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ДОМА " sheetId="1" r:id="rId1"/>
    <sheet name="ЮРИКИ" sheetId="18" r:id="rId2"/>
    <sheet name="СВОД" sheetId="17" r:id="rId3"/>
  </sheets>
  <calcPr calcId="144525"/>
</workbook>
</file>

<file path=xl/calcChain.xml><?xml version="1.0" encoding="utf-8"?>
<calcChain xmlns="http://schemas.openxmlformats.org/spreadsheetml/2006/main">
  <c r="I21" i="1" l="1"/>
  <c r="AF20" i="17" l="1"/>
  <c r="AE20" i="17"/>
  <c r="AD20" i="17"/>
  <c r="Y20" i="17"/>
  <c r="X20" i="17"/>
  <c r="O20" i="17"/>
  <c r="N20" i="17"/>
  <c r="M20" i="17"/>
  <c r="L20" i="17"/>
  <c r="K20" i="17"/>
  <c r="B20" i="17"/>
  <c r="AF95" i="1"/>
  <c r="AE95" i="1"/>
  <c r="AD95" i="1"/>
  <c r="Q95" i="1"/>
  <c r="P95" i="1"/>
  <c r="V95" i="1" s="1"/>
  <c r="M95" i="1"/>
  <c r="L95" i="1"/>
  <c r="J95" i="1" s="1"/>
  <c r="K95" i="1"/>
  <c r="AF169" i="1"/>
  <c r="AE169" i="1"/>
  <c r="AD169" i="1"/>
  <c r="Q169" i="1"/>
  <c r="P169" i="1"/>
  <c r="V169" i="1" s="1"/>
  <c r="M169" i="1"/>
  <c r="L169" i="1"/>
  <c r="K169" i="1"/>
  <c r="AF243" i="1"/>
  <c r="AE243" i="1"/>
  <c r="AD243" i="1"/>
  <c r="Q243" i="1"/>
  <c r="P243" i="1"/>
  <c r="V243" i="1" s="1"/>
  <c r="M243" i="1"/>
  <c r="L243" i="1"/>
  <c r="K243" i="1"/>
  <c r="AF319" i="1"/>
  <c r="AE319" i="1"/>
  <c r="AD319" i="1"/>
  <c r="Q319" i="1"/>
  <c r="P319" i="1"/>
  <c r="T319" i="1" s="1"/>
  <c r="M319" i="1"/>
  <c r="L319" i="1"/>
  <c r="K319" i="1"/>
  <c r="J319" i="1" s="1"/>
  <c r="AF395" i="1"/>
  <c r="AE395" i="1"/>
  <c r="Q395" i="1"/>
  <c r="P395" i="1"/>
  <c r="U395" i="1" s="1"/>
  <c r="AC395" i="1" s="1"/>
  <c r="M395" i="1"/>
  <c r="AD395" i="1" s="1"/>
  <c r="L395" i="1"/>
  <c r="K395" i="1"/>
  <c r="AF472" i="1"/>
  <c r="AE472" i="1"/>
  <c r="AD472" i="1"/>
  <c r="Q472" i="1"/>
  <c r="P472" i="1"/>
  <c r="V472" i="1" s="1"/>
  <c r="M472" i="1"/>
  <c r="L472" i="1"/>
  <c r="J472" i="1" s="1"/>
  <c r="K472" i="1"/>
  <c r="AF546" i="1"/>
  <c r="AE546" i="1"/>
  <c r="Q546" i="1"/>
  <c r="P546" i="1"/>
  <c r="V546" i="1" s="1"/>
  <c r="M546" i="1"/>
  <c r="AD546" i="1" s="1"/>
  <c r="L546" i="1"/>
  <c r="K546" i="1"/>
  <c r="J546" i="1" s="1"/>
  <c r="AD623" i="1"/>
  <c r="AE623" i="1"/>
  <c r="AF623" i="1"/>
  <c r="R624" i="1"/>
  <c r="Q623" i="1"/>
  <c r="P623" i="1"/>
  <c r="T623" i="1" s="1"/>
  <c r="M623" i="1"/>
  <c r="L623" i="1"/>
  <c r="K623" i="1"/>
  <c r="J623" i="1"/>
  <c r="AF697" i="1"/>
  <c r="AE697" i="1"/>
  <c r="AD697" i="1"/>
  <c r="R698" i="1"/>
  <c r="Q697" i="1"/>
  <c r="P697" i="1"/>
  <c r="T697" i="1" s="1"/>
  <c r="AB697" i="1" s="1"/>
  <c r="M697" i="1"/>
  <c r="L697" i="1"/>
  <c r="K697" i="1"/>
  <c r="J697" i="1" s="1"/>
  <c r="AF770" i="1"/>
  <c r="AE770" i="1"/>
  <c r="AD770" i="1"/>
  <c r="R771" i="1"/>
  <c r="Q770" i="1"/>
  <c r="P770" i="1"/>
  <c r="U770" i="1" s="1"/>
  <c r="AC770" i="1" s="1"/>
  <c r="M770" i="1"/>
  <c r="L770" i="1"/>
  <c r="K770" i="1"/>
  <c r="J770" i="1" s="1"/>
  <c r="AI844" i="1"/>
  <c r="AF843" i="1"/>
  <c r="AE843" i="1"/>
  <c r="AD843" i="1"/>
  <c r="R844" i="1"/>
  <c r="Q843" i="1"/>
  <c r="P843" i="1"/>
  <c r="T843" i="1" s="1"/>
  <c r="AB843" i="1" s="1"/>
  <c r="M843" i="1"/>
  <c r="L843" i="1"/>
  <c r="K843" i="1"/>
  <c r="N917" i="1"/>
  <c r="J916" i="1"/>
  <c r="M916" i="1"/>
  <c r="M917" i="1" s="1"/>
  <c r="AD916" i="1"/>
  <c r="AD917" i="1" s="1"/>
  <c r="L916" i="1"/>
  <c r="L917" i="1" s="1"/>
  <c r="K916" i="1"/>
  <c r="K917" i="1" s="1"/>
  <c r="R917" i="1"/>
  <c r="P916" i="1"/>
  <c r="V916" i="1" s="1"/>
  <c r="I917" i="1"/>
  <c r="Q916" i="1"/>
  <c r="B917" i="1"/>
  <c r="B96" i="1"/>
  <c r="AF21" i="1"/>
  <c r="W21" i="1"/>
  <c r="AE21" i="1" s="1"/>
  <c r="R21" i="1"/>
  <c r="R20" i="17" s="1"/>
  <c r="O21" i="1"/>
  <c r="N21" i="1"/>
  <c r="I20" i="17"/>
  <c r="U319" i="1" l="1"/>
  <c r="AC319" i="1" s="1"/>
  <c r="U546" i="1"/>
  <c r="AC546" i="1" s="1"/>
  <c r="AB623" i="1"/>
  <c r="U623" i="1"/>
  <c r="AC623" i="1" s="1"/>
  <c r="V623" i="1"/>
  <c r="U697" i="1"/>
  <c r="AC697" i="1" s="1"/>
  <c r="V697" i="1"/>
  <c r="V770" i="1"/>
  <c r="T770" i="1"/>
  <c r="AB770" i="1" s="1"/>
  <c r="U843" i="1"/>
  <c r="AC843" i="1" s="1"/>
  <c r="V843" i="1"/>
  <c r="T916" i="1"/>
  <c r="AB916" i="1"/>
  <c r="AB917" i="1" s="1"/>
  <c r="P20" i="17"/>
  <c r="W20" i="17"/>
  <c r="U169" i="1"/>
  <c r="AC169" i="1" s="1"/>
  <c r="U243" i="1"/>
  <c r="AC243" i="1" s="1"/>
  <c r="V319" i="1"/>
  <c r="T395" i="1"/>
  <c r="AB395" i="1" s="1"/>
  <c r="T95" i="1"/>
  <c r="U95" i="1"/>
  <c r="AC95" i="1" s="1"/>
  <c r="T169" i="1"/>
  <c r="J169" i="1"/>
  <c r="T243" i="1"/>
  <c r="J243" i="1"/>
  <c r="AB319" i="1"/>
  <c r="V395" i="1"/>
  <c r="S395" i="1" s="1"/>
  <c r="Z395" i="1" s="1"/>
  <c r="J395" i="1"/>
  <c r="L21" i="1"/>
  <c r="T472" i="1"/>
  <c r="U472" i="1"/>
  <c r="AC472" i="1" s="1"/>
  <c r="T546" i="1"/>
  <c r="S546" i="1" s="1"/>
  <c r="Z546" i="1" s="1"/>
  <c r="M21" i="1"/>
  <c r="AD21" i="1" s="1"/>
  <c r="J843" i="1"/>
  <c r="K21" i="1"/>
  <c r="T917" i="1"/>
  <c r="T22" i="1" s="1"/>
  <c r="V917" i="1"/>
  <c r="U916" i="1"/>
  <c r="S916" i="1" s="1"/>
  <c r="P21" i="1"/>
  <c r="Y67" i="18"/>
  <c r="Y53" i="18"/>
  <c r="Y47" i="18"/>
  <c r="O17" i="18"/>
  <c r="W952" i="18"/>
  <c r="X952" i="18"/>
  <c r="W932" i="18"/>
  <c r="X932" i="18"/>
  <c r="W906" i="18"/>
  <c r="W958" i="18" s="1"/>
  <c r="X906" i="18"/>
  <c r="X958" i="18" s="1"/>
  <c r="W880" i="18"/>
  <c r="X880" i="18"/>
  <c r="W860" i="18"/>
  <c r="X860" i="18"/>
  <c r="W834" i="18"/>
  <c r="W886" i="18" s="1"/>
  <c r="X834" i="18"/>
  <c r="X886" i="18" s="1"/>
  <c r="W808" i="18"/>
  <c r="X808" i="18"/>
  <c r="W788" i="18"/>
  <c r="X788" i="18"/>
  <c r="W762" i="18"/>
  <c r="W814" i="18" s="1"/>
  <c r="X762" i="18"/>
  <c r="X814" i="18" s="1"/>
  <c r="W716" i="18"/>
  <c r="X716" i="18"/>
  <c r="W690" i="18"/>
  <c r="X690" i="18"/>
  <c r="W736" i="18"/>
  <c r="X736" i="18"/>
  <c r="W664" i="18"/>
  <c r="X664" i="18"/>
  <c r="W644" i="18"/>
  <c r="X644" i="18"/>
  <c r="W618" i="18"/>
  <c r="W670" i="18" s="1"/>
  <c r="X618" i="18"/>
  <c r="X670" i="18" s="1"/>
  <c r="W542" i="18"/>
  <c r="X542" i="18"/>
  <c r="W568" i="18"/>
  <c r="X568" i="18"/>
  <c r="W588" i="18"/>
  <c r="X588" i="18"/>
  <c r="X513" i="18"/>
  <c r="W437" i="18"/>
  <c r="X437" i="18"/>
  <c r="W417" i="18"/>
  <c r="X417" i="18"/>
  <c r="W391" i="18"/>
  <c r="W443" i="18" s="1"/>
  <c r="X391" i="18"/>
  <c r="X443" i="18" s="1"/>
  <c r="W261" i="18"/>
  <c r="X261" i="18"/>
  <c r="W269" i="18"/>
  <c r="X269" i="18"/>
  <c r="W275" i="18"/>
  <c r="X275" i="18"/>
  <c r="W289" i="18"/>
  <c r="X289" i="18"/>
  <c r="Y295" i="18"/>
  <c r="O289" i="18"/>
  <c r="W243" i="18"/>
  <c r="X243" i="18"/>
  <c r="W222" i="18"/>
  <c r="W216" i="18"/>
  <c r="X216" i="18"/>
  <c r="W196" i="18"/>
  <c r="X196" i="18"/>
  <c r="W60" i="18"/>
  <c r="X60" i="18"/>
  <c r="W59" i="18"/>
  <c r="X59" i="18"/>
  <c r="W58" i="18"/>
  <c r="X58" i="18"/>
  <c r="W57" i="18"/>
  <c r="W67" i="18" s="1"/>
  <c r="X57" i="18"/>
  <c r="X67" i="18" s="1"/>
  <c r="W41" i="18"/>
  <c r="W47" i="18" s="1"/>
  <c r="X41" i="18"/>
  <c r="X47" i="18" s="1"/>
  <c r="W17" i="18"/>
  <c r="X17" i="18"/>
  <c r="W9" i="18"/>
  <c r="X9" i="18"/>
  <c r="W143" i="18"/>
  <c r="W149" i="18" s="1"/>
  <c r="X143" i="18"/>
  <c r="X149" i="18" s="1"/>
  <c r="P864" i="18"/>
  <c r="P824" i="18"/>
  <c r="P825" i="18"/>
  <c r="P826" i="18"/>
  <c r="P828" i="18"/>
  <c r="P831" i="18"/>
  <c r="P832" i="18"/>
  <c r="P833" i="18"/>
  <c r="P836" i="18"/>
  <c r="P840" i="18"/>
  <c r="P841" i="18"/>
  <c r="P842" i="18"/>
  <c r="P843" i="18"/>
  <c r="P844" i="18"/>
  <c r="P845" i="18"/>
  <c r="P846" i="18"/>
  <c r="P847" i="18"/>
  <c r="P849" i="18"/>
  <c r="P851" i="18"/>
  <c r="P854" i="18"/>
  <c r="P856" i="18"/>
  <c r="P857" i="18"/>
  <c r="P858" i="18"/>
  <c r="P859" i="18"/>
  <c r="P862" i="18"/>
  <c r="P863" i="18"/>
  <c r="P868" i="18"/>
  <c r="P869" i="18"/>
  <c r="P870" i="18"/>
  <c r="P871" i="18"/>
  <c r="P872" i="18"/>
  <c r="P873" i="18"/>
  <c r="P876" i="18"/>
  <c r="P879" i="18"/>
  <c r="P882" i="18"/>
  <c r="P883" i="18"/>
  <c r="P752" i="18"/>
  <c r="P753" i="18"/>
  <c r="P754" i="18"/>
  <c r="P756" i="18"/>
  <c r="P759" i="18"/>
  <c r="P760" i="18"/>
  <c r="P761" i="18"/>
  <c r="P764" i="18"/>
  <c r="P768" i="18"/>
  <c r="P769" i="18"/>
  <c r="P770" i="18"/>
  <c r="P771" i="18"/>
  <c r="P772" i="18"/>
  <c r="P773" i="18"/>
  <c r="P774" i="18"/>
  <c r="P775" i="18"/>
  <c r="P777" i="18"/>
  <c r="P779" i="18"/>
  <c r="P782" i="18"/>
  <c r="P784" i="18"/>
  <c r="P785" i="18"/>
  <c r="P786" i="18"/>
  <c r="P787" i="18"/>
  <c r="P790" i="18"/>
  <c r="P791" i="18"/>
  <c r="P792" i="18"/>
  <c r="P796" i="18"/>
  <c r="P797" i="18"/>
  <c r="P798" i="18"/>
  <c r="P799" i="18"/>
  <c r="P800" i="18"/>
  <c r="P801" i="18"/>
  <c r="P804" i="18"/>
  <c r="P807" i="18"/>
  <c r="P810" i="18"/>
  <c r="P811" i="18"/>
  <c r="P608" i="18"/>
  <c r="P609" i="18"/>
  <c r="P610" i="18"/>
  <c r="P612" i="18"/>
  <c r="P615" i="18"/>
  <c r="P616" i="18"/>
  <c r="P617" i="18"/>
  <c r="P620" i="18"/>
  <c r="P624" i="18"/>
  <c r="P625" i="18"/>
  <c r="P626" i="18"/>
  <c r="P627" i="18"/>
  <c r="P628" i="18"/>
  <c r="P629" i="18"/>
  <c r="P630" i="18"/>
  <c r="P631" i="18"/>
  <c r="P633" i="18"/>
  <c r="P635" i="18"/>
  <c r="P638" i="18"/>
  <c r="P640" i="18"/>
  <c r="P641" i="18"/>
  <c r="P642" i="18"/>
  <c r="P643" i="18"/>
  <c r="P646" i="18"/>
  <c r="P647" i="18"/>
  <c r="P648" i="18"/>
  <c r="P652" i="18"/>
  <c r="P653" i="18"/>
  <c r="P654" i="18"/>
  <c r="P655" i="18"/>
  <c r="P656" i="18"/>
  <c r="P657" i="18"/>
  <c r="P660" i="18"/>
  <c r="P663" i="18"/>
  <c r="P666" i="18"/>
  <c r="P667" i="18"/>
  <c r="P532" i="18"/>
  <c r="P533" i="18"/>
  <c r="P534" i="18"/>
  <c r="P536" i="18"/>
  <c r="P539" i="18"/>
  <c r="P540" i="18"/>
  <c r="P541" i="18"/>
  <c r="P544" i="18"/>
  <c r="P548" i="18"/>
  <c r="P549" i="18"/>
  <c r="P550" i="18"/>
  <c r="P551" i="18"/>
  <c r="P552" i="18"/>
  <c r="P553" i="18"/>
  <c r="P554" i="18"/>
  <c r="P555" i="18"/>
  <c r="P557" i="18"/>
  <c r="P559" i="18"/>
  <c r="P562" i="18"/>
  <c r="P564" i="18"/>
  <c r="P565" i="18"/>
  <c r="P566" i="18"/>
  <c r="P567" i="18"/>
  <c r="P570" i="18"/>
  <c r="P571" i="18"/>
  <c r="P572" i="18"/>
  <c r="P576" i="18"/>
  <c r="P577" i="18"/>
  <c r="P578" i="18"/>
  <c r="P579" i="18"/>
  <c r="P580" i="18"/>
  <c r="P581" i="18"/>
  <c r="P584" i="18"/>
  <c r="P587" i="18"/>
  <c r="P590" i="18"/>
  <c r="P591" i="18"/>
  <c r="P457" i="18"/>
  <c r="P458" i="18"/>
  <c r="P459" i="18"/>
  <c r="P461" i="18"/>
  <c r="P464" i="18"/>
  <c r="P465" i="18"/>
  <c r="P466" i="18"/>
  <c r="P469" i="18"/>
  <c r="P473" i="18"/>
  <c r="P474" i="18"/>
  <c r="P475" i="18"/>
  <c r="P477" i="18"/>
  <c r="P478" i="18"/>
  <c r="P479" i="18"/>
  <c r="P480" i="18"/>
  <c r="P482" i="18"/>
  <c r="P484" i="18"/>
  <c r="P487" i="18"/>
  <c r="P489" i="18"/>
  <c r="P490" i="18"/>
  <c r="P491" i="18"/>
  <c r="P492" i="18"/>
  <c r="P495" i="18"/>
  <c r="P496" i="18"/>
  <c r="P497" i="18"/>
  <c r="P501" i="18"/>
  <c r="P502" i="18"/>
  <c r="P503" i="18"/>
  <c r="P504" i="18"/>
  <c r="P505" i="18"/>
  <c r="P506" i="18"/>
  <c r="P509" i="18"/>
  <c r="P512" i="18"/>
  <c r="P515" i="18"/>
  <c r="P516" i="18"/>
  <c r="P456" i="18"/>
  <c r="P401" i="18"/>
  <c r="P381" i="18"/>
  <c r="P382" i="18"/>
  <c r="P383" i="18"/>
  <c r="P385" i="18"/>
  <c r="P388" i="18"/>
  <c r="P389" i="18"/>
  <c r="P390" i="18"/>
  <c r="P393" i="18"/>
  <c r="P397" i="18"/>
  <c r="P398" i="18"/>
  <c r="P399" i="18"/>
  <c r="P402" i="18"/>
  <c r="P403" i="18"/>
  <c r="P404" i="18"/>
  <c r="P406" i="18"/>
  <c r="P408" i="18"/>
  <c r="P411" i="18"/>
  <c r="P413" i="18"/>
  <c r="P414" i="18"/>
  <c r="P415" i="18"/>
  <c r="P416" i="18"/>
  <c r="P419" i="18"/>
  <c r="P420" i="18"/>
  <c r="P421" i="18"/>
  <c r="P425" i="18"/>
  <c r="P426" i="18"/>
  <c r="P427" i="18"/>
  <c r="P428" i="18"/>
  <c r="P429" i="18"/>
  <c r="P430" i="18"/>
  <c r="P433" i="18"/>
  <c r="P436" i="18"/>
  <c r="P439" i="18"/>
  <c r="P440" i="18"/>
  <c r="P364" i="18"/>
  <c r="P119" i="18"/>
  <c r="P120" i="18"/>
  <c r="V147" i="18"/>
  <c r="V145" i="18"/>
  <c r="V148" i="18" s="1"/>
  <c r="V102" i="18"/>
  <c r="V101" i="18"/>
  <c r="V100" i="18"/>
  <c r="V93" i="18"/>
  <c r="V92" i="18"/>
  <c r="V90" i="18"/>
  <c r="P161" i="18"/>
  <c r="P162" i="18"/>
  <c r="U15" i="18"/>
  <c r="U16" i="18"/>
  <c r="P265" i="18"/>
  <c r="P192" i="18"/>
  <c r="P193" i="18"/>
  <c r="P194" i="18"/>
  <c r="P195" i="18"/>
  <c r="J21" i="1" l="1"/>
  <c r="J20" i="17" s="1"/>
  <c r="Q20" i="17" s="1"/>
  <c r="S319" i="1"/>
  <c r="Z319" i="1" s="1"/>
  <c r="AI319" i="1" s="1"/>
  <c r="S623" i="1"/>
  <c r="Z623" i="1" s="1"/>
  <c r="AA623" i="1" s="1"/>
  <c r="AH623" i="1" s="1"/>
  <c r="S697" i="1"/>
  <c r="Z697" i="1" s="1"/>
  <c r="AI697" i="1" s="1"/>
  <c r="S770" i="1"/>
  <c r="Z770" i="1" s="1"/>
  <c r="AI770" i="1" s="1"/>
  <c r="S843" i="1"/>
  <c r="Z843" i="1" s="1"/>
  <c r="AI843" i="1" s="1"/>
  <c r="AA843" i="1"/>
  <c r="AH843" i="1" s="1"/>
  <c r="X222" i="18"/>
  <c r="V21" i="1"/>
  <c r="V20" i="17" s="1"/>
  <c r="T21" i="1"/>
  <c r="AB95" i="1"/>
  <c r="S95" i="1"/>
  <c r="Z95" i="1" s="1"/>
  <c r="AB169" i="1"/>
  <c r="S169" i="1"/>
  <c r="Z169" i="1" s="1"/>
  <c r="S243" i="1"/>
  <c r="Z243" i="1" s="1"/>
  <c r="AB243" i="1"/>
  <c r="AI395" i="1"/>
  <c r="AA395" i="1"/>
  <c r="AH395" i="1" s="1"/>
  <c r="S472" i="1"/>
  <c r="Z472" i="1" s="1"/>
  <c r="AB472" i="1"/>
  <c r="AB546" i="1"/>
  <c r="AI546" i="1"/>
  <c r="AA546" i="1"/>
  <c r="AH546" i="1" s="1"/>
  <c r="U21" i="1"/>
  <c r="U20" i="17" s="1"/>
  <c r="AC20" i="17" s="1"/>
  <c r="U917" i="1"/>
  <c r="AC916" i="1"/>
  <c r="AC917" i="1" s="1"/>
  <c r="X742" i="18"/>
  <c r="W742" i="18"/>
  <c r="X594" i="18"/>
  <c r="W594" i="18"/>
  <c r="X295" i="18"/>
  <c r="W295" i="18"/>
  <c r="V22" i="18"/>
  <c r="V40" i="18"/>
  <c r="V48" i="18"/>
  <c r="V54" i="18"/>
  <c r="V68" i="18"/>
  <c r="P337" i="18"/>
  <c r="P338" i="18"/>
  <c r="P339" i="18"/>
  <c r="P340" i="18"/>
  <c r="P363" i="18"/>
  <c r="Q489" i="18"/>
  <c r="N489" i="18"/>
  <c r="N490" i="18"/>
  <c r="M489" i="18"/>
  <c r="L489" i="18"/>
  <c r="L490" i="18"/>
  <c r="K489" i="18"/>
  <c r="K490" i="18"/>
  <c r="U489" i="18"/>
  <c r="T489" i="18"/>
  <c r="T490" i="18"/>
  <c r="P898" i="18"/>
  <c r="U899" i="18"/>
  <c r="U13" i="18" s="1"/>
  <c r="Q21" i="1" l="1"/>
  <c r="AA319" i="1"/>
  <c r="AH319" i="1" s="1"/>
  <c r="AI623" i="1"/>
  <c r="AA697" i="1"/>
  <c r="AH697" i="1" s="1"/>
  <c r="AA770" i="1"/>
  <c r="AH770" i="1" s="1"/>
  <c r="AB21" i="1"/>
  <c r="T20" i="17"/>
  <c r="AB20" i="17" s="1"/>
  <c r="J489" i="18"/>
  <c r="AI95" i="1"/>
  <c r="AA95" i="1"/>
  <c r="AH95" i="1" s="1"/>
  <c r="AI169" i="1"/>
  <c r="AA169" i="1"/>
  <c r="AH169" i="1" s="1"/>
  <c r="AI243" i="1"/>
  <c r="AA243" i="1"/>
  <c r="AH243" i="1" s="1"/>
  <c r="AI472" i="1"/>
  <c r="AA472" i="1"/>
  <c r="AH472" i="1" s="1"/>
  <c r="S21" i="1"/>
  <c r="AC21" i="1"/>
  <c r="V489" i="18"/>
  <c r="Z21" i="1" l="1"/>
  <c r="AA21" i="1" s="1"/>
  <c r="AH21" i="1" s="1"/>
  <c r="S20" i="17"/>
  <c r="Z20" i="17" s="1"/>
  <c r="R560" i="18"/>
  <c r="AI21" i="1" l="1"/>
  <c r="AI20" i="17"/>
  <c r="AA20" i="17"/>
  <c r="AH20" i="17" s="1"/>
  <c r="M666" i="18"/>
  <c r="L666" i="18"/>
  <c r="K666" i="18"/>
  <c r="M590" i="18"/>
  <c r="L590" i="18"/>
  <c r="K590" i="18"/>
  <c r="M439" i="18"/>
  <c r="L439" i="18"/>
  <c r="K439" i="18"/>
  <c r="T439" i="18" s="1"/>
  <c r="M363" i="18"/>
  <c r="V363" i="18" s="1"/>
  <c r="L363" i="18"/>
  <c r="K363" i="18"/>
  <c r="R10" i="18"/>
  <c r="R11" i="18"/>
  <c r="R12" i="18"/>
  <c r="R13" i="18"/>
  <c r="R14" i="18"/>
  <c r="R15" i="18"/>
  <c r="R16" i="18"/>
  <c r="R17" i="18"/>
  <c r="R18" i="18"/>
  <c r="R19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40" i="18"/>
  <c r="R41" i="18"/>
  <c r="R42" i="18"/>
  <c r="R43" i="18"/>
  <c r="R44" i="18"/>
  <c r="R45" i="18"/>
  <c r="R46" i="18"/>
  <c r="R48" i="18"/>
  <c r="R49" i="18"/>
  <c r="R50" i="18"/>
  <c r="R51" i="18"/>
  <c r="R52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8" i="18"/>
  <c r="R69" i="18"/>
  <c r="R70" i="18"/>
  <c r="R71" i="18"/>
  <c r="R9" i="18"/>
  <c r="I10" i="18"/>
  <c r="I11" i="18"/>
  <c r="I12" i="18"/>
  <c r="I13" i="18"/>
  <c r="I14" i="18"/>
  <c r="I15" i="18"/>
  <c r="I16" i="18"/>
  <c r="I17" i="18"/>
  <c r="I18" i="18"/>
  <c r="I19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49" i="18"/>
  <c r="I50" i="18"/>
  <c r="I51" i="18"/>
  <c r="I52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8" i="18"/>
  <c r="I69" i="18"/>
  <c r="I70" i="18"/>
  <c r="I71" i="18"/>
  <c r="I9" i="18"/>
  <c r="I11" i="1"/>
  <c r="I12" i="1"/>
  <c r="I13" i="1"/>
  <c r="I14" i="1"/>
  <c r="I15" i="1"/>
  <c r="I16" i="1"/>
  <c r="I17" i="1"/>
  <c r="I18" i="1"/>
  <c r="I19" i="1"/>
  <c r="I20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10" i="1"/>
  <c r="K10" i="1"/>
  <c r="L10" i="1"/>
  <c r="M10" i="1"/>
  <c r="N10" i="1"/>
  <c r="O10" i="1"/>
  <c r="R10" i="1"/>
  <c r="W10" i="1"/>
  <c r="X10" i="1"/>
  <c r="AF10" i="1" s="1"/>
  <c r="AD10" i="1"/>
  <c r="AE10" i="1"/>
  <c r="N11" i="1"/>
  <c r="O11" i="1"/>
  <c r="R11" i="1"/>
  <c r="P11" i="1" s="1"/>
  <c r="W11" i="1"/>
  <c r="X11" i="1"/>
  <c r="AF11" i="1" s="1"/>
  <c r="AE11" i="1"/>
  <c r="N12" i="1"/>
  <c r="O12" i="1"/>
  <c r="R12" i="1"/>
  <c r="P12" i="1" s="1"/>
  <c r="W12" i="1"/>
  <c r="X12" i="1"/>
  <c r="AF12" i="1" s="1"/>
  <c r="AE12" i="1"/>
  <c r="N13" i="1"/>
  <c r="O13" i="1"/>
  <c r="R13" i="1"/>
  <c r="P13" i="1" s="1"/>
  <c r="W13" i="1"/>
  <c r="AE13" i="1" s="1"/>
  <c r="X13" i="1"/>
  <c r="AF13" i="1" s="1"/>
  <c r="N14" i="1"/>
  <c r="O14" i="1"/>
  <c r="R14" i="1"/>
  <c r="P14" i="1" s="1"/>
  <c r="W14" i="1"/>
  <c r="X14" i="1"/>
  <c r="AF14" i="1" s="1"/>
  <c r="AE14" i="1"/>
  <c r="N15" i="1"/>
  <c r="O15" i="1"/>
  <c r="R15" i="1"/>
  <c r="P15" i="1" s="1"/>
  <c r="W15" i="1"/>
  <c r="AE15" i="1" s="1"/>
  <c r="X15" i="1"/>
  <c r="AF15" i="1" s="1"/>
  <c r="N16" i="1"/>
  <c r="O16" i="1"/>
  <c r="R16" i="1"/>
  <c r="P16" i="1" s="1"/>
  <c r="W16" i="1"/>
  <c r="AE16" i="1" s="1"/>
  <c r="X16" i="1"/>
  <c r="AF16" i="1" s="1"/>
  <c r="R67" i="18" l="1"/>
  <c r="R47" i="18"/>
  <c r="P10" i="1"/>
  <c r="I957" i="18"/>
  <c r="I952" i="18"/>
  <c r="I938" i="18"/>
  <c r="I932" i="18"/>
  <c r="B957" i="18"/>
  <c r="B952" i="18"/>
  <c r="B938" i="18"/>
  <c r="B932" i="18"/>
  <c r="V771" i="18" l="1"/>
  <c r="U771" i="18"/>
  <c r="O771" i="18"/>
  <c r="O772" i="18"/>
  <c r="O773" i="18"/>
  <c r="Q771" i="18"/>
  <c r="Q772" i="18"/>
  <c r="N771" i="18"/>
  <c r="N772" i="18"/>
  <c r="M771" i="18"/>
  <c r="M772" i="18"/>
  <c r="V772" i="18" s="1"/>
  <c r="L771" i="18"/>
  <c r="L772" i="18"/>
  <c r="K771" i="18"/>
  <c r="T771" i="18" s="1"/>
  <c r="K772" i="18"/>
  <c r="Q843" i="18"/>
  <c r="S771" i="18" l="1"/>
  <c r="Z771" i="18" s="1"/>
  <c r="J772" i="18"/>
  <c r="J771" i="18"/>
  <c r="I813" i="18"/>
  <c r="I808" i="18"/>
  <c r="I794" i="18"/>
  <c r="I788" i="18"/>
  <c r="I780" i="18"/>
  <c r="I762" i="18"/>
  <c r="AF699" i="18" l="1"/>
  <c r="AF700" i="18"/>
  <c r="AE699" i="18"/>
  <c r="AE700" i="18"/>
  <c r="P699" i="18"/>
  <c r="V699" i="18" s="1"/>
  <c r="P700" i="18"/>
  <c r="P701" i="18"/>
  <c r="O699" i="18"/>
  <c r="O700" i="18"/>
  <c r="N699" i="18"/>
  <c r="M699" i="18"/>
  <c r="AD699" i="18" s="1"/>
  <c r="M700" i="18"/>
  <c r="AD700" i="18" s="1"/>
  <c r="L699" i="18"/>
  <c r="U699" i="18" s="1"/>
  <c r="AC699" i="18" s="1"/>
  <c r="K699" i="18"/>
  <c r="K700" i="18"/>
  <c r="T699" i="18" l="1"/>
  <c r="V700" i="18"/>
  <c r="J699" i="18"/>
  <c r="S699" i="18" l="1"/>
  <c r="Z699" i="18" s="1"/>
  <c r="AA699" i="18" s="1"/>
  <c r="AB699" i="18"/>
  <c r="N749" i="1"/>
  <c r="O749" i="1"/>
  <c r="N675" i="1" l="1"/>
  <c r="B675" i="1"/>
  <c r="B670" i="1"/>
  <c r="B656" i="1"/>
  <c r="B650" i="1"/>
  <c r="B642" i="1"/>
  <c r="B624" i="1"/>
  <c r="B676" i="1" s="1"/>
  <c r="B741" i="18"/>
  <c r="B736" i="18"/>
  <c r="B722" i="18"/>
  <c r="B716" i="18"/>
  <c r="B708" i="18"/>
  <c r="B690" i="18"/>
  <c r="B742" i="18" l="1"/>
  <c r="I669" i="18"/>
  <c r="I664" i="18"/>
  <c r="I650" i="18"/>
  <c r="I644" i="18"/>
  <c r="I636" i="18"/>
  <c r="B560" i="18" l="1"/>
  <c r="I542" i="18" l="1"/>
  <c r="P531" i="18"/>
  <c r="R542" i="18"/>
  <c r="P542" i="18" l="1"/>
  <c r="AF551" i="18"/>
  <c r="AF552" i="18"/>
  <c r="AE551" i="18"/>
  <c r="O551" i="18"/>
  <c r="N551" i="18"/>
  <c r="M551" i="18"/>
  <c r="AD551" i="18" s="1"/>
  <c r="L551" i="18"/>
  <c r="K551" i="18"/>
  <c r="Q551" i="18"/>
  <c r="V551" i="18" l="1"/>
  <c r="V30" i="18" s="1"/>
  <c r="T551" i="18"/>
  <c r="U551" i="18"/>
  <c r="J551" i="18"/>
  <c r="AC551" i="18" l="1"/>
  <c r="U30" i="18"/>
  <c r="AB551" i="18"/>
  <c r="T30" i="18"/>
  <c r="S551" i="18"/>
  <c r="W467" i="18"/>
  <c r="X467" i="18"/>
  <c r="W485" i="18"/>
  <c r="X485" i="18"/>
  <c r="W493" i="18"/>
  <c r="X493" i="18"/>
  <c r="W499" i="18"/>
  <c r="X499" i="18"/>
  <c r="W513" i="18"/>
  <c r="W518" i="18"/>
  <c r="X518" i="18"/>
  <c r="Y519" i="18"/>
  <c r="Z551" i="18" l="1"/>
  <c r="AA551" i="18" s="1"/>
  <c r="AH551" i="18" s="1"/>
  <c r="S30" i="18"/>
  <c r="Z30" i="18" s="1"/>
  <c r="W519" i="18"/>
  <c r="W21" i="18"/>
  <c r="X21" i="18"/>
  <c r="X519" i="18"/>
  <c r="AI551" i="18"/>
  <c r="W519" i="1" l="1"/>
  <c r="X519" i="1"/>
  <c r="AF495" i="1"/>
  <c r="AF496" i="1"/>
  <c r="AE495" i="1"/>
  <c r="P495" i="1" l="1"/>
  <c r="Q495" i="1"/>
  <c r="M495" i="1"/>
  <c r="AD495" i="1" s="1"/>
  <c r="M496" i="1"/>
  <c r="L495" i="1"/>
  <c r="K495" i="1"/>
  <c r="K496" i="1"/>
  <c r="J495" i="1" l="1"/>
  <c r="U495" i="1"/>
  <c r="AC495" i="1" s="1"/>
  <c r="V495" i="1"/>
  <c r="T495" i="1"/>
  <c r="AB495" i="1" l="1"/>
  <c r="S495" i="1"/>
  <c r="Z495" i="1" s="1"/>
  <c r="N447" i="1"/>
  <c r="M394" i="1"/>
  <c r="M385" i="1"/>
  <c r="M386" i="1"/>
  <c r="M387" i="1"/>
  <c r="M388" i="1"/>
  <c r="M389" i="1"/>
  <c r="M390" i="1"/>
  <c r="M391" i="1"/>
  <c r="M392" i="1"/>
  <c r="M393" i="1"/>
  <c r="M384" i="1"/>
  <c r="AF418" i="1"/>
  <c r="AE418" i="1"/>
  <c r="AE419" i="1"/>
  <c r="Q418" i="1"/>
  <c r="Q419" i="1"/>
  <c r="P418" i="1"/>
  <c r="P419" i="1"/>
  <c r="M418" i="1"/>
  <c r="AD418" i="1" s="1"/>
  <c r="M419" i="1"/>
  <c r="M420" i="1"/>
  <c r="L418" i="1"/>
  <c r="L419" i="1"/>
  <c r="K418" i="1"/>
  <c r="U419" i="1" l="1"/>
  <c r="T418" i="1"/>
  <c r="AB418" i="1" s="1"/>
  <c r="AI495" i="1"/>
  <c r="AA495" i="1"/>
  <c r="AH495" i="1" s="1"/>
  <c r="U418" i="1"/>
  <c r="AC418" i="1" s="1"/>
  <c r="V418" i="1"/>
  <c r="J418" i="1"/>
  <c r="N413" i="18"/>
  <c r="M413" i="18"/>
  <c r="AD413" i="18" s="1"/>
  <c r="L413" i="18"/>
  <c r="K413" i="18"/>
  <c r="T413" i="18" s="1"/>
  <c r="AB413" i="18" s="1"/>
  <c r="AF413" i="18"/>
  <c r="AE413" i="18"/>
  <c r="V413" i="18"/>
  <c r="U413" i="18"/>
  <c r="AC413" i="18" s="1"/>
  <c r="Q413" i="18"/>
  <c r="S418" i="1" l="1"/>
  <c r="Z418" i="1" s="1"/>
  <c r="AI418" i="1" s="1"/>
  <c r="J413" i="18"/>
  <c r="S413" i="18"/>
  <c r="Z413" i="18" s="1"/>
  <c r="AI413" i="18" s="1"/>
  <c r="AA418" i="1" l="1"/>
  <c r="AH418" i="1" s="1"/>
  <c r="AA413" i="18"/>
  <c r="AH413" i="18" s="1"/>
  <c r="W347" i="18" l="1"/>
  <c r="W53" i="18" s="1"/>
  <c r="W73" i="18" s="1"/>
  <c r="X347" i="18"/>
  <c r="X53" i="18" s="1"/>
  <c r="X73" i="18" s="1"/>
  <c r="W341" i="18"/>
  <c r="X341" i="18"/>
  <c r="W361" i="18"/>
  <c r="X361" i="18"/>
  <c r="Y367" i="18"/>
  <c r="Q337" i="18"/>
  <c r="Q338" i="18"/>
  <c r="N337" i="18"/>
  <c r="M337" i="18"/>
  <c r="V337" i="18" s="1"/>
  <c r="M338" i="18"/>
  <c r="L337" i="18"/>
  <c r="U337" i="18" s="1"/>
  <c r="K337" i="18"/>
  <c r="T337" i="18" s="1"/>
  <c r="S337" i="18" l="1"/>
  <c r="Z337" i="18" s="1"/>
  <c r="X367" i="18"/>
  <c r="W367" i="18"/>
  <c r="J337" i="18"/>
  <c r="N329" i="18"/>
  <c r="AF866" i="1" l="1"/>
  <c r="AF867" i="1"/>
  <c r="AE866" i="1"/>
  <c r="AE867" i="1"/>
  <c r="M342" i="1" l="1"/>
  <c r="L342" i="1"/>
  <c r="K342" i="1"/>
  <c r="P342" i="1"/>
  <c r="Q342" i="1"/>
  <c r="U342" i="1" l="1"/>
  <c r="T342" i="1"/>
  <c r="V342" i="1"/>
  <c r="J342" i="1"/>
  <c r="S342" i="1" l="1"/>
  <c r="R116" i="1"/>
  <c r="R92" i="1"/>
  <c r="R91" i="1"/>
  <c r="R90" i="1"/>
  <c r="R137" i="1"/>
  <c r="R136" i="1"/>
  <c r="R135" i="1"/>
  <c r="R134" i="1"/>
  <c r="R133" i="1"/>
  <c r="R132" i="1"/>
  <c r="AF266" i="1" l="1"/>
  <c r="AE266" i="1"/>
  <c r="M266" i="1"/>
  <c r="AD266" i="1" s="1"/>
  <c r="L266" i="1"/>
  <c r="K266" i="1"/>
  <c r="X264" i="1"/>
  <c r="X240" i="1"/>
  <c r="X239" i="1"/>
  <c r="X238" i="1"/>
  <c r="X285" i="1"/>
  <c r="X284" i="1"/>
  <c r="X283" i="1"/>
  <c r="X282" i="1"/>
  <c r="X281" i="1"/>
  <c r="X280" i="1"/>
  <c r="P266" i="1"/>
  <c r="T266" i="1" l="1"/>
  <c r="AB266" i="1" s="1"/>
  <c r="U266" i="1"/>
  <c r="AC266" i="1" s="1"/>
  <c r="V266" i="1"/>
  <c r="J266" i="1"/>
  <c r="Q266" i="1" s="1"/>
  <c r="O289" i="1"/>
  <c r="O288" i="1"/>
  <c r="O287" i="1"/>
  <c r="B262" i="1"/>
  <c r="S266" i="1" l="1"/>
  <c r="Z266" i="1" s="1"/>
  <c r="AI266" i="1" s="1"/>
  <c r="S244" i="18"/>
  <c r="Q265" i="18"/>
  <c r="N265" i="18"/>
  <c r="M265" i="18"/>
  <c r="L265" i="18"/>
  <c r="K265" i="18"/>
  <c r="AA266" i="1" l="1"/>
  <c r="AH266" i="1" s="1"/>
  <c r="J265" i="18"/>
  <c r="I294" i="18"/>
  <c r="N291" i="18"/>
  <c r="M291" i="18"/>
  <c r="V291" i="18" s="1"/>
  <c r="L291" i="18"/>
  <c r="K291" i="18"/>
  <c r="B294" i="18"/>
  <c r="J291" i="18" l="1"/>
  <c r="X190" i="1"/>
  <c r="X166" i="1"/>
  <c r="X165" i="1"/>
  <c r="X164" i="1"/>
  <c r="X211" i="1"/>
  <c r="X210" i="1"/>
  <c r="X209" i="1"/>
  <c r="X208" i="1"/>
  <c r="X207" i="1"/>
  <c r="X206" i="1"/>
  <c r="X116" i="1"/>
  <c r="X92" i="1"/>
  <c r="X91" i="1"/>
  <c r="X90" i="1"/>
  <c r="X137" i="1"/>
  <c r="X136" i="1"/>
  <c r="X135" i="1"/>
  <c r="X134" i="1"/>
  <c r="X133" i="1"/>
  <c r="X132" i="1"/>
  <c r="R221" i="1" l="1"/>
  <c r="R216" i="1"/>
  <c r="R202" i="1"/>
  <c r="R196" i="1"/>
  <c r="R188" i="1"/>
  <c r="R170" i="1"/>
  <c r="AF192" i="1"/>
  <c r="AE192" i="1"/>
  <c r="M192" i="1"/>
  <c r="AD192" i="1" s="1"/>
  <c r="L192" i="1"/>
  <c r="K192" i="1"/>
  <c r="P192" i="1"/>
  <c r="U192" i="1" s="1"/>
  <c r="AC192" i="1" s="1"/>
  <c r="O215" i="1"/>
  <c r="O214" i="1"/>
  <c r="O213" i="1"/>
  <c r="R223" i="1" l="1"/>
  <c r="V192" i="1"/>
  <c r="T192" i="1"/>
  <c r="AB192" i="1" s="1"/>
  <c r="J192" i="1"/>
  <c r="Q192" i="1" s="1"/>
  <c r="M198" i="18"/>
  <c r="AF192" i="18"/>
  <c r="AE192" i="18"/>
  <c r="Q192" i="18"/>
  <c r="N191" i="18"/>
  <c r="N192" i="18"/>
  <c r="M192" i="18"/>
  <c r="V192" i="18" s="1"/>
  <c r="L192" i="18"/>
  <c r="U192" i="18" s="1"/>
  <c r="K192" i="18"/>
  <c r="T192" i="18" s="1"/>
  <c r="AC192" i="18" l="1"/>
  <c r="AB192" i="18"/>
  <c r="S192" i="1"/>
  <c r="Z192" i="1" s="1"/>
  <c r="AI192" i="1" s="1"/>
  <c r="AD192" i="18"/>
  <c r="S192" i="18"/>
  <c r="Z192" i="18" s="1"/>
  <c r="AI192" i="18" s="1"/>
  <c r="J192" i="18"/>
  <c r="B147" i="1"/>
  <c r="AA192" i="1" l="1"/>
  <c r="AH192" i="1" s="1"/>
  <c r="AA192" i="18"/>
  <c r="AH192" i="18" s="1"/>
  <c r="O141" i="1" l="1"/>
  <c r="O140" i="1"/>
  <c r="O139" i="1"/>
  <c r="AF119" i="18" l="1"/>
  <c r="AE119" i="18"/>
  <c r="AC119" i="18"/>
  <c r="AB119" i="18"/>
  <c r="M119" i="18"/>
  <c r="V119" i="18" s="1"/>
  <c r="L119" i="18"/>
  <c r="K119" i="18"/>
  <c r="Q119" i="18"/>
  <c r="AF118" i="1"/>
  <c r="AE118" i="1"/>
  <c r="P118" i="1"/>
  <c r="M118" i="1"/>
  <c r="AD118" i="1" s="1"/>
  <c r="L118" i="1"/>
  <c r="K118" i="1"/>
  <c r="V69" i="1"/>
  <c r="V49" i="1"/>
  <c r="V55" i="1"/>
  <c r="V41" i="1"/>
  <c r="V23" i="1"/>
  <c r="U69" i="1"/>
  <c r="U49" i="1"/>
  <c r="U55" i="1"/>
  <c r="U41" i="1"/>
  <c r="U23" i="1"/>
  <c r="T69" i="1"/>
  <c r="T55" i="1"/>
  <c r="T41" i="1"/>
  <c r="T49" i="1"/>
  <c r="T23" i="1"/>
  <c r="S69" i="1"/>
  <c r="S49" i="1"/>
  <c r="S55" i="1"/>
  <c r="S41" i="1"/>
  <c r="S23" i="1"/>
  <c r="AF939" i="1"/>
  <c r="AE939" i="1"/>
  <c r="Q939" i="1"/>
  <c r="P939" i="1"/>
  <c r="K939" i="1"/>
  <c r="L939" i="1"/>
  <c r="M939" i="1"/>
  <c r="AD939" i="1" s="1"/>
  <c r="P866" i="1"/>
  <c r="Q866" i="1"/>
  <c r="W844" i="1"/>
  <c r="K866" i="1"/>
  <c r="L866" i="1"/>
  <c r="M866" i="1"/>
  <c r="AD866" i="1" s="1"/>
  <c r="AE793" i="1"/>
  <c r="AF793" i="1"/>
  <c r="M793" i="1"/>
  <c r="AD793" i="1" s="1"/>
  <c r="L793" i="1"/>
  <c r="K793" i="1"/>
  <c r="P793" i="1"/>
  <c r="Q793" i="1"/>
  <c r="N884" i="18"/>
  <c r="M884" i="18"/>
  <c r="V884" i="18" s="1"/>
  <c r="L884" i="18"/>
  <c r="K884" i="18"/>
  <c r="M812" i="18"/>
  <c r="L812" i="18"/>
  <c r="K812" i="18"/>
  <c r="P928" i="18"/>
  <c r="M956" i="18"/>
  <c r="L956" i="18"/>
  <c r="K956" i="18"/>
  <c r="T956" i="18" s="1"/>
  <c r="AB956" i="18" s="1"/>
  <c r="P954" i="18"/>
  <c r="V954" i="18" s="1"/>
  <c r="N954" i="18"/>
  <c r="M954" i="18"/>
  <c r="L954" i="18"/>
  <c r="K954" i="18"/>
  <c r="T954" i="18" s="1"/>
  <c r="N882" i="18"/>
  <c r="M882" i="18"/>
  <c r="L882" i="18"/>
  <c r="K882" i="18"/>
  <c r="K760" i="1"/>
  <c r="P760" i="1"/>
  <c r="L760" i="1"/>
  <c r="M760" i="1"/>
  <c r="K761" i="1"/>
  <c r="P761" i="1"/>
  <c r="L761" i="1"/>
  <c r="M761" i="1"/>
  <c r="R780" i="18"/>
  <c r="P780" i="18" s="1"/>
  <c r="N810" i="18"/>
  <c r="M810" i="18"/>
  <c r="L810" i="18"/>
  <c r="U810" i="18" s="1"/>
  <c r="AC810" i="18" s="1"/>
  <c r="K810" i="18"/>
  <c r="T810" i="18" s="1"/>
  <c r="AB810" i="18" s="1"/>
  <c r="M759" i="1"/>
  <c r="P759" i="1"/>
  <c r="L759" i="1"/>
  <c r="K759" i="1"/>
  <c r="U62" i="18"/>
  <c r="U64" i="18"/>
  <c r="U65" i="18"/>
  <c r="U68" i="18"/>
  <c r="L811" i="18"/>
  <c r="K811" i="18"/>
  <c r="T62" i="18"/>
  <c r="T64" i="18"/>
  <c r="T65" i="18"/>
  <c r="T68" i="18"/>
  <c r="S68" i="18"/>
  <c r="Z68" i="18" s="1"/>
  <c r="V810" i="18"/>
  <c r="V882" i="18"/>
  <c r="M811" i="18"/>
  <c r="R808" i="18"/>
  <c r="P808" i="18" s="1"/>
  <c r="R813" i="18"/>
  <c r="P813" i="18" s="1"/>
  <c r="U40" i="18"/>
  <c r="U48" i="18"/>
  <c r="U54" i="18"/>
  <c r="T48" i="18"/>
  <c r="T54" i="18"/>
  <c r="S48" i="18"/>
  <c r="Z48" i="18" s="1"/>
  <c r="S54" i="18"/>
  <c r="Z54" i="18" s="1"/>
  <c r="R788" i="18"/>
  <c r="P788" i="18" s="1"/>
  <c r="R794" i="18"/>
  <c r="P794" i="18" s="1"/>
  <c r="T40" i="18"/>
  <c r="S40" i="18"/>
  <c r="Z40" i="18" s="1"/>
  <c r="P751" i="18"/>
  <c r="U22" i="18"/>
  <c r="T22" i="18"/>
  <c r="S22" i="18"/>
  <c r="Z22" i="18" s="1"/>
  <c r="R762" i="18"/>
  <c r="P762" i="18" s="1"/>
  <c r="M54" i="18"/>
  <c r="M68" i="18"/>
  <c r="M813" i="18"/>
  <c r="L68" i="18"/>
  <c r="L813" i="18"/>
  <c r="M40" i="18"/>
  <c r="M48" i="18"/>
  <c r="L40" i="18"/>
  <c r="L48" i="18"/>
  <c r="L54" i="18"/>
  <c r="M30" i="18"/>
  <c r="L30" i="18"/>
  <c r="M13" i="18"/>
  <c r="M15" i="18"/>
  <c r="M16" i="18"/>
  <c r="M22" i="18"/>
  <c r="M24" i="18"/>
  <c r="M25" i="18"/>
  <c r="M26" i="18"/>
  <c r="L13" i="18"/>
  <c r="L15" i="18"/>
  <c r="L16" i="18"/>
  <c r="L22" i="18"/>
  <c r="L24" i="18"/>
  <c r="L25" i="18"/>
  <c r="L26" i="18"/>
  <c r="K54" i="18"/>
  <c r="K68" i="18"/>
  <c r="K40" i="18"/>
  <c r="K48" i="18"/>
  <c r="K24" i="18"/>
  <c r="K25" i="18"/>
  <c r="K26" i="18"/>
  <c r="K30" i="18"/>
  <c r="K13" i="18"/>
  <c r="K15" i="18"/>
  <c r="K16" i="18"/>
  <c r="K22" i="18"/>
  <c r="J54" i="18"/>
  <c r="Q54" i="18" s="1"/>
  <c r="J68" i="18"/>
  <c r="Q68" i="18" s="1"/>
  <c r="N811" i="18"/>
  <c r="J811" i="18" s="1"/>
  <c r="J40" i="18"/>
  <c r="Q40" i="18" s="1"/>
  <c r="J48" i="18"/>
  <c r="Q48" i="18" s="1"/>
  <c r="J25" i="18"/>
  <c r="Q25" i="18" s="1"/>
  <c r="J26" i="18"/>
  <c r="Q26" i="18" s="1"/>
  <c r="J30" i="18"/>
  <c r="J13" i="18"/>
  <c r="J15" i="18"/>
  <c r="J16" i="18"/>
  <c r="J22" i="18"/>
  <c r="Q22" i="18" s="1"/>
  <c r="J24" i="18"/>
  <c r="Q24" i="18" s="1"/>
  <c r="P69" i="18"/>
  <c r="I56" i="17"/>
  <c r="I60" i="17"/>
  <c r="I42" i="17"/>
  <c r="I51" i="17"/>
  <c r="Z90" i="18"/>
  <c r="AI90" i="18" s="1"/>
  <c r="Z92" i="18"/>
  <c r="Z93" i="18"/>
  <c r="W10" i="17"/>
  <c r="AE10" i="17" s="1"/>
  <c r="W11" i="17"/>
  <c r="AE11" i="17" s="1"/>
  <c r="M762" i="1"/>
  <c r="W12" i="17"/>
  <c r="AE12" i="17" s="1"/>
  <c r="M763" i="1"/>
  <c r="W13" i="17"/>
  <c r="Y13" i="17"/>
  <c r="M764" i="1"/>
  <c r="W14" i="17"/>
  <c r="AE14" i="17" s="1"/>
  <c r="M765" i="1"/>
  <c r="W15" i="17"/>
  <c r="AE15" i="17" s="1"/>
  <c r="X15" i="17"/>
  <c r="AF15" i="17" s="1"/>
  <c r="Y15" i="17"/>
  <c r="M766" i="1"/>
  <c r="W17" i="1"/>
  <c r="W16" i="17" s="1"/>
  <c r="AE16" i="17" s="1"/>
  <c r="X17" i="1"/>
  <c r="X16" i="17" s="1"/>
  <c r="AF16" i="17" s="1"/>
  <c r="Y16" i="17"/>
  <c r="M767" i="1"/>
  <c r="W18" i="1"/>
  <c r="W17" i="17" s="1"/>
  <c r="AE17" i="17" s="1"/>
  <c r="X18" i="1"/>
  <c r="X17" i="17" s="1"/>
  <c r="AF17" i="17" s="1"/>
  <c r="M768" i="1"/>
  <c r="W19" i="1"/>
  <c r="W18" i="17" s="1"/>
  <c r="AE18" i="17" s="1"/>
  <c r="M769" i="1"/>
  <c r="W20" i="1"/>
  <c r="W19" i="17" s="1"/>
  <c r="AE19" i="17" s="1"/>
  <c r="W9" i="17"/>
  <c r="AE9" i="17" s="1"/>
  <c r="M773" i="1"/>
  <c r="W24" i="1"/>
  <c r="W23" i="17" s="1"/>
  <c r="AE23" i="17" s="1"/>
  <c r="M774" i="1"/>
  <c r="W25" i="1"/>
  <c r="W24" i="17" s="1"/>
  <c r="AE24" i="17" s="1"/>
  <c r="Y24" i="17"/>
  <c r="M775" i="1"/>
  <c r="W26" i="1"/>
  <c r="W25" i="17" s="1"/>
  <c r="AE25" i="17" s="1"/>
  <c r="Y25" i="17"/>
  <c r="M776" i="1"/>
  <c r="W27" i="1"/>
  <c r="W26" i="17" s="1"/>
  <c r="AE26" i="17" s="1"/>
  <c r="Y26" i="17"/>
  <c r="M777" i="1"/>
  <c r="W28" i="1"/>
  <c r="W27" i="17" s="1"/>
  <c r="AE27" i="17" s="1"/>
  <c r="M778" i="1"/>
  <c r="W29" i="1"/>
  <c r="W28" i="17" s="1"/>
  <c r="AE28" i="17" s="1"/>
  <c r="M779" i="1"/>
  <c r="W30" i="1"/>
  <c r="W29" i="17" s="1"/>
  <c r="AE29" i="17" s="1"/>
  <c r="M780" i="1"/>
  <c r="W31" i="1"/>
  <c r="W30" i="17" s="1"/>
  <c r="Y30" i="17"/>
  <c r="M781" i="1"/>
  <c r="W32" i="1"/>
  <c r="W31" i="17" s="1"/>
  <c r="AE31" i="17" s="1"/>
  <c r="M782" i="1"/>
  <c r="W33" i="1"/>
  <c r="W32" i="17" s="1"/>
  <c r="AE32" i="17" s="1"/>
  <c r="M783" i="1"/>
  <c r="W34" i="1"/>
  <c r="W33" i="17" s="1"/>
  <c r="AE33" i="17" s="1"/>
  <c r="M784" i="1"/>
  <c r="W35" i="1"/>
  <c r="W34" i="17" s="1"/>
  <c r="AE34" i="17" s="1"/>
  <c r="M785" i="1"/>
  <c r="W36" i="1"/>
  <c r="W35" i="17" s="1"/>
  <c r="Y35" i="17"/>
  <c r="M786" i="1"/>
  <c r="W37" i="1"/>
  <c r="W36" i="17" s="1"/>
  <c r="AE36" i="17" s="1"/>
  <c r="M787" i="1"/>
  <c r="W38" i="1"/>
  <c r="W37" i="17" s="1"/>
  <c r="AE37" i="17" s="1"/>
  <c r="Y37" i="17"/>
  <c r="M788" i="1"/>
  <c r="W39" i="1"/>
  <c r="W38" i="17" s="1"/>
  <c r="AE38" i="17" s="1"/>
  <c r="M791" i="1"/>
  <c r="W42" i="1"/>
  <c r="W41" i="17" s="1"/>
  <c r="AE41" i="17" s="1"/>
  <c r="X42" i="1"/>
  <c r="X41" i="17" s="1"/>
  <c r="AF41" i="17" s="1"/>
  <c r="M792" i="1"/>
  <c r="W43" i="1"/>
  <c r="W42" i="17" s="1"/>
  <c r="AE42" i="17" s="1"/>
  <c r="W44" i="1"/>
  <c r="W43" i="17" s="1"/>
  <c r="AE43" i="17" s="1"/>
  <c r="M794" i="1"/>
  <c r="W45" i="1"/>
  <c r="W44" i="17" s="1"/>
  <c r="AE44" i="17" s="1"/>
  <c r="M795" i="1"/>
  <c r="W46" i="1"/>
  <c r="W45" i="17" s="1"/>
  <c r="AE45" i="17" s="1"/>
  <c r="M796" i="1"/>
  <c r="W47" i="1"/>
  <c r="W46" i="17" s="1"/>
  <c r="AE46" i="17" s="1"/>
  <c r="M799" i="1"/>
  <c r="W50" i="1"/>
  <c r="W49" i="17" s="1"/>
  <c r="AE49" i="17" s="1"/>
  <c r="M800" i="1"/>
  <c r="W51" i="1"/>
  <c r="W50" i="17" s="1"/>
  <c r="AE50" i="17" s="1"/>
  <c r="M801" i="1"/>
  <c r="W52" i="1"/>
  <c r="W51" i="17" s="1"/>
  <c r="AE51" i="17" s="1"/>
  <c r="Y51" i="17"/>
  <c r="M802" i="1"/>
  <c r="W53" i="1"/>
  <c r="W52" i="17" s="1"/>
  <c r="AE52" i="17" s="1"/>
  <c r="Y52" i="17"/>
  <c r="M805" i="1"/>
  <c r="W56" i="1"/>
  <c r="W55" i="17" s="1"/>
  <c r="AE55" i="17" s="1"/>
  <c r="M806" i="1"/>
  <c r="W57" i="1"/>
  <c r="W56" i="17" s="1"/>
  <c r="AE56" i="17" s="1"/>
  <c r="M807" i="1"/>
  <c r="W58" i="1"/>
  <c r="W57" i="17" s="1"/>
  <c r="AE57" i="17" s="1"/>
  <c r="X58" i="1"/>
  <c r="X57" i="17" s="1"/>
  <c r="AF57" i="17" s="1"/>
  <c r="M808" i="1"/>
  <c r="W59" i="1"/>
  <c r="W58" i="17" s="1"/>
  <c r="AE58" i="17" s="1"/>
  <c r="X59" i="1"/>
  <c r="X58" i="17" s="1"/>
  <c r="AF58" i="17" s="1"/>
  <c r="M809" i="1"/>
  <c r="W60" i="1"/>
  <c r="W59" i="17" s="1"/>
  <c r="AE59" i="17" s="1"/>
  <c r="X60" i="1"/>
  <c r="X59" i="17" s="1"/>
  <c r="AF59" i="17" s="1"/>
  <c r="M810" i="1"/>
  <c r="W61" i="1"/>
  <c r="W60" i="17" s="1"/>
  <c r="AE60" i="17" s="1"/>
  <c r="X61" i="1"/>
  <c r="X60" i="17" s="1"/>
  <c r="AF60" i="17" s="1"/>
  <c r="M811" i="1"/>
  <c r="W62" i="1"/>
  <c r="W61" i="17" s="1"/>
  <c r="AE61" i="17" s="1"/>
  <c r="X62" i="1"/>
  <c r="X61" i="17" s="1"/>
  <c r="AF61" i="17" s="1"/>
  <c r="Y61" i="17"/>
  <c r="M812" i="1"/>
  <c r="W63" i="1"/>
  <c r="W62" i="17" s="1"/>
  <c r="AE62" i="17" s="1"/>
  <c r="X63" i="1"/>
  <c r="X62" i="17" s="1"/>
  <c r="AF62" i="17" s="1"/>
  <c r="Y62" i="17"/>
  <c r="M813" i="1"/>
  <c r="W64" i="1"/>
  <c r="W63" i="17" s="1"/>
  <c r="AE63" i="17" s="1"/>
  <c r="M814" i="1"/>
  <c r="W65" i="1"/>
  <c r="W64" i="17" s="1"/>
  <c r="Y64" i="17"/>
  <c r="M815" i="1"/>
  <c r="W66" i="1"/>
  <c r="W65" i="17" s="1"/>
  <c r="Y65" i="17"/>
  <c r="M816" i="1"/>
  <c r="W67" i="1"/>
  <c r="W66" i="17" s="1"/>
  <c r="AE66" i="17" s="1"/>
  <c r="M819" i="1"/>
  <c r="W70" i="1"/>
  <c r="W69" i="17" s="1"/>
  <c r="AE69" i="17" s="1"/>
  <c r="M820" i="1"/>
  <c r="W71" i="1"/>
  <c r="W70" i="17" s="1"/>
  <c r="AE70" i="17" s="1"/>
  <c r="M821" i="1"/>
  <c r="W72" i="1"/>
  <c r="W71" i="17" s="1"/>
  <c r="AE71" i="17" s="1"/>
  <c r="R708" i="18"/>
  <c r="P254" i="18"/>
  <c r="N740" i="18"/>
  <c r="M740" i="18"/>
  <c r="L740" i="18"/>
  <c r="K740" i="18"/>
  <c r="P738" i="18"/>
  <c r="N738" i="18"/>
  <c r="M738" i="18"/>
  <c r="L738" i="18"/>
  <c r="K738" i="18"/>
  <c r="I43" i="17"/>
  <c r="P108" i="18"/>
  <c r="P181" i="18"/>
  <c r="P326" i="18"/>
  <c r="P182" i="18"/>
  <c r="P89" i="18"/>
  <c r="P266" i="18"/>
  <c r="P713" i="18"/>
  <c r="P121" i="18"/>
  <c r="Y68" i="17"/>
  <c r="Y69" i="17"/>
  <c r="Y70" i="17"/>
  <c r="Y71" i="17"/>
  <c r="Y72" i="17"/>
  <c r="Y54" i="17"/>
  <c r="Y55" i="17"/>
  <c r="Y56" i="17"/>
  <c r="Y57" i="17"/>
  <c r="Y58" i="17"/>
  <c r="Y59" i="17"/>
  <c r="Y60" i="17"/>
  <c r="Y63" i="17"/>
  <c r="Y66" i="17"/>
  <c r="Y67" i="17"/>
  <c r="Y48" i="17"/>
  <c r="Y49" i="17"/>
  <c r="Y50" i="17"/>
  <c r="Y53" i="17"/>
  <c r="Y41" i="17"/>
  <c r="Y42" i="17"/>
  <c r="Y43" i="17"/>
  <c r="Y44" i="17"/>
  <c r="Y45" i="17"/>
  <c r="Y46" i="17"/>
  <c r="Y47" i="17"/>
  <c r="Y22" i="17"/>
  <c r="Y23" i="17"/>
  <c r="Y27" i="17"/>
  <c r="Y28" i="17"/>
  <c r="Y29" i="17"/>
  <c r="Y31" i="17"/>
  <c r="Y32" i="17"/>
  <c r="Y33" i="17"/>
  <c r="Y34" i="17"/>
  <c r="Y36" i="17"/>
  <c r="Y38" i="17"/>
  <c r="Y39" i="17"/>
  <c r="Y10" i="17"/>
  <c r="Y11" i="17"/>
  <c r="Y12" i="17"/>
  <c r="Y14" i="17"/>
  <c r="Y17" i="17"/>
  <c r="Y18" i="17"/>
  <c r="Y19" i="17"/>
  <c r="Y21" i="17"/>
  <c r="Y9" i="17"/>
  <c r="P728" i="18"/>
  <c r="P212" i="18"/>
  <c r="P285" i="18"/>
  <c r="U54" i="17"/>
  <c r="P198" i="18"/>
  <c r="V198" i="18" s="1"/>
  <c r="P199" i="18"/>
  <c r="P200" i="18"/>
  <c r="S489" i="18"/>
  <c r="Z489" i="18" s="1"/>
  <c r="P271" i="18"/>
  <c r="P272" i="18"/>
  <c r="P273" i="18"/>
  <c r="U265" i="18"/>
  <c r="T265" i="18"/>
  <c r="I736" i="18"/>
  <c r="I741" i="18"/>
  <c r="I708" i="18"/>
  <c r="I115" i="18"/>
  <c r="I188" i="18"/>
  <c r="I261" i="18"/>
  <c r="I333" i="18"/>
  <c r="I409" i="18"/>
  <c r="I485" i="18"/>
  <c r="I123" i="18"/>
  <c r="I196" i="18"/>
  <c r="I269" i="18"/>
  <c r="I341" i="18"/>
  <c r="I417" i="18"/>
  <c r="I493" i="18"/>
  <c r="I568" i="18"/>
  <c r="R499" i="18"/>
  <c r="R216" i="18"/>
  <c r="R289" i="18"/>
  <c r="R736" i="18"/>
  <c r="R664" i="18"/>
  <c r="P664" i="18" s="1"/>
  <c r="R123" i="18"/>
  <c r="R269" i="18"/>
  <c r="R493" i="18"/>
  <c r="R568" i="18"/>
  <c r="R644" i="18"/>
  <c r="P644" i="18" s="1"/>
  <c r="R716" i="18"/>
  <c r="R115" i="18"/>
  <c r="R188" i="18"/>
  <c r="R261" i="18"/>
  <c r="R97" i="18"/>
  <c r="W771" i="1"/>
  <c r="X771" i="1"/>
  <c r="L238" i="1"/>
  <c r="L264" i="1"/>
  <c r="L247" i="1"/>
  <c r="L248" i="1"/>
  <c r="L249" i="1"/>
  <c r="L692" i="1"/>
  <c r="L718" i="1"/>
  <c r="L701" i="1"/>
  <c r="L702" i="1"/>
  <c r="L703" i="1"/>
  <c r="K729" i="1"/>
  <c r="AI949" i="18"/>
  <c r="AI950" i="18"/>
  <c r="AI915" i="18"/>
  <c r="AI909" i="18"/>
  <c r="AI910" i="18"/>
  <c r="AI911" i="18"/>
  <c r="AI901" i="18"/>
  <c r="AI902" i="18"/>
  <c r="AI899" i="18"/>
  <c r="AI922" i="18"/>
  <c r="AF928" i="18"/>
  <c r="AE928" i="18"/>
  <c r="Q928" i="18"/>
  <c r="N928" i="18"/>
  <c r="M928" i="18"/>
  <c r="V928" i="18" s="1"/>
  <c r="L928" i="18"/>
  <c r="U928" i="18" s="1"/>
  <c r="AC928" i="18" s="1"/>
  <c r="K928" i="18"/>
  <c r="T928" i="18" s="1"/>
  <c r="AI856" i="18"/>
  <c r="AI843" i="18"/>
  <c r="Q856" i="18"/>
  <c r="N856" i="18"/>
  <c r="M856" i="18"/>
  <c r="V856" i="18" s="1"/>
  <c r="L856" i="18"/>
  <c r="U856" i="18" s="1"/>
  <c r="K856" i="18"/>
  <c r="T856" i="18" s="1"/>
  <c r="S856" i="18" s="1"/>
  <c r="AI757" i="18"/>
  <c r="AI758" i="18"/>
  <c r="AI755" i="18"/>
  <c r="AI765" i="18"/>
  <c r="AI766" i="18"/>
  <c r="AI767" i="18"/>
  <c r="AI771" i="18"/>
  <c r="AI778" i="18"/>
  <c r="AI806" i="18"/>
  <c r="AI805" i="18"/>
  <c r="AF784" i="18"/>
  <c r="AE784" i="18"/>
  <c r="Q784" i="18"/>
  <c r="N783" i="18"/>
  <c r="N784" i="18"/>
  <c r="M783" i="18"/>
  <c r="V783" i="18" s="1"/>
  <c r="M784" i="18"/>
  <c r="L783" i="18"/>
  <c r="U783" i="18" s="1"/>
  <c r="L784" i="18"/>
  <c r="U784" i="18" s="1"/>
  <c r="AC784" i="18" s="1"/>
  <c r="K783" i="18"/>
  <c r="K784" i="18"/>
  <c r="AH699" i="18"/>
  <c r="AI699" i="18"/>
  <c r="AI685" i="18"/>
  <c r="AI686" i="18"/>
  <c r="AI683" i="18"/>
  <c r="AF683" i="18"/>
  <c r="AF685" i="18"/>
  <c r="AF686" i="18"/>
  <c r="AE685" i="18"/>
  <c r="AE686" i="18"/>
  <c r="AC685" i="18"/>
  <c r="AC686" i="18"/>
  <c r="AB685" i="18"/>
  <c r="AB686" i="18"/>
  <c r="AB683" i="18"/>
  <c r="AC683" i="18"/>
  <c r="AE683" i="18"/>
  <c r="AI733" i="18"/>
  <c r="AI734" i="18"/>
  <c r="AF733" i="18"/>
  <c r="AF734" i="18"/>
  <c r="AE733" i="18"/>
  <c r="AE734" i="18"/>
  <c r="AC733" i="18"/>
  <c r="AC734" i="18"/>
  <c r="AB733" i="18"/>
  <c r="AB734" i="18"/>
  <c r="AF706" i="18"/>
  <c r="AE706" i="18"/>
  <c r="U706" i="18"/>
  <c r="U37" i="18" s="1"/>
  <c r="T706" i="18"/>
  <c r="U693" i="18"/>
  <c r="U24" i="18" s="1"/>
  <c r="U694" i="18"/>
  <c r="U25" i="18" s="1"/>
  <c r="U695" i="18"/>
  <c r="U26" i="18" s="1"/>
  <c r="T693" i="18"/>
  <c r="T24" i="18" s="1"/>
  <c r="T694" i="18"/>
  <c r="T25" i="18" s="1"/>
  <c r="T695" i="18"/>
  <c r="T26" i="18" s="1"/>
  <c r="AF712" i="18"/>
  <c r="AE712" i="18"/>
  <c r="Q712" i="18"/>
  <c r="Q699" i="18"/>
  <c r="J730" i="18"/>
  <c r="J733" i="18"/>
  <c r="J734" i="18"/>
  <c r="AF720" i="1"/>
  <c r="AE720" i="1"/>
  <c r="Q720" i="1"/>
  <c r="P720" i="1"/>
  <c r="M720" i="1"/>
  <c r="AD720" i="1" s="1"/>
  <c r="L720" i="1"/>
  <c r="K720" i="1"/>
  <c r="P646" i="1"/>
  <c r="AE646" i="1"/>
  <c r="AF646" i="1"/>
  <c r="M646" i="1"/>
  <c r="AD646" i="1" s="1"/>
  <c r="L646" i="1"/>
  <c r="K646" i="1"/>
  <c r="Q646" i="1"/>
  <c r="P720" i="18"/>
  <c r="N712" i="18"/>
  <c r="M712" i="18"/>
  <c r="AD712" i="18" s="1"/>
  <c r="L712" i="18"/>
  <c r="K712" i="18"/>
  <c r="L420" i="18"/>
  <c r="N344" i="18"/>
  <c r="N345" i="18"/>
  <c r="N346" i="18"/>
  <c r="N343" i="18"/>
  <c r="L126" i="18"/>
  <c r="K126" i="18"/>
  <c r="N126" i="18"/>
  <c r="N127" i="18"/>
  <c r="N128" i="18"/>
  <c r="M126" i="18"/>
  <c r="V126" i="18" s="1"/>
  <c r="M127" i="18"/>
  <c r="V127" i="18" s="1"/>
  <c r="M128" i="18"/>
  <c r="V128" i="18" s="1"/>
  <c r="L127" i="18"/>
  <c r="L128" i="18"/>
  <c r="N125" i="18"/>
  <c r="M125" i="18"/>
  <c r="V125" i="18" s="1"/>
  <c r="L125" i="18"/>
  <c r="N273" i="18"/>
  <c r="M273" i="18"/>
  <c r="L273" i="18"/>
  <c r="K273" i="18"/>
  <c r="T273" i="18" s="1"/>
  <c r="N272" i="18"/>
  <c r="M272" i="18"/>
  <c r="L272" i="18"/>
  <c r="K272" i="18"/>
  <c r="N271" i="18"/>
  <c r="M271" i="18"/>
  <c r="V271" i="18" s="1"/>
  <c r="L271" i="18"/>
  <c r="K271" i="18"/>
  <c r="T271" i="18" s="1"/>
  <c r="N200" i="18"/>
  <c r="M200" i="18"/>
  <c r="V200" i="18" s="1"/>
  <c r="L200" i="18"/>
  <c r="U200" i="18" s="1"/>
  <c r="K200" i="18"/>
  <c r="T200" i="18" s="1"/>
  <c r="L198" i="18"/>
  <c r="U198" i="18" s="1"/>
  <c r="K198" i="18"/>
  <c r="K125" i="18"/>
  <c r="K127" i="18"/>
  <c r="K128" i="18"/>
  <c r="P344" i="18"/>
  <c r="P345" i="18"/>
  <c r="M344" i="18"/>
  <c r="M345" i="18"/>
  <c r="M346" i="18"/>
  <c r="L344" i="18"/>
  <c r="L345" i="18"/>
  <c r="L346" i="18"/>
  <c r="K344" i="18"/>
  <c r="K345" i="18"/>
  <c r="K346" i="18"/>
  <c r="P282" i="18"/>
  <c r="P288" i="18"/>
  <c r="N283" i="18"/>
  <c r="N284" i="18"/>
  <c r="N285" i="18"/>
  <c r="N286" i="18"/>
  <c r="N287" i="18"/>
  <c r="N288" i="18"/>
  <c r="M283" i="18"/>
  <c r="M284" i="18"/>
  <c r="AD284" i="18" s="1"/>
  <c r="AA284" i="18" s="1"/>
  <c r="M285" i="18"/>
  <c r="V285" i="18" s="1"/>
  <c r="M286" i="18"/>
  <c r="M287" i="18"/>
  <c r="M288" i="18"/>
  <c r="AD288" i="18" s="1"/>
  <c r="L283" i="18"/>
  <c r="L284" i="18"/>
  <c r="L285" i="18"/>
  <c r="U285" i="18" s="1"/>
  <c r="L286" i="18"/>
  <c r="L287" i="18"/>
  <c r="L288" i="18"/>
  <c r="K283" i="18"/>
  <c r="K284" i="18"/>
  <c r="K285" i="18"/>
  <c r="K286" i="18"/>
  <c r="K287" i="18"/>
  <c r="K288" i="18"/>
  <c r="J288" i="18" s="1"/>
  <c r="N210" i="18"/>
  <c r="N211" i="18"/>
  <c r="N212" i="18"/>
  <c r="N213" i="18"/>
  <c r="N214" i="18"/>
  <c r="N215" i="18"/>
  <c r="M210" i="18"/>
  <c r="M211" i="18"/>
  <c r="M212" i="18"/>
  <c r="V212" i="18" s="1"/>
  <c r="M213" i="18"/>
  <c r="M214" i="18"/>
  <c r="M215" i="18"/>
  <c r="L210" i="18"/>
  <c r="L211" i="18"/>
  <c r="L212" i="18"/>
  <c r="L213" i="18"/>
  <c r="L214" i="18"/>
  <c r="L215" i="18"/>
  <c r="K210" i="18"/>
  <c r="K211" i="18"/>
  <c r="J211" i="18" s="1"/>
  <c r="K212" i="18"/>
  <c r="T212" i="18" s="1"/>
  <c r="K213" i="18"/>
  <c r="K214" i="18"/>
  <c r="K215" i="18"/>
  <c r="J215" i="18" s="1"/>
  <c r="P215" i="18"/>
  <c r="K137" i="18"/>
  <c r="L137" i="18"/>
  <c r="M137" i="18"/>
  <c r="V137" i="18" s="1"/>
  <c r="Z137" i="18" s="1"/>
  <c r="N137" i="18"/>
  <c r="K138" i="18"/>
  <c r="L138" i="18"/>
  <c r="M138" i="18"/>
  <c r="V138" i="18" s="1"/>
  <c r="Z138" i="18" s="1"/>
  <c r="N138" i="18"/>
  <c r="K139" i="18"/>
  <c r="L139" i="18"/>
  <c r="M139" i="18"/>
  <c r="N139" i="18"/>
  <c r="K140" i="18"/>
  <c r="L140" i="18"/>
  <c r="M140" i="18"/>
  <c r="N140" i="18"/>
  <c r="K141" i="18"/>
  <c r="L141" i="18"/>
  <c r="M141" i="18"/>
  <c r="V141" i="18" s="1"/>
  <c r="Z141" i="18" s="1"/>
  <c r="N141" i="18"/>
  <c r="K142" i="18"/>
  <c r="L142" i="18"/>
  <c r="M142" i="18"/>
  <c r="N142" i="18"/>
  <c r="P139" i="18"/>
  <c r="P142" i="18"/>
  <c r="K351" i="1"/>
  <c r="K612" i="1"/>
  <c r="P612" i="1"/>
  <c r="L612" i="1"/>
  <c r="M612" i="1"/>
  <c r="AF563" i="18"/>
  <c r="AE563" i="18"/>
  <c r="Q563" i="18"/>
  <c r="N563" i="18"/>
  <c r="M563" i="18"/>
  <c r="V563" i="18" s="1"/>
  <c r="L563" i="18"/>
  <c r="U563" i="18" s="1"/>
  <c r="AC563" i="18" s="1"/>
  <c r="K563" i="18"/>
  <c r="T563" i="18" s="1"/>
  <c r="P569" i="1"/>
  <c r="AE569" i="1"/>
  <c r="AF569" i="1"/>
  <c r="M569" i="1"/>
  <c r="L569" i="1"/>
  <c r="U569" i="1" s="1"/>
  <c r="K569" i="1"/>
  <c r="Q569" i="1"/>
  <c r="X593" i="1"/>
  <c r="X547" i="1"/>
  <c r="W598" i="1"/>
  <c r="W593" i="1"/>
  <c r="W565" i="1"/>
  <c r="W547" i="1"/>
  <c r="W579" i="1"/>
  <c r="W573" i="1"/>
  <c r="R70" i="1"/>
  <c r="R71" i="1"/>
  <c r="R70" i="17" s="1"/>
  <c r="R72" i="1"/>
  <c r="R598" i="1"/>
  <c r="R593" i="18"/>
  <c r="R547" i="1"/>
  <c r="R579" i="1"/>
  <c r="R573" i="1"/>
  <c r="R565" i="1"/>
  <c r="R593" i="1"/>
  <c r="R574" i="18"/>
  <c r="R588" i="18"/>
  <c r="O547" i="1"/>
  <c r="O555" i="1"/>
  <c r="O556" i="1"/>
  <c r="O557" i="1"/>
  <c r="O593" i="1"/>
  <c r="N598" i="1"/>
  <c r="N547" i="1"/>
  <c r="N579" i="1"/>
  <c r="N565" i="1"/>
  <c r="N642" i="1"/>
  <c r="N593" i="1"/>
  <c r="N670" i="1"/>
  <c r="M595" i="1"/>
  <c r="M672" i="1"/>
  <c r="M596" i="1"/>
  <c r="M673" i="1"/>
  <c r="M597" i="1"/>
  <c r="M674" i="1"/>
  <c r="M535" i="1"/>
  <c r="M536" i="1"/>
  <c r="M537" i="1"/>
  <c r="M538" i="1"/>
  <c r="M539" i="1"/>
  <c r="M540" i="1"/>
  <c r="M541" i="1"/>
  <c r="M542" i="1"/>
  <c r="M543" i="1"/>
  <c r="M544" i="1"/>
  <c r="M545" i="1"/>
  <c r="M613" i="1"/>
  <c r="M614" i="1"/>
  <c r="M615" i="1"/>
  <c r="M616" i="1"/>
  <c r="M617" i="1"/>
  <c r="M618" i="1"/>
  <c r="M619" i="1"/>
  <c r="M620" i="1"/>
  <c r="M621" i="1"/>
  <c r="M622" i="1"/>
  <c r="M575" i="1"/>
  <c r="M577" i="1"/>
  <c r="M578" i="1"/>
  <c r="M576" i="1"/>
  <c r="M652" i="1"/>
  <c r="M653" i="1"/>
  <c r="M654" i="1"/>
  <c r="M655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567" i="1"/>
  <c r="M568" i="1"/>
  <c r="M570" i="1"/>
  <c r="M571" i="1"/>
  <c r="M572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L595" i="1"/>
  <c r="L672" i="1"/>
  <c r="L596" i="1"/>
  <c r="L673" i="1"/>
  <c r="L597" i="1"/>
  <c r="L674" i="1"/>
  <c r="L535" i="1"/>
  <c r="L536" i="1"/>
  <c r="L537" i="1"/>
  <c r="L538" i="1"/>
  <c r="L539" i="1"/>
  <c r="L540" i="1"/>
  <c r="L541" i="1"/>
  <c r="L542" i="1"/>
  <c r="L543" i="1"/>
  <c r="L544" i="1"/>
  <c r="L545" i="1"/>
  <c r="L613" i="1"/>
  <c r="L614" i="1"/>
  <c r="K614" i="1"/>
  <c r="L615" i="1"/>
  <c r="L616" i="1"/>
  <c r="K616" i="1"/>
  <c r="L617" i="1"/>
  <c r="L618" i="1"/>
  <c r="K618" i="1"/>
  <c r="L619" i="1"/>
  <c r="L620" i="1"/>
  <c r="K620" i="1"/>
  <c r="L621" i="1"/>
  <c r="L622" i="1"/>
  <c r="K622" i="1"/>
  <c r="L575" i="1"/>
  <c r="L577" i="1"/>
  <c r="L578" i="1"/>
  <c r="L576" i="1"/>
  <c r="L652" i="1"/>
  <c r="L653" i="1"/>
  <c r="L654" i="1"/>
  <c r="L655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626" i="1"/>
  <c r="L627" i="1"/>
  <c r="L628" i="1"/>
  <c r="L629" i="1"/>
  <c r="K629" i="1"/>
  <c r="L630" i="1"/>
  <c r="L631" i="1"/>
  <c r="K631" i="1"/>
  <c r="L632" i="1"/>
  <c r="L633" i="1"/>
  <c r="K633" i="1"/>
  <c r="L634" i="1"/>
  <c r="L635" i="1"/>
  <c r="K635" i="1"/>
  <c r="L636" i="1"/>
  <c r="L637" i="1"/>
  <c r="K637" i="1"/>
  <c r="L638" i="1"/>
  <c r="L639" i="1"/>
  <c r="K639" i="1"/>
  <c r="L640" i="1"/>
  <c r="L641" i="1"/>
  <c r="K641" i="1"/>
  <c r="L567" i="1"/>
  <c r="L568" i="1"/>
  <c r="L570" i="1"/>
  <c r="L571" i="1"/>
  <c r="L572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658" i="1"/>
  <c r="K658" i="1"/>
  <c r="J658" i="1" s="1"/>
  <c r="L659" i="1"/>
  <c r="L660" i="1"/>
  <c r="K660" i="1"/>
  <c r="L661" i="1"/>
  <c r="L662" i="1"/>
  <c r="K662" i="1"/>
  <c r="L663" i="1"/>
  <c r="L664" i="1"/>
  <c r="K664" i="1"/>
  <c r="L665" i="1"/>
  <c r="L666" i="1"/>
  <c r="K666" i="1"/>
  <c r="L667" i="1"/>
  <c r="L668" i="1"/>
  <c r="K668" i="1"/>
  <c r="L669" i="1"/>
  <c r="K595" i="1"/>
  <c r="J595" i="1" s="1"/>
  <c r="K672" i="1"/>
  <c r="K596" i="1"/>
  <c r="J596" i="1" s="1"/>
  <c r="K673" i="1"/>
  <c r="K597" i="1"/>
  <c r="J597" i="1" s="1"/>
  <c r="K674" i="1"/>
  <c r="J674" i="1" s="1"/>
  <c r="K535" i="1"/>
  <c r="K536" i="1"/>
  <c r="K537" i="1"/>
  <c r="K538" i="1"/>
  <c r="K539" i="1"/>
  <c r="J539" i="1" s="1"/>
  <c r="K540" i="1"/>
  <c r="J540" i="1" s="1"/>
  <c r="K541" i="1"/>
  <c r="K542" i="1"/>
  <c r="K543" i="1"/>
  <c r="K544" i="1"/>
  <c r="J544" i="1" s="1"/>
  <c r="K545" i="1"/>
  <c r="K613" i="1"/>
  <c r="K615" i="1"/>
  <c r="K617" i="1"/>
  <c r="J617" i="1" s="1"/>
  <c r="K619" i="1"/>
  <c r="K621" i="1"/>
  <c r="K575" i="1"/>
  <c r="K577" i="1"/>
  <c r="J577" i="1" s="1"/>
  <c r="K578" i="1"/>
  <c r="K576" i="1"/>
  <c r="K652" i="1"/>
  <c r="K653" i="1"/>
  <c r="J653" i="1" s="1"/>
  <c r="K654" i="1"/>
  <c r="K655" i="1"/>
  <c r="K549" i="1"/>
  <c r="K550" i="1"/>
  <c r="K551" i="1"/>
  <c r="K552" i="1"/>
  <c r="K553" i="1"/>
  <c r="J553" i="1" s="1"/>
  <c r="K554" i="1"/>
  <c r="K555" i="1"/>
  <c r="K556" i="1"/>
  <c r="J556" i="1" s="1"/>
  <c r="K557" i="1"/>
  <c r="J557" i="1" s="1"/>
  <c r="K558" i="1"/>
  <c r="K559" i="1"/>
  <c r="K560" i="1"/>
  <c r="J560" i="1" s="1"/>
  <c r="K561" i="1"/>
  <c r="J561" i="1" s="1"/>
  <c r="K562" i="1"/>
  <c r="K563" i="1"/>
  <c r="K564" i="1"/>
  <c r="J564" i="1" s="1"/>
  <c r="K626" i="1"/>
  <c r="K627" i="1"/>
  <c r="J627" i="1" s="1"/>
  <c r="K628" i="1"/>
  <c r="K630" i="1"/>
  <c r="K632" i="1"/>
  <c r="K634" i="1"/>
  <c r="J634" i="1" s="1"/>
  <c r="K636" i="1"/>
  <c r="K638" i="1"/>
  <c r="K640" i="1"/>
  <c r="K567" i="1"/>
  <c r="K568" i="1"/>
  <c r="K570" i="1"/>
  <c r="K571" i="1"/>
  <c r="K572" i="1"/>
  <c r="J572" i="1" s="1"/>
  <c r="K581" i="1"/>
  <c r="K582" i="1"/>
  <c r="K583" i="1"/>
  <c r="J583" i="1" s="1"/>
  <c r="K584" i="1"/>
  <c r="K585" i="1"/>
  <c r="K586" i="1"/>
  <c r="K587" i="1"/>
  <c r="K588" i="1"/>
  <c r="J588" i="1" s="1"/>
  <c r="K589" i="1"/>
  <c r="K590" i="1"/>
  <c r="K591" i="1"/>
  <c r="K592" i="1"/>
  <c r="J592" i="1" s="1"/>
  <c r="K659" i="1"/>
  <c r="K661" i="1"/>
  <c r="K663" i="1"/>
  <c r="K665" i="1"/>
  <c r="J665" i="1" s="1"/>
  <c r="K667" i="1"/>
  <c r="K669" i="1"/>
  <c r="J612" i="1"/>
  <c r="I69" i="17"/>
  <c r="I70" i="17"/>
  <c r="I598" i="1"/>
  <c r="I593" i="18"/>
  <c r="I547" i="1"/>
  <c r="I579" i="1"/>
  <c r="I565" i="1"/>
  <c r="I573" i="1"/>
  <c r="I593" i="1"/>
  <c r="I560" i="18"/>
  <c r="P560" i="18" s="1"/>
  <c r="I574" i="18"/>
  <c r="I588" i="18"/>
  <c r="B69" i="17"/>
  <c r="B70" i="17"/>
  <c r="B71" i="17"/>
  <c r="R56" i="1"/>
  <c r="R55" i="17" s="1"/>
  <c r="R57" i="1"/>
  <c r="R56" i="17" s="1"/>
  <c r="R58" i="1"/>
  <c r="R57" i="17" s="1"/>
  <c r="R59" i="1"/>
  <c r="R58" i="17" s="1"/>
  <c r="R60" i="1"/>
  <c r="R59" i="17" s="1"/>
  <c r="R61" i="1"/>
  <c r="R62" i="1"/>
  <c r="R63" i="1"/>
  <c r="R64" i="1"/>
  <c r="R63" i="17" s="1"/>
  <c r="R65" i="1"/>
  <c r="R66" i="1"/>
  <c r="R67" i="1"/>
  <c r="R66" i="17" s="1"/>
  <c r="I55" i="17"/>
  <c r="I57" i="17"/>
  <c r="I58" i="17"/>
  <c r="I59" i="17"/>
  <c r="I61" i="17"/>
  <c r="I62" i="17"/>
  <c r="I63" i="17"/>
  <c r="I64" i="17"/>
  <c r="I65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R50" i="1"/>
  <c r="R49" i="17" s="1"/>
  <c r="R51" i="1"/>
  <c r="R50" i="17" s="1"/>
  <c r="R52" i="1"/>
  <c r="R53" i="1"/>
  <c r="I49" i="17"/>
  <c r="I50" i="17"/>
  <c r="I52" i="17"/>
  <c r="B49" i="17"/>
  <c r="B50" i="17"/>
  <c r="B51" i="17"/>
  <c r="B52" i="17"/>
  <c r="P553" i="1"/>
  <c r="M644" i="1"/>
  <c r="M645" i="1"/>
  <c r="M647" i="1"/>
  <c r="M648" i="1"/>
  <c r="M649" i="1"/>
  <c r="P550" i="1"/>
  <c r="P551" i="1"/>
  <c r="T551" i="1" s="1"/>
  <c r="P552" i="1"/>
  <c r="P554" i="1"/>
  <c r="U554" i="1" s="1"/>
  <c r="P555" i="1"/>
  <c r="T555" i="1" s="1"/>
  <c r="P556" i="1"/>
  <c r="V556" i="1" s="1"/>
  <c r="P557" i="1"/>
  <c r="P567" i="1"/>
  <c r="U567" i="1" s="1"/>
  <c r="P568" i="1"/>
  <c r="M564" i="18"/>
  <c r="P570" i="1"/>
  <c r="P571" i="1"/>
  <c r="P572" i="1"/>
  <c r="L644" i="1"/>
  <c r="L645" i="1"/>
  <c r="L564" i="18"/>
  <c r="L647" i="1"/>
  <c r="L648" i="1"/>
  <c r="L649" i="1"/>
  <c r="K644" i="1"/>
  <c r="K645" i="1"/>
  <c r="K564" i="18"/>
  <c r="K647" i="1"/>
  <c r="K648" i="1"/>
  <c r="K649" i="1"/>
  <c r="R43" i="1"/>
  <c r="R44" i="1"/>
  <c r="R43" i="17" s="1"/>
  <c r="R45" i="1"/>
  <c r="R44" i="17" s="1"/>
  <c r="R46" i="1"/>
  <c r="R47" i="1"/>
  <c r="R46" i="17" s="1"/>
  <c r="R41" i="1"/>
  <c r="I44" i="17"/>
  <c r="I46" i="17"/>
  <c r="Q46" i="17" s="1"/>
  <c r="R42" i="1"/>
  <c r="R41" i="17" s="1"/>
  <c r="B41" i="17"/>
  <c r="B42" i="17"/>
  <c r="B44" i="17"/>
  <c r="B45" i="17"/>
  <c r="B46" i="17"/>
  <c r="P549" i="1"/>
  <c r="U549" i="1" s="1"/>
  <c r="P558" i="1"/>
  <c r="P559" i="1"/>
  <c r="P560" i="1"/>
  <c r="P561" i="1"/>
  <c r="U561" i="1" s="1"/>
  <c r="AC561" i="1" s="1"/>
  <c r="P562" i="1"/>
  <c r="P563" i="1"/>
  <c r="P564" i="1"/>
  <c r="T564" i="1" s="1"/>
  <c r="T560" i="1"/>
  <c r="R24" i="1"/>
  <c r="R23" i="17" s="1"/>
  <c r="R25" i="1"/>
  <c r="R26" i="1"/>
  <c r="R27" i="1"/>
  <c r="R28" i="1"/>
  <c r="R29" i="1"/>
  <c r="R30" i="1"/>
  <c r="R29" i="17" s="1"/>
  <c r="R31" i="1"/>
  <c r="R32" i="1"/>
  <c r="R33" i="1"/>
  <c r="I32" i="17"/>
  <c r="R34" i="1"/>
  <c r="R35" i="1"/>
  <c r="R34" i="17" s="1"/>
  <c r="R36" i="1"/>
  <c r="R37" i="1"/>
  <c r="R36" i="17" s="1"/>
  <c r="R38" i="1"/>
  <c r="R39" i="1"/>
  <c r="I30" i="17"/>
  <c r="I31" i="17"/>
  <c r="I33" i="17"/>
  <c r="I34" i="17"/>
  <c r="I35" i="17"/>
  <c r="I36" i="17"/>
  <c r="I37" i="17"/>
  <c r="I38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AF30" i="18"/>
  <c r="AE30" i="18"/>
  <c r="AC30" i="18"/>
  <c r="AB30" i="18"/>
  <c r="AD30" i="18"/>
  <c r="O30" i="18"/>
  <c r="N30" i="18"/>
  <c r="Q30" i="18" s="1"/>
  <c r="K107" i="18"/>
  <c r="L107" i="18"/>
  <c r="M107" i="18"/>
  <c r="N107" i="18"/>
  <c r="O107" i="18"/>
  <c r="P107" i="18"/>
  <c r="V107" i="18" s="1"/>
  <c r="AD107" i="18" s="1"/>
  <c r="Q107" i="18"/>
  <c r="AE107" i="18"/>
  <c r="AF107" i="18"/>
  <c r="R23" i="1"/>
  <c r="O29" i="18"/>
  <c r="O31" i="18"/>
  <c r="P86" i="18"/>
  <c r="K86" i="18"/>
  <c r="L86" i="18"/>
  <c r="P159" i="18"/>
  <c r="K159" i="18"/>
  <c r="L159" i="18"/>
  <c r="M159" i="18"/>
  <c r="P232" i="18"/>
  <c r="K232" i="18"/>
  <c r="L232" i="18"/>
  <c r="M232" i="18"/>
  <c r="P304" i="18"/>
  <c r="K304" i="18"/>
  <c r="L304" i="18"/>
  <c r="M304" i="18"/>
  <c r="P380" i="18"/>
  <c r="K380" i="18"/>
  <c r="L380" i="18"/>
  <c r="M380" i="18"/>
  <c r="K456" i="18"/>
  <c r="L456" i="18"/>
  <c r="M456" i="18"/>
  <c r="K531" i="18"/>
  <c r="L531" i="18"/>
  <c r="M531" i="18"/>
  <c r="P607" i="18"/>
  <c r="K607" i="18"/>
  <c r="L607" i="18"/>
  <c r="M607" i="18"/>
  <c r="K609" i="18"/>
  <c r="L609" i="18"/>
  <c r="M609" i="18"/>
  <c r="K612" i="18"/>
  <c r="L612" i="18"/>
  <c r="M612" i="18"/>
  <c r="K616" i="18"/>
  <c r="L616" i="18"/>
  <c r="M616" i="18"/>
  <c r="P679" i="18"/>
  <c r="K679" i="18"/>
  <c r="L679" i="18"/>
  <c r="M679" i="18"/>
  <c r="K751" i="18"/>
  <c r="L751" i="18"/>
  <c r="U751" i="18" s="1"/>
  <c r="M751" i="18"/>
  <c r="V751" i="18" s="1"/>
  <c r="P823" i="18"/>
  <c r="M823" i="18"/>
  <c r="K823" i="18"/>
  <c r="L823" i="18"/>
  <c r="P535" i="1"/>
  <c r="U535" i="1" s="1"/>
  <c r="P160" i="18"/>
  <c r="M160" i="18"/>
  <c r="P233" i="18"/>
  <c r="M233" i="18"/>
  <c r="P305" i="18"/>
  <c r="M305" i="18"/>
  <c r="M381" i="18"/>
  <c r="M457" i="18"/>
  <c r="M532" i="18"/>
  <c r="M608" i="18"/>
  <c r="P680" i="18"/>
  <c r="M680" i="18"/>
  <c r="M752" i="18"/>
  <c r="V752" i="18" s="1"/>
  <c r="M824" i="18"/>
  <c r="P536" i="1"/>
  <c r="M161" i="18"/>
  <c r="P234" i="18"/>
  <c r="M234" i="18"/>
  <c r="P306" i="18"/>
  <c r="M306" i="18"/>
  <c r="M382" i="18"/>
  <c r="M458" i="18"/>
  <c r="M533" i="18"/>
  <c r="P681" i="18"/>
  <c r="M681" i="18"/>
  <c r="M753" i="18"/>
  <c r="V753" i="18" s="1"/>
  <c r="M825" i="18"/>
  <c r="P537" i="1"/>
  <c r="U537" i="1" s="1"/>
  <c r="M162" i="18"/>
  <c r="V162" i="18" s="1"/>
  <c r="M235" i="18"/>
  <c r="V235" i="18" s="1"/>
  <c r="P307" i="18"/>
  <c r="M307" i="18"/>
  <c r="M383" i="18"/>
  <c r="M459" i="18"/>
  <c r="V459" i="18" s="1"/>
  <c r="M534" i="18"/>
  <c r="V534" i="18" s="1"/>
  <c r="M610" i="18"/>
  <c r="V610" i="18" s="1"/>
  <c r="P682" i="18"/>
  <c r="M682" i="18"/>
  <c r="M754" i="18"/>
  <c r="V754" i="18" s="1"/>
  <c r="M826" i="18"/>
  <c r="P538" i="1"/>
  <c r="V163" i="18"/>
  <c r="V236" i="18"/>
  <c r="V308" i="18"/>
  <c r="V384" i="18"/>
  <c r="V460" i="18"/>
  <c r="V535" i="18"/>
  <c r="V611" i="18"/>
  <c r="V683" i="18"/>
  <c r="V755" i="18"/>
  <c r="V827" i="18"/>
  <c r="P539" i="1"/>
  <c r="V539" i="1" s="1"/>
  <c r="P164" i="18"/>
  <c r="M164" i="18"/>
  <c r="P237" i="18"/>
  <c r="M237" i="18"/>
  <c r="AD237" i="18" s="1"/>
  <c r="P309" i="18"/>
  <c r="M309" i="18"/>
  <c r="M385" i="18"/>
  <c r="M461" i="18"/>
  <c r="M536" i="18"/>
  <c r="P684" i="18"/>
  <c r="M684" i="18"/>
  <c r="M756" i="18"/>
  <c r="V756" i="18" s="1"/>
  <c r="M828" i="18"/>
  <c r="P540" i="1"/>
  <c r="V540" i="1" s="1"/>
  <c r="V165" i="18"/>
  <c r="V238" i="18"/>
  <c r="V310" i="18"/>
  <c r="V386" i="18"/>
  <c r="V462" i="18"/>
  <c r="V537" i="18"/>
  <c r="V613" i="18"/>
  <c r="V685" i="18"/>
  <c r="V757" i="18"/>
  <c r="V829" i="18"/>
  <c r="P541" i="1"/>
  <c r="V541" i="1" s="1"/>
  <c r="V166" i="18"/>
  <c r="V239" i="18"/>
  <c r="V311" i="18"/>
  <c r="V387" i="18"/>
  <c r="V463" i="18"/>
  <c r="V538" i="18"/>
  <c r="V614" i="18"/>
  <c r="V686" i="18"/>
  <c r="V758" i="18"/>
  <c r="V830" i="18"/>
  <c r="P542" i="1"/>
  <c r="P167" i="18"/>
  <c r="M167" i="18"/>
  <c r="P240" i="18"/>
  <c r="M240" i="18"/>
  <c r="P312" i="18"/>
  <c r="M312" i="18"/>
  <c r="M388" i="18"/>
  <c r="M464" i="18"/>
  <c r="M539" i="18"/>
  <c r="M615" i="18"/>
  <c r="P687" i="18"/>
  <c r="M687" i="18"/>
  <c r="M759" i="18"/>
  <c r="V759" i="18" s="1"/>
  <c r="M831" i="18"/>
  <c r="P543" i="1"/>
  <c r="V543" i="1" s="1"/>
  <c r="P168" i="18"/>
  <c r="M168" i="18"/>
  <c r="P241" i="18"/>
  <c r="M241" i="18"/>
  <c r="P313" i="18"/>
  <c r="M313" i="18"/>
  <c r="M389" i="18"/>
  <c r="M465" i="18"/>
  <c r="M540" i="18"/>
  <c r="P688" i="18"/>
  <c r="M688" i="18"/>
  <c r="L760" i="18"/>
  <c r="U760" i="18" s="1"/>
  <c r="M760" i="18"/>
  <c r="V760" i="18" s="1"/>
  <c r="M832" i="18"/>
  <c r="V832" i="18" s="1"/>
  <c r="P544" i="1"/>
  <c r="V544" i="1" s="1"/>
  <c r="P169" i="18"/>
  <c r="M169" i="18"/>
  <c r="P242" i="18"/>
  <c r="M242" i="18"/>
  <c r="P314" i="18"/>
  <c r="M314" i="18"/>
  <c r="M390" i="18"/>
  <c r="M466" i="18"/>
  <c r="M541" i="18"/>
  <c r="M617" i="18"/>
  <c r="V617" i="18" s="1"/>
  <c r="P689" i="18"/>
  <c r="M689" i="18"/>
  <c r="L761" i="18"/>
  <c r="U761" i="18" s="1"/>
  <c r="M761" i="18"/>
  <c r="V761" i="18" s="1"/>
  <c r="M833" i="18"/>
  <c r="P545" i="1"/>
  <c r="T545" i="1" s="1"/>
  <c r="L87" i="18"/>
  <c r="P87" i="18"/>
  <c r="L160" i="18"/>
  <c r="U160" i="18" s="1"/>
  <c r="L233" i="18"/>
  <c r="U233" i="18" s="1"/>
  <c r="L305" i="18"/>
  <c r="L381" i="18"/>
  <c r="U381" i="18" s="1"/>
  <c r="L457" i="18"/>
  <c r="U457" i="18" s="1"/>
  <c r="L532" i="18"/>
  <c r="U532" i="18" s="1"/>
  <c r="AC532" i="18" s="1"/>
  <c r="L608" i="18"/>
  <c r="U608" i="18" s="1"/>
  <c r="L680" i="18"/>
  <c r="U680" i="18" s="1"/>
  <c r="L752" i="18"/>
  <c r="U752" i="18" s="1"/>
  <c r="L824" i="18"/>
  <c r="U824" i="18" s="1"/>
  <c r="AC824" i="18" s="1"/>
  <c r="L825" i="18"/>
  <c r="U825" i="18" s="1"/>
  <c r="L826" i="18"/>
  <c r="L828" i="18"/>
  <c r="L831" i="18"/>
  <c r="L832" i="18"/>
  <c r="U832" i="18" s="1"/>
  <c r="L833" i="18"/>
  <c r="U833" i="18" s="1"/>
  <c r="L88" i="18"/>
  <c r="P88" i="18"/>
  <c r="L161" i="18"/>
  <c r="U161" i="18" s="1"/>
  <c r="L234" i="18"/>
  <c r="L306" i="18"/>
  <c r="L382" i="18"/>
  <c r="L458" i="18"/>
  <c r="U458" i="18" s="1"/>
  <c r="L533" i="18"/>
  <c r="L681" i="18"/>
  <c r="L753" i="18"/>
  <c r="U753" i="18" s="1"/>
  <c r="L89" i="18"/>
  <c r="L162" i="18"/>
  <c r="L235" i="18"/>
  <c r="U235" i="18" s="1"/>
  <c r="AC235" i="18" s="1"/>
  <c r="L307" i="18"/>
  <c r="U307" i="18" s="1"/>
  <c r="AC307" i="18" s="1"/>
  <c r="L383" i="18"/>
  <c r="U383" i="18" s="1"/>
  <c r="AC383" i="18" s="1"/>
  <c r="L459" i="18"/>
  <c r="U459" i="18" s="1"/>
  <c r="L534" i="18"/>
  <c r="U534" i="18" s="1"/>
  <c r="L610" i="18"/>
  <c r="U610" i="18" s="1"/>
  <c r="L682" i="18"/>
  <c r="L754" i="18"/>
  <c r="U754" i="18" s="1"/>
  <c r="AC754" i="18" s="1"/>
  <c r="L91" i="18"/>
  <c r="P91" i="18"/>
  <c r="L164" i="18"/>
  <c r="L237" i="18"/>
  <c r="U237" i="18" s="1"/>
  <c r="AC237" i="18" s="1"/>
  <c r="L309" i="18"/>
  <c r="L385" i="18"/>
  <c r="U385" i="18" s="1"/>
  <c r="L461" i="18"/>
  <c r="L536" i="18"/>
  <c r="U536" i="18" s="1"/>
  <c r="L684" i="18"/>
  <c r="L756" i="18"/>
  <c r="U756" i="18" s="1"/>
  <c r="U540" i="1"/>
  <c r="U542" i="1"/>
  <c r="L94" i="18"/>
  <c r="P94" i="18"/>
  <c r="L167" i="18"/>
  <c r="U167" i="18" s="1"/>
  <c r="L240" i="18"/>
  <c r="U240" i="18" s="1"/>
  <c r="AC240" i="18" s="1"/>
  <c r="L312" i="18"/>
  <c r="U312" i="18" s="1"/>
  <c r="L388" i="18"/>
  <c r="U388" i="18" s="1"/>
  <c r="L464" i="18"/>
  <c r="L539" i="18"/>
  <c r="U539" i="18" s="1"/>
  <c r="AC539" i="18" s="1"/>
  <c r="L615" i="18"/>
  <c r="L687" i="18"/>
  <c r="U687" i="18" s="1"/>
  <c r="AC687" i="18" s="1"/>
  <c r="L759" i="18"/>
  <c r="U759" i="18" s="1"/>
  <c r="AC759" i="18" s="1"/>
  <c r="U543" i="1"/>
  <c r="L95" i="18"/>
  <c r="P95" i="18"/>
  <c r="L168" i="18"/>
  <c r="L241" i="18"/>
  <c r="U241" i="18" s="1"/>
  <c r="L313" i="18"/>
  <c r="U313" i="18" s="1"/>
  <c r="L389" i="18"/>
  <c r="L465" i="18"/>
  <c r="U465" i="18" s="1"/>
  <c r="L540" i="18"/>
  <c r="U540" i="18" s="1"/>
  <c r="L688" i="18"/>
  <c r="U688" i="18" s="1"/>
  <c r="AC688" i="18" s="1"/>
  <c r="U544" i="1"/>
  <c r="L96" i="18"/>
  <c r="P96" i="18"/>
  <c r="L169" i="18"/>
  <c r="U169" i="18" s="1"/>
  <c r="L242" i="18"/>
  <c r="U242" i="18" s="1"/>
  <c r="AC242" i="18" s="1"/>
  <c r="L314" i="18"/>
  <c r="L390" i="18"/>
  <c r="L466" i="18"/>
  <c r="U466" i="18" s="1"/>
  <c r="L541" i="18"/>
  <c r="U541" i="18" s="1"/>
  <c r="L617" i="18"/>
  <c r="U617" i="18" s="1"/>
  <c r="L689" i="18"/>
  <c r="U689" i="18" s="1"/>
  <c r="K87" i="18"/>
  <c r="T87" i="18" s="1"/>
  <c r="K160" i="18"/>
  <c r="T160" i="18" s="1"/>
  <c r="K233" i="18"/>
  <c r="K305" i="18"/>
  <c r="T305" i="18" s="1"/>
  <c r="AB305" i="18" s="1"/>
  <c r="K381" i="18"/>
  <c r="K457" i="18"/>
  <c r="T457" i="18" s="1"/>
  <c r="K532" i="18"/>
  <c r="T532" i="18" s="1"/>
  <c r="K608" i="18"/>
  <c r="T608" i="18" s="1"/>
  <c r="K680" i="18"/>
  <c r="T680" i="18" s="1"/>
  <c r="K752" i="18"/>
  <c r="K824" i="18"/>
  <c r="T536" i="1"/>
  <c r="K88" i="18"/>
  <c r="K161" i="18"/>
  <c r="T161" i="18" s="1"/>
  <c r="K234" i="18"/>
  <c r="T234" i="18" s="1"/>
  <c r="K306" i="18"/>
  <c r="K382" i="18"/>
  <c r="K458" i="18"/>
  <c r="T458" i="18" s="1"/>
  <c r="K533" i="18"/>
  <c r="T533" i="18" s="1"/>
  <c r="K681" i="18"/>
  <c r="K753" i="18"/>
  <c r="K825" i="18"/>
  <c r="T825" i="18" s="1"/>
  <c r="T537" i="1"/>
  <c r="K89" i="18"/>
  <c r="K162" i="18"/>
  <c r="T162" i="18" s="1"/>
  <c r="K235" i="18"/>
  <c r="T235" i="18" s="1"/>
  <c r="AB235" i="18" s="1"/>
  <c r="K307" i="18"/>
  <c r="T307" i="18" s="1"/>
  <c r="K383" i="18"/>
  <c r="T383" i="18" s="1"/>
  <c r="AB383" i="18" s="1"/>
  <c r="K459" i="18"/>
  <c r="T459" i="18" s="1"/>
  <c r="K534" i="18"/>
  <c r="T534" i="18" s="1"/>
  <c r="S534" i="18" s="1"/>
  <c r="K610" i="18"/>
  <c r="T610" i="18" s="1"/>
  <c r="K682" i="18"/>
  <c r="T682" i="18" s="1"/>
  <c r="AB682" i="18" s="1"/>
  <c r="K754" i="18"/>
  <c r="K826" i="18"/>
  <c r="T827" i="18"/>
  <c r="T13" i="18" s="1"/>
  <c r="T539" i="1"/>
  <c r="K91" i="18"/>
  <c r="K164" i="18"/>
  <c r="T164" i="18" s="1"/>
  <c r="AB164" i="18" s="1"/>
  <c r="K237" i="18"/>
  <c r="K309" i="18"/>
  <c r="K385" i="18"/>
  <c r="K461" i="18"/>
  <c r="T461" i="18" s="1"/>
  <c r="K536" i="18"/>
  <c r="K684" i="18"/>
  <c r="K756" i="18"/>
  <c r="K828" i="18"/>
  <c r="T829" i="18"/>
  <c r="T15" i="18" s="1"/>
  <c r="T830" i="18"/>
  <c r="T16" i="18" s="1"/>
  <c r="T542" i="1"/>
  <c r="K94" i="18"/>
  <c r="K167" i="18"/>
  <c r="K240" i="18"/>
  <c r="T240" i="18" s="1"/>
  <c r="AB240" i="18" s="1"/>
  <c r="K312" i="18"/>
  <c r="T312" i="18" s="1"/>
  <c r="K388" i="18"/>
  <c r="T388" i="18" s="1"/>
  <c r="K464" i="18"/>
  <c r="K539" i="18"/>
  <c r="T539" i="18" s="1"/>
  <c r="K615" i="18"/>
  <c r="K687" i="18"/>
  <c r="K759" i="18"/>
  <c r="K831" i="18"/>
  <c r="T543" i="1"/>
  <c r="AB543" i="1" s="1"/>
  <c r="K95" i="18"/>
  <c r="K168" i="18"/>
  <c r="K241" i="18"/>
  <c r="T241" i="18" s="1"/>
  <c r="K313" i="18"/>
  <c r="K389" i="18"/>
  <c r="K465" i="18"/>
  <c r="K540" i="18"/>
  <c r="T540" i="18" s="1"/>
  <c r="K688" i="18"/>
  <c r="T688" i="18" s="1"/>
  <c r="K760" i="18"/>
  <c r="K832" i="18"/>
  <c r="T832" i="18" s="1"/>
  <c r="K96" i="18"/>
  <c r="K169" i="18"/>
  <c r="K242" i="18"/>
  <c r="T242" i="18" s="1"/>
  <c r="AB242" i="18" s="1"/>
  <c r="K314" i="18"/>
  <c r="T314" i="18" s="1"/>
  <c r="K390" i="18"/>
  <c r="T390" i="18" s="1"/>
  <c r="K466" i="18"/>
  <c r="T466" i="18" s="1"/>
  <c r="K541" i="18"/>
  <c r="K617" i="18"/>
  <c r="K689" i="18"/>
  <c r="T689" i="18" s="1"/>
  <c r="K761" i="18"/>
  <c r="K833" i="18"/>
  <c r="S163" i="18"/>
  <c r="S384" i="18"/>
  <c r="S13" i="18" s="1"/>
  <c r="S238" i="18"/>
  <c r="S310" i="18"/>
  <c r="S829" i="18"/>
  <c r="S239" i="18"/>
  <c r="S311" i="18"/>
  <c r="S830" i="18"/>
  <c r="R10" i="17"/>
  <c r="R11" i="17"/>
  <c r="R12" i="17"/>
  <c r="R13" i="17"/>
  <c r="I13" i="17"/>
  <c r="R14" i="17"/>
  <c r="R15" i="17"/>
  <c r="R17" i="1"/>
  <c r="R16" i="17" s="1"/>
  <c r="R18" i="1"/>
  <c r="R17" i="17" s="1"/>
  <c r="I17" i="17"/>
  <c r="R19" i="1"/>
  <c r="R18" i="17" s="1"/>
  <c r="R20" i="1"/>
  <c r="R19" i="17" s="1"/>
  <c r="R170" i="18"/>
  <c r="R243" i="18"/>
  <c r="R315" i="18"/>
  <c r="R391" i="18"/>
  <c r="R467" i="18"/>
  <c r="R618" i="18"/>
  <c r="R690" i="18"/>
  <c r="R834" i="18"/>
  <c r="M87" i="18"/>
  <c r="M896" i="18"/>
  <c r="N87" i="18"/>
  <c r="N160" i="18"/>
  <c r="N233" i="18"/>
  <c r="N305" i="18"/>
  <c r="J305" i="18" s="1"/>
  <c r="N381" i="18"/>
  <c r="N457" i="18"/>
  <c r="J457" i="18" s="1"/>
  <c r="N532" i="18"/>
  <c r="N608" i="18"/>
  <c r="J608" i="18" s="1"/>
  <c r="N680" i="18"/>
  <c r="N752" i="18"/>
  <c r="N824" i="18"/>
  <c r="K896" i="18"/>
  <c r="L896" i="18"/>
  <c r="N896" i="18"/>
  <c r="N10" i="18"/>
  <c r="M88" i="18"/>
  <c r="N88" i="18"/>
  <c r="O88" i="18"/>
  <c r="N161" i="18"/>
  <c r="O161" i="18"/>
  <c r="N234" i="18"/>
  <c r="O234" i="18"/>
  <c r="N306" i="18"/>
  <c r="O306" i="18"/>
  <c r="N382" i="18"/>
  <c r="O382" i="18"/>
  <c r="N458" i="18"/>
  <c r="O458" i="18"/>
  <c r="N533" i="18"/>
  <c r="O533" i="18"/>
  <c r="N609" i="18"/>
  <c r="O609" i="18"/>
  <c r="N681" i="18"/>
  <c r="O681" i="18"/>
  <c r="N753" i="18"/>
  <c r="O753" i="18"/>
  <c r="N825" i="18"/>
  <c r="O825" i="18"/>
  <c r="K897" i="18"/>
  <c r="L897" i="18"/>
  <c r="M897" i="18"/>
  <c r="N897" i="18"/>
  <c r="O897" i="18"/>
  <c r="N11" i="18"/>
  <c r="O11" i="18"/>
  <c r="M89" i="18"/>
  <c r="N89" i="18"/>
  <c r="O89" i="18"/>
  <c r="N162" i="18"/>
  <c r="O162" i="18"/>
  <c r="N235" i="18"/>
  <c r="O235" i="18"/>
  <c r="N307" i="18"/>
  <c r="O307" i="18"/>
  <c r="N383" i="18"/>
  <c r="O383" i="18"/>
  <c r="N459" i="18"/>
  <c r="O459" i="18"/>
  <c r="N534" i="18"/>
  <c r="O534" i="18"/>
  <c r="N610" i="18"/>
  <c r="O610" i="18"/>
  <c r="N682" i="18"/>
  <c r="O682" i="18"/>
  <c r="N754" i="18"/>
  <c r="O754" i="18"/>
  <c r="N826" i="18"/>
  <c r="O826" i="18"/>
  <c r="K898" i="18"/>
  <c r="T898" i="18" s="1"/>
  <c r="L898" i="18"/>
  <c r="U898" i="18" s="1"/>
  <c r="M898" i="18"/>
  <c r="N898" i="18"/>
  <c r="O898" i="18"/>
  <c r="N12" i="18"/>
  <c r="O12" i="18"/>
  <c r="M91" i="18"/>
  <c r="N91" i="18"/>
  <c r="O91" i="18"/>
  <c r="N164" i="18"/>
  <c r="O164" i="18"/>
  <c r="N237" i="18"/>
  <c r="O237" i="18"/>
  <c r="N309" i="18"/>
  <c r="O309" i="18"/>
  <c r="N385" i="18"/>
  <c r="O385" i="18"/>
  <c r="N461" i="18"/>
  <c r="O461" i="18"/>
  <c r="N536" i="18"/>
  <c r="O536" i="18"/>
  <c r="N612" i="18"/>
  <c r="O612" i="18"/>
  <c r="N684" i="18"/>
  <c r="O684" i="18"/>
  <c r="N756" i="18"/>
  <c r="O756" i="18"/>
  <c r="N828" i="18"/>
  <c r="O828" i="18"/>
  <c r="K900" i="18"/>
  <c r="L900" i="18"/>
  <c r="M900" i="18"/>
  <c r="N900" i="18"/>
  <c r="O900" i="18"/>
  <c r="N14" i="18"/>
  <c r="O14" i="18"/>
  <c r="M94" i="18"/>
  <c r="M17" i="18" s="1"/>
  <c r="M903" i="18"/>
  <c r="N94" i="18"/>
  <c r="N167" i="18"/>
  <c r="N240" i="18"/>
  <c r="N312" i="18"/>
  <c r="J312" i="18" s="1"/>
  <c r="N388" i="18"/>
  <c r="J388" i="18" s="1"/>
  <c r="N464" i="18"/>
  <c r="N539" i="18"/>
  <c r="J539" i="18" s="1"/>
  <c r="N615" i="18"/>
  <c r="N687" i="18"/>
  <c r="N759" i="18"/>
  <c r="N831" i="18"/>
  <c r="J831" i="18" s="1"/>
  <c r="K903" i="18"/>
  <c r="L903" i="18"/>
  <c r="N903" i="18"/>
  <c r="M95" i="18"/>
  <c r="M904" i="18"/>
  <c r="N95" i="18"/>
  <c r="N168" i="18"/>
  <c r="J168" i="18" s="1"/>
  <c r="N241" i="18"/>
  <c r="J241" i="18" s="1"/>
  <c r="N313" i="18"/>
  <c r="N389" i="18"/>
  <c r="J389" i="18" s="1"/>
  <c r="N465" i="18"/>
  <c r="N540" i="18"/>
  <c r="N616" i="18"/>
  <c r="J616" i="18" s="1"/>
  <c r="N688" i="18"/>
  <c r="N760" i="18"/>
  <c r="N832" i="18"/>
  <c r="J832" i="18" s="1"/>
  <c r="K904" i="18"/>
  <c r="L904" i="18"/>
  <c r="N904" i="18"/>
  <c r="N18" i="18"/>
  <c r="M96" i="18"/>
  <c r="M905" i="18"/>
  <c r="N96" i="18"/>
  <c r="N169" i="18"/>
  <c r="N242" i="18"/>
  <c r="N314" i="18"/>
  <c r="J314" i="18" s="1"/>
  <c r="N390" i="18"/>
  <c r="J390" i="18" s="1"/>
  <c r="N466" i="18"/>
  <c r="J466" i="18" s="1"/>
  <c r="N541" i="18"/>
  <c r="J541" i="18" s="1"/>
  <c r="N617" i="18"/>
  <c r="N689" i="18"/>
  <c r="J689" i="18" s="1"/>
  <c r="N761" i="18"/>
  <c r="N833" i="18"/>
  <c r="J833" i="18" s="1"/>
  <c r="K905" i="18"/>
  <c r="L905" i="18"/>
  <c r="N905" i="18"/>
  <c r="N19" i="18"/>
  <c r="M86" i="18"/>
  <c r="N86" i="18"/>
  <c r="N159" i="18"/>
  <c r="N232" i="18"/>
  <c r="N304" i="18"/>
  <c r="J304" i="18" s="1"/>
  <c r="N380" i="18"/>
  <c r="J380" i="18" s="1"/>
  <c r="N456" i="18"/>
  <c r="J456" i="18" s="1"/>
  <c r="N531" i="18"/>
  <c r="N607" i="18"/>
  <c r="J607" i="18" s="1"/>
  <c r="N679" i="18"/>
  <c r="J679" i="18" s="1"/>
  <c r="N751" i="18"/>
  <c r="N823" i="18"/>
  <c r="J823" i="18" s="1"/>
  <c r="K895" i="18"/>
  <c r="L895" i="18"/>
  <c r="M895" i="18"/>
  <c r="N895" i="18"/>
  <c r="K97" i="18"/>
  <c r="K315" i="18"/>
  <c r="K391" i="18"/>
  <c r="K618" i="18"/>
  <c r="L97" i="18"/>
  <c r="L834" i="18"/>
  <c r="L243" i="18"/>
  <c r="L315" i="18"/>
  <c r="L391" i="18"/>
  <c r="L467" i="18"/>
  <c r="L618" i="18"/>
  <c r="M315" i="18"/>
  <c r="M391" i="18"/>
  <c r="M467" i="18"/>
  <c r="M618" i="18"/>
  <c r="M834" i="18"/>
  <c r="O9" i="18"/>
  <c r="I10" i="17"/>
  <c r="I11" i="17"/>
  <c r="I12" i="17"/>
  <c r="I14" i="17"/>
  <c r="I15" i="17"/>
  <c r="I16" i="17"/>
  <c r="I18" i="17"/>
  <c r="I97" i="18"/>
  <c r="I170" i="18"/>
  <c r="I243" i="18"/>
  <c r="I315" i="18"/>
  <c r="I391" i="18"/>
  <c r="P391" i="18" s="1"/>
  <c r="I467" i="18"/>
  <c r="P467" i="18" s="1"/>
  <c r="I618" i="18"/>
  <c r="I690" i="18"/>
  <c r="I834" i="18"/>
  <c r="P834" i="18" s="1"/>
  <c r="I906" i="18"/>
  <c r="B10" i="17"/>
  <c r="B11" i="17"/>
  <c r="B12" i="17"/>
  <c r="B13" i="17"/>
  <c r="B14" i="17"/>
  <c r="B15" i="17"/>
  <c r="B16" i="17"/>
  <c r="B17" i="17"/>
  <c r="B18" i="17"/>
  <c r="B19" i="17"/>
  <c r="R9" i="17"/>
  <c r="I9" i="17"/>
  <c r="B9" i="17"/>
  <c r="K640" i="18"/>
  <c r="L640" i="18"/>
  <c r="M640" i="18"/>
  <c r="AE43" i="18"/>
  <c r="AF43" i="18"/>
  <c r="M855" i="18"/>
  <c r="V855" i="18" s="1"/>
  <c r="M927" i="18"/>
  <c r="V927" i="18" s="1"/>
  <c r="M118" i="18"/>
  <c r="M191" i="18"/>
  <c r="V191" i="18" s="1"/>
  <c r="M264" i="18"/>
  <c r="V264" i="18" s="1"/>
  <c r="M336" i="18"/>
  <c r="V336" i="18" s="1"/>
  <c r="M412" i="18"/>
  <c r="V412" i="18" s="1"/>
  <c r="M488" i="18"/>
  <c r="V488" i="18" s="1"/>
  <c r="M711" i="18"/>
  <c r="L855" i="18"/>
  <c r="U855" i="18" s="1"/>
  <c r="L927" i="18"/>
  <c r="U927" i="18" s="1"/>
  <c r="L191" i="18"/>
  <c r="U191" i="18" s="1"/>
  <c r="L264" i="18"/>
  <c r="U264" i="18" s="1"/>
  <c r="L336" i="18"/>
  <c r="U336" i="18" s="1"/>
  <c r="L412" i="18"/>
  <c r="U412" i="18" s="1"/>
  <c r="L488" i="18"/>
  <c r="U488" i="18" s="1"/>
  <c r="L711" i="18"/>
  <c r="AC711" i="18"/>
  <c r="K855" i="18"/>
  <c r="T855" i="18" s="1"/>
  <c r="AB855" i="18" s="1"/>
  <c r="K927" i="18"/>
  <c r="T927" i="18" s="1"/>
  <c r="K191" i="18"/>
  <c r="T191" i="18" s="1"/>
  <c r="K264" i="18"/>
  <c r="T264" i="18" s="1"/>
  <c r="K336" i="18"/>
  <c r="T336" i="18" s="1"/>
  <c r="K412" i="18"/>
  <c r="T412" i="18" s="1"/>
  <c r="K488" i="18"/>
  <c r="T488" i="18" s="1"/>
  <c r="K711" i="18"/>
  <c r="N564" i="18"/>
  <c r="J564" i="18" s="1"/>
  <c r="N640" i="18"/>
  <c r="N43" i="18"/>
  <c r="L118" i="18"/>
  <c r="K118" i="18"/>
  <c r="N855" i="18"/>
  <c r="N927" i="18"/>
  <c r="N264" i="18"/>
  <c r="N336" i="18"/>
  <c r="N412" i="18"/>
  <c r="N488" i="18"/>
  <c r="N711" i="18"/>
  <c r="AE44" i="1"/>
  <c r="X44" i="1"/>
  <c r="P44" i="1"/>
  <c r="B568" i="18"/>
  <c r="K308" i="1"/>
  <c r="K309" i="1"/>
  <c r="K310" i="1"/>
  <c r="K311" i="1"/>
  <c r="K312" i="1"/>
  <c r="K313" i="1"/>
  <c r="K314" i="1"/>
  <c r="K315" i="1"/>
  <c r="K316" i="1"/>
  <c r="K317" i="1"/>
  <c r="K318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40" i="1"/>
  <c r="K341" i="1"/>
  <c r="K343" i="1"/>
  <c r="K344" i="1"/>
  <c r="K345" i="1"/>
  <c r="K348" i="1"/>
  <c r="K349" i="1"/>
  <c r="K350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8" i="1"/>
  <c r="K369" i="1"/>
  <c r="K370" i="1"/>
  <c r="L308" i="1"/>
  <c r="L314" i="1"/>
  <c r="L309" i="1"/>
  <c r="L310" i="1"/>
  <c r="L311" i="1"/>
  <c r="L312" i="1"/>
  <c r="L313" i="1"/>
  <c r="L315" i="1"/>
  <c r="L316" i="1"/>
  <c r="L317" i="1"/>
  <c r="L318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40" i="1"/>
  <c r="L341" i="1"/>
  <c r="L343" i="1"/>
  <c r="L344" i="1"/>
  <c r="L345" i="1"/>
  <c r="L348" i="1"/>
  <c r="L349" i="1"/>
  <c r="L350" i="1"/>
  <c r="L351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8" i="1"/>
  <c r="L369" i="1"/>
  <c r="L370" i="1"/>
  <c r="M308" i="1"/>
  <c r="M309" i="1"/>
  <c r="M310" i="1"/>
  <c r="M311" i="1"/>
  <c r="M312" i="1"/>
  <c r="M313" i="1"/>
  <c r="M314" i="1"/>
  <c r="J314" i="1" s="1"/>
  <c r="M315" i="1"/>
  <c r="M316" i="1"/>
  <c r="M317" i="1"/>
  <c r="M318" i="1"/>
  <c r="M322" i="1"/>
  <c r="M323" i="1"/>
  <c r="M324" i="1"/>
  <c r="M325" i="1"/>
  <c r="J325" i="1" s="1"/>
  <c r="M326" i="1"/>
  <c r="M327" i="1"/>
  <c r="M328" i="1"/>
  <c r="O328" i="1"/>
  <c r="M329" i="1"/>
  <c r="O329" i="1"/>
  <c r="M330" i="1"/>
  <c r="O330" i="1"/>
  <c r="M331" i="1"/>
  <c r="M332" i="1"/>
  <c r="M333" i="1"/>
  <c r="M334" i="1"/>
  <c r="M335" i="1"/>
  <c r="M336" i="1"/>
  <c r="M337" i="1"/>
  <c r="M340" i="1"/>
  <c r="M341" i="1"/>
  <c r="M343" i="1"/>
  <c r="M344" i="1"/>
  <c r="J344" i="1" s="1"/>
  <c r="M345" i="1"/>
  <c r="M348" i="1"/>
  <c r="M349" i="1"/>
  <c r="M350" i="1"/>
  <c r="M351" i="1"/>
  <c r="M354" i="1"/>
  <c r="J354" i="1" s="1"/>
  <c r="M355" i="1"/>
  <c r="M356" i="1"/>
  <c r="M357" i="1"/>
  <c r="M358" i="1"/>
  <c r="M359" i="1"/>
  <c r="M360" i="1"/>
  <c r="M361" i="1"/>
  <c r="M362" i="1"/>
  <c r="O362" i="1"/>
  <c r="M363" i="1"/>
  <c r="O363" i="1"/>
  <c r="M364" i="1"/>
  <c r="O364" i="1"/>
  <c r="M365" i="1"/>
  <c r="M368" i="1"/>
  <c r="M369" i="1"/>
  <c r="M370" i="1"/>
  <c r="K158" i="1"/>
  <c r="K159" i="1"/>
  <c r="K160" i="1"/>
  <c r="K161" i="1"/>
  <c r="K162" i="1"/>
  <c r="K163" i="1"/>
  <c r="K164" i="1"/>
  <c r="K165" i="1"/>
  <c r="K166" i="1"/>
  <c r="K167" i="1"/>
  <c r="K168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90" i="1"/>
  <c r="K191" i="1"/>
  <c r="K193" i="1"/>
  <c r="K194" i="1"/>
  <c r="K195" i="1"/>
  <c r="K198" i="1"/>
  <c r="K199" i="1"/>
  <c r="K200" i="1"/>
  <c r="K201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8" i="1"/>
  <c r="K219" i="1"/>
  <c r="K220" i="1"/>
  <c r="L158" i="1"/>
  <c r="L159" i="1"/>
  <c r="L160" i="1"/>
  <c r="L164" i="1"/>
  <c r="L161" i="1"/>
  <c r="L162" i="1"/>
  <c r="L163" i="1"/>
  <c r="L165" i="1"/>
  <c r="L166" i="1"/>
  <c r="L167" i="1"/>
  <c r="L168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90" i="1"/>
  <c r="L191" i="1"/>
  <c r="L193" i="1"/>
  <c r="L194" i="1"/>
  <c r="L195" i="1"/>
  <c r="L198" i="1"/>
  <c r="L199" i="1"/>
  <c r="L200" i="1"/>
  <c r="L201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8" i="1"/>
  <c r="L219" i="1"/>
  <c r="L220" i="1"/>
  <c r="M158" i="1"/>
  <c r="M159" i="1"/>
  <c r="M160" i="1"/>
  <c r="M161" i="1"/>
  <c r="M162" i="1"/>
  <c r="M163" i="1"/>
  <c r="M164" i="1"/>
  <c r="M165" i="1"/>
  <c r="M166" i="1"/>
  <c r="M167" i="1"/>
  <c r="M168" i="1"/>
  <c r="M172" i="1"/>
  <c r="M173" i="1"/>
  <c r="M174" i="1"/>
  <c r="M175" i="1"/>
  <c r="M176" i="1"/>
  <c r="M177" i="1"/>
  <c r="M178" i="1"/>
  <c r="O178" i="1"/>
  <c r="M179" i="1"/>
  <c r="O179" i="1"/>
  <c r="M180" i="1"/>
  <c r="O180" i="1"/>
  <c r="M181" i="1"/>
  <c r="M182" i="1"/>
  <c r="M183" i="1"/>
  <c r="M184" i="1"/>
  <c r="M185" i="1"/>
  <c r="M186" i="1"/>
  <c r="M187" i="1"/>
  <c r="M190" i="1"/>
  <c r="M191" i="1"/>
  <c r="M193" i="1"/>
  <c r="M194" i="1"/>
  <c r="M195" i="1"/>
  <c r="M198" i="1"/>
  <c r="M199" i="1"/>
  <c r="M200" i="1"/>
  <c r="J200" i="1" s="1"/>
  <c r="M201" i="1"/>
  <c r="M204" i="1"/>
  <c r="M205" i="1"/>
  <c r="M206" i="1"/>
  <c r="M207" i="1"/>
  <c r="M208" i="1"/>
  <c r="M209" i="1"/>
  <c r="M210" i="1"/>
  <c r="M211" i="1"/>
  <c r="M212" i="1"/>
  <c r="O212" i="1"/>
  <c r="M213" i="1"/>
  <c r="M214" i="1"/>
  <c r="M215" i="1"/>
  <c r="M218" i="1"/>
  <c r="M219" i="1"/>
  <c r="M220" i="1"/>
  <c r="O104" i="1"/>
  <c r="O105" i="1"/>
  <c r="O106" i="1"/>
  <c r="O122" i="1"/>
  <c r="O128" i="1"/>
  <c r="O138" i="1"/>
  <c r="O147" i="1"/>
  <c r="K84" i="1"/>
  <c r="K85" i="1"/>
  <c r="K86" i="1"/>
  <c r="K87" i="1"/>
  <c r="K88" i="1"/>
  <c r="K89" i="1"/>
  <c r="K90" i="1"/>
  <c r="K91" i="1"/>
  <c r="K92" i="1"/>
  <c r="K93" i="1"/>
  <c r="K94" i="1"/>
  <c r="K98" i="1"/>
  <c r="K99" i="1"/>
  <c r="K100" i="1"/>
  <c r="K101" i="1"/>
  <c r="L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6" i="1"/>
  <c r="K117" i="1"/>
  <c r="K119" i="1"/>
  <c r="K120" i="1"/>
  <c r="K121" i="1"/>
  <c r="K124" i="1"/>
  <c r="K125" i="1"/>
  <c r="K126" i="1"/>
  <c r="K127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4" i="1"/>
  <c r="K145" i="1"/>
  <c r="K146" i="1"/>
  <c r="L84" i="1"/>
  <c r="L85" i="1"/>
  <c r="L86" i="1"/>
  <c r="L87" i="1"/>
  <c r="L88" i="1"/>
  <c r="L89" i="1"/>
  <c r="L90" i="1"/>
  <c r="L91" i="1"/>
  <c r="L92" i="1"/>
  <c r="L93" i="1"/>
  <c r="L94" i="1"/>
  <c r="L98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6" i="1"/>
  <c r="L117" i="1"/>
  <c r="L119" i="1"/>
  <c r="L120" i="1"/>
  <c r="L121" i="1"/>
  <c r="L124" i="1"/>
  <c r="L125" i="1"/>
  <c r="L126" i="1"/>
  <c r="L127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4" i="1"/>
  <c r="L145" i="1"/>
  <c r="L146" i="1"/>
  <c r="M144" i="1"/>
  <c r="M145" i="1"/>
  <c r="M146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24" i="1"/>
  <c r="M125" i="1"/>
  <c r="M126" i="1"/>
  <c r="M127" i="1"/>
  <c r="M116" i="1"/>
  <c r="M117" i="1"/>
  <c r="M119" i="1"/>
  <c r="M120" i="1"/>
  <c r="M121" i="1"/>
  <c r="M98" i="1"/>
  <c r="M99" i="1"/>
  <c r="M100" i="1"/>
  <c r="M101" i="1"/>
  <c r="M102" i="1"/>
  <c r="M103" i="1"/>
  <c r="M104" i="1"/>
  <c r="M105" i="1"/>
  <c r="J105" i="1" s="1"/>
  <c r="M106" i="1"/>
  <c r="M107" i="1"/>
  <c r="M108" i="1"/>
  <c r="M109" i="1"/>
  <c r="M110" i="1"/>
  <c r="M111" i="1"/>
  <c r="M112" i="1"/>
  <c r="M113" i="1"/>
  <c r="J113" i="1" s="1"/>
  <c r="M84" i="1"/>
  <c r="M85" i="1"/>
  <c r="M86" i="1"/>
  <c r="M87" i="1"/>
  <c r="M88" i="1"/>
  <c r="M89" i="1"/>
  <c r="M90" i="1"/>
  <c r="M91" i="1"/>
  <c r="M92" i="1"/>
  <c r="M93" i="1"/>
  <c r="M94" i="1"/>
  <c r="O17" i="1"/>
  <c r="O16" i="17" s="1"/>
  <c r="O18" i="1"/>
  <c r="O17" i="17" s="1"/>
  <c r="O320" i="1"/>
  <c r="O396" i="1"/>
  <c r="O473" i="1"/>
  <c r="O698" i="1"/>
  <c r="O771" i="1"/>
  <c r="O917" i="1"/>
  <c r="O252" i="1"/>
  <c r="O253" i="1"/>
  <c r="O254" i="1"/>
  <c r="O338" i="1"/>
  <c r="O481" i="1"/>
  <c r="O482" i="1"/>
  <c r="O483" i="1"/>
  <c r="O789" i="1"/>
  <c r="O270" i="1"/>
  <c r="O346" i="1"/>
  <c r="O422" i="1"/>
  <c r="O499" i="1"/>
  <c r="O650" i="1"/>
  <c r="O724" i="1"/>
  <c r="O797" i="1"/>
  <c r="O870" i="1"/>
  <c r="O943" i="1"/>
  <c r="O202" i="1"/>
  <c r="O276" i="1"/>
  <c r="O352" i="1"/>
  <c r="O428" i="1"/>
  <c r="O505" i="1"/>
  <c r="O579" i="1"/>
  <c r="O656" i="1"/>
  <c r="O730" i="1"/>
  <c r="O803" i="1"/>
  <c r="O876" i="1"/>
  <c r="O949" i="1"/>
  <c r="O59" i="1"/>
  <c r="O58" i="17" s="1"/>
  <c r="O63" i="1"/>
  <c r="O286" i="1"/>
  <c r="O365" i="1"/>
  <c r="O744" i="1"/>
  <c r="O817" i="1"/>
  <c r="O963" i="1"/>
  <c r="O221" i="1"/>
  <c r="O295" i="1"/>
  <c r="O371" i="1"/>
  <c r="O447" i="1"/>
  <c r="O524" i="1"/>
  <c r="O598" i="1"/>
  <c r="O822" i="1"/>
  <c r="O895" i="1"/>
  <c r="O968" i="1"/>
  <c r="N170" i="1"/>
  <c r="N10" i="17"/>
  <c r="N11" i="17"/>
  <c r="N12" i="17"/>
  <c r="N13" i="17"/>
  <c r="N14" i="17"/>
  <c r="N15" i="17"/>
  <c r="N17" i="1"/>
  <c r="N16" i="17" s="1"/>
  <c r="N18" i="1"/>
  <c r="N19" i="1"/>
  <c r="N18" i="17" s="1"/>
  <c r="N320" i="1"/>
  <c r="N396" i="1"/>
  <c r="N473" i="1"/>
  <c r="N20" i="1"/>
  <c r="N19" i="17" s="1"/>
  <c r="N338" i="1"/>
  <c r="N414" i="1"/>
  <c r="N491" i="1"/>
  <c r="N716" i="1"/>
  <c r="N789" i="1"/>
  <c r="N196" i="1"/>
  <c r="N346" i="1"/>
  <c r="N422" i="1"/>
  <c r="N499" i="1"/>
  <c r="N650" i="1"/>
  <c r="N724" i="1"/>
  <c r="N797" i="1"/>
  <c r="N202" i="1"/>
  <c r="N352" i="1"/>
  <c r="N428" i="1"/>
  <c r="N505" i="1"/>
  <c r="N730" i="1"/>
  <c r="N803" i="1"/>
  <c r="N216" i="1"/>
  <c r="N59" i="1"/>
  <c r="N63" i="1"/>
  <c r="N62" i="17" s="1"/>
  <c r="N67" i="1"/>
  <c r="N366" i="1"/>
  <c r="N442" i="1"/>
  <c r="N519" i="1"/>
  <c r="N744" i="1"/>
  <c r="N817" i="1"/>
  <c r="N221" i="1"/>
  <c r="N70" i="1"/>
  <c r="N371" i="1"/>
  <c r="N524" i="1"/>
  <c r="N822" i="1"/>
  <c r="K232" i="1"/>
  <c r="K233" i="1"/>
  <c r="K687" i="1"/>
  <c r="K234" i="1"/>
  <c r="K688" i="1"/>
  <c r="K235" i="1"/>
  <c r="K689" i="1"/>
  <c r="K236" i="1"/>
  <c r="K690" i="1"/>
  <c r="K237" i="1"/>
  <c r="K691" i="1"/>
  <c r="K238" i="1"/>
  <c r="K692" i="1"/>
  <c r="K239" i="1"/>
  <c r="K693" i="1"/>
  <c r="K240" i="1"/>
  <c r="K694" i="1"/>
  <c r="K241" i="1"/>
  <c r="K242" i="1"/>
  <c r="K696" i="1"/>
  <c r="K384" i="1"/>
  <c r="K385" i="1"/>
  <c r="K386" i="1"/>
  <c r="K387" i="1"/>
  <c r="K388" i="1"/>
  <c r="K763" i="1"/>
  <c r="K389" i="1"/>
  <c r="K764" i="1"/>
  <c r="K390" i="1"/>
  <c r="K765" i="1"/>
  <c r="K391" i="1"/>
  <c r="K766" i="1"/>
  <c r="K392" i="1"/>
  <c r="K767" i="1"/>
  <c r="K393" i="1"/>
  <c r="K695" i="1"/>
  <c r="K394" i="1"/>
  <c r="K769" i="1"/>
  <c r="K461" i="1"/>
  <c r="K462" i="1"/>
  <c r="K463" i="1"/>
  <c r="K464" i="1"/>
  <c r="K465" i="1"/>
  <c r="K466" i="1"/>
  <c r="K467" i="1"/>
  <c r="K468" i="1"/>
  <c r="K469" i="1"/>
  <c r="K470" i="1"/>
  <c r="K768" i="1"/>
  <c r="K471" i="1"/>
  <c r="K686" i="1"/>
  <c r="L693" i="1"/>
  <c r="M693" i="1"/>
  <c r="K762" i="1"/>
  <c r="L762" i="1"/>
  <c r="K832" i="1"/>
  <c r="K833" i="1"/>
  <c r="K834" i="1"/>
  <c r="K835" i="1"/>
  <c r="K836" i="1"/>
  <c r="K837" i="1"/>
  <c r="K838" i="1"/>
  <c r="K839" i="1"/>
  <c r="K840" i="1"/>
  <c r="K841" i="1"/>
  <c r="K842" i="1"/>
  <c r="K905" i="1"/>
  <c r="K906" i="1"/>
  <c r="K907" i="1"/>
  <c r="K908" i="1"/>
  <c r="K909" i="1"/>
  <c r="K910" i="1"/>
  <c r="K911" i="1"/>
  <c r="K912" i="1"/>
  <c r="K913" i="1"/>
  <c r="K914" i="1"/>
  <c r="K91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75" i="1"/>
  <c r="K476" i="1"/>
  <c r="K477" i="1"/>
  <c r="L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M702" i="1"/>
  <c r="L704" i="1"/>
  <c r="M704" i="1"/>
  <c r="L706" i="1"/>
  <c r="M706" i="1"/>
  <c r="L708" i="1"/>
  <c r="M708" i="1"/>
  <c r="L710" i="1"/>
  <c r="M710" i="1"/>
  <c r="L712" i="1"/>
  <c r="M712" i="1"/>
  <c r="L714" i="1"/>
  <c r="M714" i="1"/>
  <c r="K773" i="1"/>
  <c r="K774" i="1"/>
  <c r="K775" i="1"/>
  <c r="L775" i="1"/>
  <c r="K776" i="1"/>
  <c r="K777" i="1"/>
  <c r="K778" i="1"/>
  <c r="K779" i="1"/>
  <c r="L779" i="1"/>
  <c r="K780" i="1"/>
  <c r="K781" i="1"/>
  <c r="K782" i="1"/>
  <c r="K783" i="1"/>
  <c r="L783" i="1"/>
  <c r="K784" i="1"/>
  <c r="K785" i="1"/>
  <c r="K786" i="1"/>
  <c r="K787" i="1"/>
  <c r="L787" i="1"/>
  <c r="K788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264" i="1"/>
  <c r="K265" i="1"/>
  <c r="K267" i="1"/>
  <c r="K268" i="1"/>
  <c r="K269" i="1"/>
  <c r="K416" i="1"/>
  <c r="K417" i="1"/>
  <c r="K419" i="1"/>
  <c r="K420" i="1"/>
  <c r="K421" i="1"/>
  <c r="K493" i="1"/>
  <c r="K494" i="1"/>
  <c r="K497" i="1"/>
  <c r="K498" i="1"/>
  <c r="K650" i="1"/>
  <c r="K718" i="1"/>
  <c r="K719" i="1"/>
  <c r="K721" i="1"/>
  <c r="K722" i="1"/>
  <c r="L722" i="1"/>
  <c r="M722" i="1"/>
  <c r="K723" i="1"/>
  <c r="K791" i="1"/>
  <c r="K792" i="1"/>
  <c r="K794" i="1"/>
  <c r="K795" i="1"/>
  <c r="K796" i="1"/>
  <c r="K864" i="1"/>
  <c r="K865" i="1"/>
  <c r="K867" i="1"/>
  <c r="K868" i="1"/>
  <c r="K869" i="1"/>
  <c r="K937" i="1"/>
  <c r="K938" i="1"/>
  <c r="K940" i="1"/>
  <c r="K941" i="1"/>
  <c r="K942" i="1"/>
  <c r="K272" i="1"/>
  <c r="K273" i="1"/>
  <c r="K274" i="1"/>
  <c r="K275" i="1"/>
  <c r="K424" i="1"/>
  <c r="K425" i="1"/>
  <c r="K427" i="1"/>
  <c r="K426" i="1"/>
  <c r="K501" i="1"/>
  <c r="K502" i="1"/>
  <c r="K503" i="1"/>
  <c r="K504" i="1"/>
  <c r="K726" i="1"/>
  <c r="K727" i="1"/>
  <c r="L727" i="1"/>
  <c r="M727" i="1"/>
  <c r="K728" i="1"/>
  <c r="K799" i="1"/>
  <c r="L799" i="1"/>
  <c r="K800" i="1"/>
  <c r="K801" i="1"/>
  <c r="K802" i="1"/>
  <c r="K872" i="1"/>
  <c r="K873" i="1"/>
  <c r="K874" i="1"/>
  <c r="K875" i="1"/>
  <c r="K945" i="1"/>
  <c r="K946" i="1"/>
  <c r="K947" i="1"/>
  <c r="K948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732" i="1"/>
  <c r="L732" i="1"/>
  <c r="M732" i="1"/>
  <c r="K733" i="1"/>
  <c r="K734" i="1"/>
  <c r="L734" i="1"/>
  <c r="M734" i="1"/>
  <c r="K735" i="1"/>
  <c r="K736" i="1"/>
  <c r="L736" i="1"/>
  <c r="M736" i="1"/>
  <c r="K737" i="1"/>
  <c r="K738" i="1"/>
  <c r="L738" i="1"/>
  <c r="M738" i="1"/>
  <c r="K739" i="1"/>
  <c r="K740" i="1"/>
  <c r="L740" i="1"/>
  <c r="M740" i="1"/>
  <c r="AD740" i="1" s="1"/>
  <c r="K741" i="1"/>
  <c r="K742" i="1"/>
  <c r="L742" i="1"/>
  <c r="M742" i="1"/>
  <c r="K743" i="1"/>
  <c r="K805" i="1"/>
  <c r="K806" i="1"/>
  <c r="K807" i="1"/>
  <c r="K808" i="1"/>
  <c r="L808" i="1"/>
  <c r="K809" i="1"/>
  <c r="K810" i="1"/>
  <c r="K811" i="1"/>
  <c r="L811" i="1"/>
  <c r="K812" i="1"/>
  <c r="L812" i="1"/>
  <c r="K813" i="1"/>
  <c r="K814" i="1"/>
  <c r="K815" i="1"/>
  <c r="L815" i="1"/>
  <c r="K816" i="1"/>
  <c r="L81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292" i="1"/>
  <c r="K293" i="1"/>
  <c r="K294" i="1"/>
  <c r="K444" i="1"/>
  <c r="K445" i="1"/>
  <c r="K446" i="1"/>
  <c r="K521" i="1"/>
  <c r="K522" i="1"/>
  <c r="K523" i="1"/>
  <c r="K746" i="1"/>
  <c r="K747" i="1"/>
  <c r="K748" i="1"/>
  <c r="K819" i="1"/>
  <c r="K820" i="1"/>
  <c r="K821" i="1"/>
  <c r="K892" i="1"/>
  <c r="K893" i="1"/>
  <c r="K894" i="1"/>
  <c r="K965" i="1"/>
  <c r="K966" i="1"/>
  <c r="K967" i="1"/>
  <c r="L232" i="1"/>
  <c r="L233" i="1"/>
  <c r="L687" i="1"/>
  <c r="L234" i="1"/>
  <c r="L235" i="1"/>
  <c r="L689" i="1"/>
  <c r="L236" i="1"/>
  <c r="L237" i="1"/>
  <c r="L239" i="1"/>
  <c r="L240" i="1"/>
  <c r="L241" i="1"/>
  <c r="L242" i="1"/>
  <c r="L384" i="1"/>
  <c r="L390" i="1"/>
  <c r="J390" i="1" s="1"/>
  <c r="L385" i="1"/>
  <c r="L386" i="1"/>
  <c r="L387" i="1"/>
  <c r="L388" i="1"/>
  <c r="L389" i="1"/>
  <c r="L391" i="1"/>
  <c r="L392" i="1"/>
  <c r="L393" i="1"/>
  <c r="L394" i="1"/>
  <c r="J394" i="1" s="1"/>
  <c r="L461" i="1"/>
  <c r="L462" i="1"/>
  <c r="L463" i="1"/>
  <c r="L464" i="1"/>
  <c r="L465" i="1"/>
  <c r="L466" i="1"/>
  <c r="L467" i="1"/>
  <c r="L468" i="1"/>
  <c r="L469" i="1"/>
  <c r="L470" i="1"/>
  <c r="L471" i="1"/>
  <c r="L686" i="1"/>
  <c r="M687" i="1"/>
  <c r="L688" i="1"/>
  <c r="L690" i="1"/>
  <c r="L691" i="1"/>
  <c r="M692" i="1"/>
  <c r="L694" i="1"/>
  <c r="L695" i="1"/>
  <c r="M695" i="1"/>
  <c r="L696" i="1"/>
  <c r="L763" i="1"/>
  <c r="L764" i="1"/>
  <c r="L765" i="1"/>
  <c r="J765" i="1" s="1"/>
  <c r="L766" i="1"/>
  <c r="L767" i="1"/>
  <c r="L768" i="1"/>
  <c r="L769" i="1"/>
  <c r="L832" i="1"/>
  <c r="L833" i="1"/>
  <c r="L838" i="1"/>
  <c r="L834" i="1"/>
  <c r="L835" i="1"/>
  <c r="L836" i="1"/>
  <c r="L837" i="1"/>
  <c r="L839" i="1"/>
  <c r="L840" i="1"/>
  <c r="L841" i="1"/>
  <c r="L842" i="1"/>
  <c r="L905" i="1"/>
  <c r="L906" i="1"/>
  <c r="L911" i="1"/>
  <c r="L907" i="1"/>
  <c r="L908" i="1"/>
  <c r="L909" i="1"/>
  <c r="L910" i="1"/>
  <c r="L912" i="1"/>
  <c r="L913" i="1"/>
  <c r="L914" i="1"/>
  <c r="L915" i="1"/>
  <c r="L246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75" i="1"/>
  <c r="L476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700" i="1"/>
  <c r="L705" i="1"/>
  <c r="L707" i="1"/>
  <c r="L709" i="1"/>
  <c r="L711" i="1"/>
  <c r="L713" i="1"/>
  <c r="L715" i="1"/>
  <c r="M705" i="1"/>
  <c r="M707" i="1"/>
  <c r="M709" i="1"/>
  <c r="M711" i="1"/>
  <c r="M713" i="1"/>
  <c r="M715" i="1"/>
  <c r="L773" i="1"/>
  <c r="J773" i="1" s="1"/>
  <c r="L774" i="1"/>
  <c r="L776" i="1"/>
  <c r="L777" i="1"/>
  <c r="L778" i="1"/>
  <c r="L780" i="1"/>
  <c r="L781" i="1"/>
  <c r="L782" i="1"/>
  <c r="L784" i="1"/>
  <c r="L785" i="1"/>
  <c r="L786" i="1"/>
  <c r="L788" i="1"/>
  <c r="J784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265" i="1"/>
  <c r="L267" i="1"/>
  <c r="L268" i="1"/>
  <c r="L269" i="1"/>
  <c r="L416" i="1"/>
  <c r="L417" i="1"/>
  <c r="L420" i="1"/>
  <c r="L421" i="1"/>
  <c r="L493" i="1"/>
  <c r="L494" i="1"/>
  <c r="L496" i="1"/>
  <c r="L497" i="1"/>
  <c r="L498" i="1"/>
  <c r="L650" i="1"/>
  <c r="L719" i="1"/>
  <c r="L721" i="1"/>
  <c r="M721" i="1"/>
  <c r="L723" i="1"/>
  <c r="M723" i="1"/>
  <c r="L791" i="1"/>
  <c r="J791" i="1" s="1"/>
  <c r="L792" i="1"/>
  <c r="L794" i="1"/>
  <c r="L795" i="1"/>
  <c r="J795" i="1" s="1"/>
  <c r="L796" i="1"/>
  <c r="J796" i="1" s="1"/>
  <c r="L864" i="1"/>
  <c r="L865" i="1"/>
  <c r="L867" i="1"/>
  <c r="L868" i="1"/>
  <c r="L869" i="1"/>
  <c r="L937" i="1"/>
  <c r="L938" i="1"/>
  <c r="L940" i="1"/>
  <c r="L941" i="1"/>
  <c r="L942" i="1"/>
  <c r="L272" i="1"/>
  <c r="L273" i="1"/>
  <c r="L274" i="1"/>
  <c r="L275" i="1"/>
  <c r="L424" i="1"/>
  <c r="L425" i="1"/>
  <c r="L426" i="1"/>
  <c r="L427" i="1"/>
  <c r="L501" i="1"/>
  <c r="L502" i="1"/>
  <c r="L503" i="1"/>
  <c r="L504" i="1"/>
  <c r="L726" i="1"/>
  <c r="M726" i="1"/>
  <c r="L728" i="1"/>
  <c r="L729" i="1"/>
  <c r="M729" i="1"/>
  <c r="L800" i="1"/>
  <c r="L801" i="1"/>
  <c r="L802" i="1"/>
  <c r="L872" i="1"/>
  <c r="L873" i="1"/>
  <c r="L874" i="1"/>
  <c r="L875" i="1"/>
  <c r="L945" i="1"/>
  <c r="L946" i="1"/>
  <c r="L947" i="1"/>
  <c r="L948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733" i="1"/>
  <c r="L735" i="1"/>
  <c r="M735" i="1"/>
  <c r="L737" i="1"/>
  <c r="M737" i="1"/>
  <c r="L739" i="1"/>
  <c r="M739" i="1"/>
  <c r="L741" i="1"/>
  <c r="M741" i="1"/>
  <c r="L743" i="1"/>
  <c r="M743" i="1"/>
  <c r="L805" i="1"/>
  <c r="L806" i="1"/>
  <c r="L807" i="1"/>
  <c r="L809" i="1"/>
  <c r="J809" i="1" s="1"/>
  <c r="L810" i="1"/>
  <c r="L813" i="1"/>
  <c r="J813" i="1" s="1"/>
  <c r="L814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292" i="1"/>
  <c r="L293" i="1"/>
  <c r="L294" i="1"/>
  <c r="L444" i="1"/>
  <c r="L445" i="1"/>
  <c r="L446" i="1"/>
  <c r="L521" i="1"/>
  <c r="L522" i="1"/>
  <c r="L523" i="1"/>
  <c r="L746" i="1"/>
  <c r="L747" i="1"/>
  <c r="M747" i="1"/>
  <c r="L748" i="1"/>
  <c r="M748" i="1"/>
  <c r="L819" i="1"/>
  <c r="L820" i="1"/>
  <c r="L821" i="1"/>
  <c r="L892" i="1"/>
  <c r="L893" i="1"/>
  <c r="L894" i="1"/>
  <c r="L965" i="1"/>
  <c r="L966" i="1"/>
  <c r="L967" i="1"/>
  <c r="M232" i="1"/>
  <c r="M233" i="1"/>
  <c r="M234" i="1"/>
  <c r="M235" i="1"/>
  <c r="M236" i="1"/>
  <c r="M237" i="1"/>
  <c r="M238" i="1"/>
  <c r="M239" i="1"/>
  <c r="M240" i="1"/>
  <c r="M241" i="1"/>
  <c r="M242" i="1"/>
  <c r="M396" i="1"/>
  <c r="J388" i="1"/>
  <c r="J392" i="1"/>
  <c r="J393" i="1"/>
  <c r="M461" i="1"/>
  <c r="M462" i="1"/>
  <c r="M463" i="1"/>
  <c r="J463" i="1" s="1"/>
  <c r="M464" i="1"/>
  <c r="M465" i="1"/>
  <c r="M466" i="1"/>
  <c r="M467" i="1"/>
  <c r="J467" i="1" s="1"/>
  <c r="M468" i="1"/>
  <c r="M469" i="1"/>
  <c r="M470" i="1"/>
  <c r="M471" i="1"/>
  <c r="M696" i="1"/>
  <c r="J696" i="1" s="1"/>
  <c r="M686" i="1"/>
  <c r="M688" i="1"/>
  <c r="M689" i="1"/>
  <c r="M690" i="1"/>
  <c r="M691" i="1"/>
  <c r="M694" i="1"/>
  <c r="J760" i="1"/>
  <c r="J761" i="1"/>
  <c r="J766" i="1"/>
  <c r="M832" i="1"/>
  <c r="M833" i="1"/>
  <c r="M834" i="1"/>
  <c r="M835" i="1"/>
  <c r="M836" i="1"/>
  <c r="M837" i="1"/>
  <c r="J837" i="1" s="1"/>
  <c r="M838" i="1"/>
  <c r="J838" i="1" s="1"/>
  <c r="M839" i="1"/>
  <c r="M840" i="1"/>
  <c r="J840" i="1" s="1"/>
  <c r="M841" i="1"/>
  <c r="M842" i="1"/>
  <c r="M905" i="1"/>
  <c r="M906" i="1"/>
  <c r="M907" i="1"/>
  <c r="J907" i="1" s="1"/>
  <c r="M908" i="1"/>
  <c r="J908" i="1" s="1"/>
  <c r="M909" i="1"/>
  <c r="M910" i="1"/>
  <c r="J910" i="1" s="1"/>
  <c r="M911" i="1"/>
  <c r="M912" i="1"/>
  <c r="J912" i="1" s="1"/>
  <c r="M913" i="1"/>
  <c r="M914" i="1"/>
  <c r="J914" i="1" s="1"/>
  <c r="I19" i="17"/>
  <c r="M915" i="1"/>
  <c r="AD915" i="1" s="1"/>
  <c r="M246" i="1"/>
  <c r="M247" i="1"/>
  <c r="M248" i="1"/>
  <c r="M249" i="1"/>
  <c r="M250" i="1"/>
  <c r="M251" i="1"/>
  <c r="M252" i="1"/>
  <c r="M253" i="1"/>
  <c r="J253" i="1" s="1"/>
  <c r="M254" i="1"/>
  <c r="M255" i="1"/>
  <c r="M256" i="1"/>
  <c r="M257" i="1"/>
  <c r="M258" i="1"/>
  <c r="M259" i="1"/>
  <c r="M260" i="1"/>
  <c r="AD260" i="1" s="1"/>
  <c r="M261" i="1"/>
  <c r="J261" i="1" s="1"/>
  <c r="M398" i="1"/>
  <c r="M399" i="1"/>
  <c r="M400" i="1"/>
  <c r="J400" i="1" s="1"/>
  <c r="M401" i="1"/>
  <c r="J401" i="1" s="1"/>
  <c r="M402" i="1"/>
  <c r="M403" i="1"/>
  <c r="M404" i="1"/>
  <c r="J404" i="1" s="1"/>
  <c r="M405" i="1"/>
  <c r="J405" i="1" s="1"/>
  <c r="M406" i="1"/>
  <c r="M407" i="1"/>
  <c r="M408" i="1"/>
  <c r="J408" i="1" s="1"/>
  <c r="M409" i="1"/>
  <c r="J409" i="1" s="1"/>
  <c r="M410" i="1"/>
  <c r="M411" i="1"/>
  <c r="M412" i="1"/>
  <c r="M413" i="1"/>
  <c r="J413" i="1" s="1"/>
  <c r="M475" i="1"/>
  <c r="M476" i="1"/>
  <c r="M477" i="1"/>
  <c r="M478" i="1"/>
  <c r="M479" i="1"/>
  <c r="M480" i="1"/>
  <c r="M481" i="1"/>
  <c r="J481" i="1" s="1"/>
  <c r="M482" i="1"/>
  <c r="M483" i="1"/>
  <c r="M484" i="1"/>
  <c r="M485" i="1"/>
  <c r="M486" i="1"/>
  <c r="M487" i="1"/>
  <c r="M488" i="1"/>
  <c r="M489" i="1"/>
  <c r="M490" i="1"/>
  <c r="M700" i="1"/>
  <c r="M701" i="1"/>
  <c r="M703" i="1"/>
  <c r="J786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I23" i="17"/>
  <c r="M919" i="1"/>
  <c r="I24" i="17"/>
  <c r="M920" i="1"/>
  <c r="J920" i="1" s="1"/>
  <c r="I25" i="17"/>
  <c r="M921" i="1"/>
  <c r="J921" i="1" s="1"/>
  <c r="I26" i="17"/>
  <c r="M922" i="1"/>
  <c r="I27" i="17"/>
  <c r="M923" i="1"/>
  <c r="I28" i="17"/>
  <c r="M924" i="1"/>
  <c r="I29" i="17"/>
  <c r="M925" i="1"/>
  <c r="M926" i="1"/>
  <c r="M927" i="1"/>
  <c r="M928" i="1"/>
  <c r="M929" i="1"/>
  <c r="J929" i="1" s="1"/>
  <c r="M930" i="1"/>
  <c r="M931" i="1"/>
  <c r="M932" i="1"/>
  <c r="M933" i="1"/>
  <c r="J933" i="1" s="1"/>
  <c r="M934" i="1"/>
  <c r="M264" i="1"/>
  <c r="M265" i="1"/>
  <c r="M267" i="1"/>
  <c r="M268" i="1"/>
  <c r="M269" i="1"/>
  <c r="J269" i="1" s="1"/>
  <c r="Q269" i="1" s="1"/>
  <c r="M416" i="1"/>
  <c r="M417" i="1"/>
  <c r="J420" i="1"/>
  <c r="M421" i="1"/>
  <c r="J421" i="1" s="1"/>
  <c r="M493" i="1"/>
  <c r="M494" i="1"/>
  <c r="M497" i="1"/>
  <c r="M498" i="1"/>
  <c r="M718" i="1"/>
  <c r="M719" i="1"/>
  <c r="J794" i="1"/>
  <c r="M864" i="1"/>
  <c r="M865" i="1"/>
  <c r="M867" i="1"/>
  <c r="M868" i="1"/>
  <c r="J868" i="1" s="1"/>
  <c r="M869" i="1"/>
  <c r="M937" i="1"/>
  <c r="J937" i="1" s="1"/>
  <c r="M938" i="1"/>
  <c r="M940" i="1"/>
  <c r="M941" i="1"/>
  <c r="M942" i="1"/>
  <c r="J942" i="1" s="1"/>
  <c r="M272" i="1"/>
  <c r="J272" i="1" s="1"/>
  <c r="M273" i="1"/>
  <c r="M274" i="1"/>
  <c r="J274" i="1" s="1"/>
  <c r="M275" i="1"/>
  <c r="J275" i="1" s="1"/>
  <c r="M424" i="1"/>
  <c r="M425" i="1"/>
  <c r="M426" i="1"/>
  <c r="J426" i="1" s="1"/>
  <c r="M427" i="1"/>
  <c r="M501" i="1"/>
  <c r="J501" i="1" s="1"/>
  <c r="M502" i="1"/>
  <c r="M503" i="1"/>
  <c r="M504" i="1"/>
  <c r="J504" i="1" s="1"/>
  <c r="M728" i="1"/>
  <c r="J728" i="1" s="1"/>
  <c r="J800" i="1"/>
  <c r="J802" i="1"/>
  <c r="M872" i="1"/>
  <c r="M873" i="1"/>
  <c r="M874" i="1"/>
  <c r="M875" i="1"/>
  <c r="J875" i="1" s="1"/>
  <c r="M945" i="1"/>
  <c r="M946" i="1"/>
  <c r="J946" i="1" s="1"/>
  <c r="M947" i="1"/>
  <c r="M948" i="1"/>
  <c r="J948" i="1" s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507" i="1"/>
  <c r="M508" i="1"/>
  <c r="M509" i="1"/>
  <c r="M510" i="1"/>
  <c r="M511" i="1"/>
  <c r="M512" i="1"/>
  <c r="M513" i="1"/>
  <c r="J513" i="1" s="1"/>
  <c r="M514" i="1"/>
  <c r="M515" i="1"/>
  <c r="M516" i="1"/>
  <c r="M517" i="1"/>
  <c r="J517" i="1" s="1"/>
  <c r="M518" i="1"/>
  <c r="M733" i="1"/>
  <c r="J806" i="1"/>
  <c r="J807" i="1"/>
  <c r="M878" i="1"/>
  <c r="J878" i="1" s="1"/>
  <c r="M879" i="1"/>
  <c r="M880" i="1"/>
  <c r="M881" i="1"/>
  <c r="M882" i="1"/>
  <c r="M883" i="1"/>
  <c r="J883" i="1" s="1"/>
  <c r="M884" i="1"/>
  <c r="M885" i="1"/>
  <c r="M886" i="1"/>
  <c r="J886" i="1" s="1"/>
  <c r="M887" i="1"/>
  <c r="M888" i="1"/>
  <c r="J888" i="1" s="1"/>
  <c r="M889" i="1"/>
  <c r="M951" i="1"/>
  <c r="M952" i="1"/>
  <c r="J952" i="1" s="1"/>
  <c r="M953" i="1"/>
  <c r="J953" i="1" s="1"/>
  <c r="M954" i="1"/>
  <c r="M955" i="1"/>
  <c r="J955" i="1" s="1"/>
  <c r="M956" i="1"/>
  <c r="J956" i="1" s="1"/>
  <c r="M957" i="1"/>
  <c r="M958" i="1"/>
  <c r="M959" i="1"/>
  <c r="M960" i="1"/>
  <c r="J960" i="1" s="1"/>
  <c r="M961" i="1"/>
  <c r="I66" i="17"/>
  <c r="M962" i="1"/>
  <c r="J962" i="1" s="1"/>
  <c r="M292" i="1"/>
  <c r="M293" i="1"/>
  <c r="M294" i="1"/>
  <c r="J294" i="1" s="1"/>
  <c r="M444" i="1"/>
  <c r="J444" i="1" s="1"/>
  <c r="M445" i="1"/>
  <c r="J445" i="1" s="1"/>
  <c r="M446" i="1"/>
  <c r="J446" i="1" s="1"/>
  <c r="M521" i="1"/>
  <c r="M522" i="1"/>
  <c r="J522" i="1" s="1"/>
  <c r="M523" i="1"/>
  <c r="J523" i="1" s="1"/>
  <c r="M746" i="1"/>
  <c r="M749" i="1" s="1"/>
  <c r="J821" i="1"/>
  <c r="M892" i="1"/>
  <c r="M893" i="1"/>
  <c r="J893" i="1" s="1"/>
  <c r="M894" i="1"/>
  <c r="M965" i="1"/>
  <c r="M966" i="1"/>
  <c r="M967" i="1"/>
  <c r="M771" i="1"/>
  <c r="M650" i="1"/>
  <c r="P461" i="1"/>
  <c r="V461" i="1" s="1"/>
  <c r="P462" i="1"/>
  <c r="U462" i="1" s="1"/>
  <c r="P463" i="1"/>
  <c r="T463" i="1" s="1"/>
  <c r="P464" i="1"/>
  <c r="T464" i="1" s="1"/>
  <c r="P465" i="1"/>
  <c r="P466" i="1"/>
  <c r="T466" i="1" s="1"/>
  <c r="P467" i="1"/>
  <c r="T467" i="1" s="1"/>
  <c r="P468" i="1"/>
  <c r="U468" i="1" s="1"/>
  <c r="P469" i="1"/>
  <c r="P470" i="1"/>
  <c r="T470" i="1" s="1"/>
  <c r="P471" i="1"/>
  <c r="T471" i="1" s="1"/>
  <c r="P475" i="1"/>
  <c r="T475" i="1" s="1"/>
  <c r="P476" i="1"/>
  <c r="V476" i="1" s="1"/>
  <c r="P477" i="1"/>
  <c r="U477" i="1" s="1"/>
  <c r="P478" i="1"/>
  <c r="P479" i="1"/>
  <c r="U479" i="1" s="1"/>
  <c r="P480" i="1"/>
  <c r="V480" i="1" s="1"/>
  <c r="P481" i="1"/>
  <c r="U481" i="1" s="1"/>
  <c r="P482" i="1"/>
  <c r="P483" i="1"/>
  <c r="T483" i="1" s="1"/>
  <c r="P484" i="1"/>
  <c r="P485" i="1"/>
  <c r="U485" i="1" s="1"/>
  <c r="P486" i="1"/>
  <c r="P487" i="1"/>
  <c r="T487" i="1" s="1"/>
  <c r="P488" i="1"/>
  <c r="P489" i="1"/>
  <c r="U489" i="1" s="1"/>
  <c r="P490" i="1"/>
  <c r="P493" i="1"/>
  <c r="T493" i="1" s="1"/>
  <c r="P494" i="1"/>
  <c r="T494" i="1" s="1"/>
  <c r="P496" i="1"/>
  <c r="V496" i="1" s="1"/>
  <c r="P497" i="1"/>
  <c r="P498" i="1"/>
  <c r="V498" i="1" s="1"/>
  <c r="P501" i="1"/>
  <c r="T501" i="1" s="1"/>
  <c r="P502" i="1"/>
  <c r="T502" i="1" s="1"/>
  <c r="AB502" i="1" s="1"/>
  <c r="P503" i="1"/>
  <c r="T503" i="1" s="1"/>
  <c r="P504" i="1"/>
  <c r="T504" i="1" s="1"/>
  <c r="P507" i="1"/>
  <c r="T507" i="1" s="1"/>
  <c r="P508" i="1"/>
  <c r="T508" i="1" s="1"/>
  <c r="P509" i="1"/>
  <c r="T509" i="1" s="1"/>
  <c r="P510" i="1"/>
  <c r="U510" i="1" s="1"/>
  <c r="P511" i="1"/>
  <c r="P512" i="1"/>
  <c r="T512" i="1" s="1"/>
  <c r="P513" i="1"/>
  <c r="T513" i="1" s="1"/>
  <c r="P514" i="1"/>
  <c r="T514" i="1" s="1"/>
  <c r="P515" i="1"/>
  <c r="P516" i="1"/>
  <c r="T516" i="1" s="1"/>
  <c r="P517" i="1"/>
  <c r="T517" i="1" s="1"/>
  <c r="P518" i="1"/>
  <c r="U518" i="1" s="1"/>
  <c r="P521" i="1"/>
  <c r="P522" i="1"/>
  <c r="T522" i="1" s="1"/>
  <c r="P523" i="1"/>
  <c r="W473" i="1"/>
  <c r="W491" i="1"/>
  <c r="W499" i="1"/>
  <c r="W505" i="1"/>
  <c r="W524" i="1"/>
  <c r="X473" i="1"/>
  <c r="X491" i="1"/>
  <c r="X499" i="1" s="1"/>
  <c r="X505" i="1"/>
  <c r="X524" i="1"/>
  <c r="R24" i="17"/>
  <c r="R25" i="17"/>
  <c r="R26" i="17"/>
  <c r="R27" i="17"/>
  <c r="R35" i="17"/>
  <c r="P38" i="18"/>
  <c r="L111" i="18"/>
  <c r="L35" i="18" s="1"/>
  <c r="L113" i="18"/>
  <c r="L37" i="18" s="1"/>
  <c r="P897" i="18"/>
  <c r="V897" i="18" s="1"/>
  <c r="Q13" i="18"/>
  <c r="Q15" i="18"/>
  <c r="Q16" i="18"/>
  <c r="S405" i="18"/>
  <c r="S329" i="18"/>
  <c r="O108" i="18"/>
  <c r="O109" i="18"/>
  <c r="O110" i="18"/>
  <c r="O111" i="18"/>
  <c r="O112" i="18"/>
  <c r="O113" i="18"/>
  <c r="O114" i="18"/>
  <c r="N113" i="18"/>
  <c r="K113" i="18"/>
  <c r="K37" i="18" s="1"/>
  <c r="M113" i="18"/>
  <c r="N114" i="18"/>
  <c r="K114" i="18"/>
  <c r="L114" i="18"/>
  <c r="M114" i="18"/>
  <c r="V114" i="18" s="1"/>
  <c r="N111" i="18"/>
  <c r="K111" i="18"/>
  <c r="T111" i="18" s="1"/>
  <c r="M111" i="18"/>
  <c r="M112" i="18"/>
  <c r="V112" i="18" s="1"/>
  <c r="L112" i="18"/>
  <c r="K112" i="18"/>
  <c r="T112" i="18" s="1"/>
  <c r="M199" i="18"/>
  <c r="V199" i="18" s="1"/>
  <c r="K199" i="18"/>
  <c r="T199" i="18" s="1"/>
  <c r="L199" i="18"/>
  <c r="U199" i="18" s="1"/>
  <c r="B170" i="18"/>
  <c r="B115" i="18"/>
  <c r="B97" i="18"/>
  <c r="P895" i="18"/>
  <c r="T895" i="18" s="1"/>
  <c r="P896" i="18"/>
  <c r="T896" i="18" s="1"/>
  <c r="AC898" i="18"/>
  <c r="V898" i="18"/>
  <c r="S898" i="18" s="1"/>
  <c r="P900" i="18"/>
  <c r="T900" i="18" s="1"/>
  <c r="P903" i="18"/>
  <c r="P904" i="18"/>
  <c r="U904" i="18" s="1"/>
  <c r="P905" i="18"/>
  <c r="T905" i="18" s="1"/>
  <c r="P908" i="18"/>
  <c r="M908" i="18"/>
  <c r="K908" i="18"/>
  <c r="L908" i="18"/>
  <c r="P912" i="18"/>
  <c r="K912" i="18"/>
  <c r="L912" i="18"/>
  <c r="M912" i="18"/>
  <c r="P913" i="18"/>
  <c r="M913" i="18"/>
  <c r="AD913" i="18" s="1"/>
  <c r="K913" i="18"/>
  <c r="L913" i="18"/>
  <c r="P914" i="18"/>
  <c r="M914" i="18"/>
  <c r="K914" i="18"/>
  <c r="L914" i="18"/>
  <c r="P916" i="18"/>
  <c r="M916" i="18"/>
  <c r="K916" i="18"/>
  <c r="L916" i="18"/>
  <c r="P917" i="18"/>
  <c r="M917" i="18"/>
  <c r="K917" i="18"/>
  <c r="L917" i="18"/>
  <c r="P918" i="18"/>
  <c r="K918" i="18"/>
  <c r="L918" i="18"/>
  <c r="M918" i="18"/>
  <c r="AD918" i="18" s="1"/>
  <c r="P919" i="18"/>
  <c r="M919" i="18"/>
  <c r="K919" i="18"/>
  <c r="L919" i="18"/>
  <c r="V920" i="18"/>
  <c r="Z920" i="18" s="1"/>
  <c r="AI920" i="18" s="1"/>
  <c r="P921" i="18"/>
  <c r="K921" i="18"/>
  <c r="L921" i="18"/>
  <c r="M921" i="18"/>
  <c r="P923" i="18"/>
  <c r="M923" i="18"/>
  <c r="AD923" i="18" s="1"/>
  <c r="K923" i="18"/>
  <c r="L923" i="18"/>
  <c r="N923" i="18"/>
  <c r="P926" i="18"/>
  <c r="M926" i="18"/>
  <c r="AD926" i="18" s="1"/>
  <c r="K926" i="18"/>
  <c r="L926" i="18"/>
  <c r="P929" i="18"/>
  <c r="M929" i="18"/>
  <c r="AD929" i="18" s="1"/>
  <c r="K929" i="18"/>
  <c r="L929" i="18"/>
  <c r="P930" i="18"/>
  <c r="K930" i="18"/>
  <c r="L930" i="18"/>
  <c r="M930" i="18"/>
  <c r="P931" i="18"/>
  <c r="K931" i="18"/>
  <c r="L931" i="18"/>
  <c r="M931" i="18"/>
  <c r="P934" i="18"/>
  <c r="K934" i="18"/>
  <c r="J934" i="18" s="1"/>
  <c r="L934" i="18"/>
  <c r="M934" i="18"/>
  <c r="AD934" i="18" s="1"/>
  <c r="P935" i="18"/>
  <c r="K935" i="18"/>
  <c r="L935" i="18"/>
  <c r="M935" i="18"/>
  <c r="K936" i="18"/>
  <c r="T936" i="18" s="1"/>
  <c r="AB936" i="18" s="1"/>
  <c r="L936" i="18"/>
  <c r="U936" i="18" s="1"/>
  <c r="AC936" i="18" s="1"/>
  <c r="M936" i="18"/>
  <c r="V936" i="18" s="1"/>
  <c r="K937" i="18"/>
  <c r="T937" i="18" s="1"/>
  <c r="L937" i="18"/>
  <c r="U937" i="18" s="1"/>
  <c r="AC937" i="18" s="1"/>
  <c r="M937" i="18"/>
  <c r="P940" i="18"/>
  <c r="M940" i="18"/>
  <c r="K940" i="18"/>
  <c r="L940" i="18"/>
  <c r="P941" i="18"/>
  <c r="M941" i="18"/>
  <c r="AD941" i="18" s="1"/>
  <c r="K941" i="18"/>
  <c r="L941" i="18"/>
  <c r="P942" i="18"/>
  <c r="K942" i="18"/>
  <c r="L942" i="18"/>
  <c r="M942" i="18"/>
  <c r="AD942" i="18" s="1"/>
  <c r="N942" i="18"/>
  <c r="P943" i="18"/>
  <c r="K943" i="18"/>
  <c r="L943" i="18"/>
  <c r="M943" i="18"/>
  <c r="AD943" i="18" s="1"/>
  <c r="P944" i="18"/>
  <c r="M944" i="18"/>
  <c r="AD944" i="18" s="1"/>
  <c r="K944" i="18"/>
  <c r="L944" i="18"/>
  <c r="N944" i="18"/>
  <c r="P945" i="18"/>
  <c r="K945" i="18"/>
  <c r="L945" i="18"/>
  <c r="M945" i="18"/>
  <c r="T946" i="18"/>
  <c r="U946" i="18"/>
  <c r="AC946" i="18" s="1"/>
  <c r="V946" i="18"/>
  <c r="M947" i="18"/>
  <c r="V947" i="18" s="1"/>
  <c r="S947" i="18" s="1"/>
  <c r="Z947" i="18" s="1"/>
  <c r="P948" i="18"/>
  <c r="K948" i="18"/>
  <c r="L948" i="18"/>
  <c r="M948" i="18"/>
  <c r="P951" i="18"/>
  <c r="M951" i="18"/>
  <c r="K951" i="18"/>
  <c r="L951" i="18"/>
  <c r="P955" i="18"/>
  <c r="K955" i="18"/>
  <c r="K957" i="18" s="1"/>
  <c r="L955" i="18"/>
  <c r="L957" i="18" s="1"/>
  <c r="M955" i="18"/>
  <c r="AD955" i="18" s="1"/>
  <c r="AD895" i="18"/>
  <c r="AE895" i="18"/>
  <c r="AF895" i="18"/>
  <c r="AE896" i="18"/>
  <c r="AF896" i="18"/>
  <c r="AD897" i="18"/>
  <c r="AE897" i="18"/>
  <c r="AF897" i="18"/>
  <c r="AD898" i="18"/>
  <c r="AE898" i="18"/>
  <c r="AF898" i="18"/>
  <c r="AD900" i="18"/>
  <c r="AE900" i="18"/>
  <c r="AF900" i="18"/>
  <c r="AF903" i="18"/>
  <c r="AF904" i="18"/>
  <c r="AF905" i="18"/>
  <c r="AE903" i="18"/>
  <c r="AD904" i="18"/>
  <c r="AE904" i="18"/>
  <c r="AE905" i="18"/>
  <c r="AD908" i="18"/>
  <c r="AE908" i="18"/>
  <c r="AF908" i="18"/>
  <c r="AE912" i="18"/>
  <c r="AF912" i="18"/>
  <c r="AE913" i="18"/>
  <c r="AF913" i="18"/>
  <c r="AE914" i="18"/>
  <c r="AE916" i="18"/>
  <c r="AE917" i="18"/>
  <c r="AE918" i="18"/>
  <c r="AE919" i="18"/>
  <c r="AE920" i="18"/>
  <c r="AE921" i="18"/>
  <c r="AE923" i="18"/>
  <c r="AF914" i="18"/>
  <c r="AF916" i="18"/>
  <c r="AF917" i="18"/>
  <c r="AF918" i="18"/>
  <c r="AF919" i="18"/>
  <c r="AB920" i="18"/>
  <c r="AC920" i="18"/>
  <c r="AD920" i="18"/>
  <c r="AF920" i="18"/>
  <c r="AF921" i="18"/>
  <c r="AF923" i="18"/>
  <c r="AE926" i="18"/>
  <c r="AF926" i="18"/>
  <c r="AF927" i="18"/>
  <c r="AF929" i="18"/>
  <c r="AF930" i="18"/>
  <c r="AF931" i="18"/>
  <c r="AC927" i="18"/>
  <c r="AE927" i="18"/>
  <c r="AE929" i="18"/>
  <c r="AE930" i="18"/>
  <c r="AE931" i="18"/>
  <c r="AE934" i="18"/>
  <c r="AF934" i="18"/>
  <c r="AE935" i="18"/>
  <c r="AF935" i="18"/>
  <c r="AE936" i="18"/>
  <c r="AF936" i="18"/>
  <c r="AE937" i="18"/>
  <c r="AF937" i="18"/>
  <c r="AE940" i="18"/>
  <c r="AE941" i="18"/>
  <c r="AE942" i="18"/>
  <c r="AE943" i="18"/>
  <c r="AE944" i="18"/>
  <c r="AE945" i="18"/>
  <c r="AE946" i="18"/>
  <c r="AE947" i="18"/>
  <c r="AE948" i="18"/>
  <c r="AE951" i="18"/>
  <c r="AF940" i="18"/>
  <c r="AF941" i="18"/>
  <c r="AF942" i="18"/>
  <c r="AF943" i="18"/>
  <c r="AF944" i="18"/>
  <c r="AF945" i="18"/>
  <c r="AF946" i="18"/>
  <c r="AF947" i="18"/>
  <c r="AF948" i="18"/>
  <c r="AF951" i="18"/>
  <c r="AC947" i="18"/>
  <c r="AD946" i="18"/>
  <c r="AB947" i="18"/>
  <c r="AD951" i="18"/>
  <c r="AD954" i="18"/>
  <c r="AD956" i="18"/>
  <c r="AE954" i="18"/>
  <c r="AF954" i="18"/>
  <c r="AE955" i="18"/>
  <c r="AF955" i="18"/>
  <c r="AE956" i="18"/>
  <c r="AF956" i="18"/>
  <c r="AG958" i="18"/>
  <c r="AD899" i="18"/>
  <c r="AA899" i="18" s="1"/>
  <c r="AD901" i="18"/>
  <c r="AD902" i="18"/>
  <c r="AA902" i="18" s="1"/>
  <c r="AD909" i="18"/>
  <c r="AA909" i="18" s="1"/>
  <c r="AD910" i="18"/>
  <c r="AA910" i="18" s="1"/>
  <c r="AD911" i="18"/>
  <c r="AA911" i="18" s="1"/>
  <c r="AD922" i="18"/>
  <c r="AA922" i="18" s="1"/>
  <c r="AD949" i="18"/>
  <c r="AD950" i="18"/>
  <c r="AA950" i="18" s="1"/>
  <c r="AA901" i="18"/>
  <c r="AA949" i="18"/>
  <c r="V899" i="18"/>
  <c r="V901" i="18"/>
  <c r="V902" i="18"/>
  <c r="V909" i="18"/>
  <c r="V910" i="18"/>
  <c r="V911" i="18"/>
  <c r="V922" i="18"/>
  <c r="V949" i="18"/>
  <c r="V950" i="18"/>
  <c r="R906" i="18"/>
  <c r="P906" i="18" s="1"/>
  <c r="R924" i="18"/>
  <c r="R932" i="18"/>
  <c r="R938" i="18"/>
  <c r="R952" i="18"/>
  <c r="R957" i="18"/>
  <c r="I924" i="18"/>
  <c r="Q924" i="18" s="1"/>
  <c r="Q957" i="18"/>
  <c r="Q952" i="18"/>
  <c r="O906" i="18"/>
  <c r="O914" i="18"/>
  <c r="O916" i="18"/>
  <c r="O932" i="18"/>
  <c r="O938" i="18"/>
  <c r="O948" i="18"/>
  <c r="O957" i="18"/>
  <c r="N906" i="18"/>
  <c r="N908" i="18"/>
  <c r="N912" i="18"/>
  <c r="N913" i="18"/>
  <c r="N914" i="18"/>
  <c r="N916" i="18"/>
  <c r="N917" i="18"/>
  <c r="N918" i="18"/>
  <c r="N919" i="18"/>
  <c r="N920" i="18"/>
  <c r="N921" i="18"/>
  <c r="N926" i="18"/>
  <c r="N929" i="18"/>
  <c r="N930" i="18"/>
  <c r="J930" i="18" s="1"/>
  <c r="N931" i="18"/>
  <c r="N935" i="18"/>
  <c r="N936" i="18"/>
  <c r="N937" i="18"/>
  <c r="N940" i="18"/>
  <c r="N941" i="18"/>
  <c r="J941" i="18" s="1"/>
  <c r="J943" i="18"/>
  <c r="N945" i="18"/>
  <c r="N947" i="18"/>
  <c r="N948" i="18"/>
  <c r="N951" i="18"/>
  <c r="J951" i="18" s="1"/>
  <c r="N955" i="18"/>
  <c r="N956" i="18"/>
  <c r="L932" i="18"/>
  <c r="L947" i="18"/>
  <c r="K947" i="18"/>
  <c r="B906" i="18"/>
  <c r="B924" i="18"/>
  <c r="Q956" i="18"/>
  <c r="Q955" i="18"/>
  <c r="Q954" i="18"/>
  <c r="Q951" i="18"/>
  <c r="Q950" i="18"/>
  <c r="Q949" i="18"/>
  <c r="Q948" i="18"/>
  <c r="Q947" i="18"/>
  <c r="Q946" i="18"/>
  <c r="Q945" i="18"/>
  <c r="Q944" i="18"/>
  <c r="Q943" i="18"/>
  <c r="Q942" i="18"/>
  <c r="Q941" i="18"/>
  <c r="Q940" i="18"/>
  <c r="Q939" i="18"/>
  <c r="Q937" i="18"/>
  <c r="Q936" i="18"/>
  <c r="Q935" i="18"/>
  <c r="Q934" i="18"/>
  <c r="Q931" i="18"/>
  <c r="Q930" i="18"/>
  <c r="Q929" i="18"/>
  <c r="Q927" i="18"/>
  <c r="Q926" i="18"/>
  <c r="Q923" i="18"/>
  <c r="Q922" i="18"/>
  <c r="Q921" i="18"/>
  <c r="Q920" i="18"/>
  <c r="Q919" i="18"/>
  <c r="Q918" i="18"/>
  <c r="Q917" i="18"/>
  <c r="Q916" i="18"/>
  <c r="Q914" i="18"/>
  <c r="Q913" i="18"/>
  <c r="Q912" i="18"/>
  <c r="Q911" i="18"/>
  <c r="Q910" i="18"/>
  <c r="Q909" i="18"/>
  <c r="Q908" i="18"/>
  <c r="Q906" i="18"/>
  <c r="Q905" i="18"/>
  <c r="Q904" i="18"/>
  <c r="Q903" i="18"/>
  <c r="Q902" i="18"/>
  <c r="Q901" i="18"/>
  <c r="Q900" i="18"/>
  <c r="Q899" i="18"/>
  <c r="Q898" i="18"/>
  <c r="Q897" i="18"/>
  <c r="Q896" i="18"/>
  <c r="Q895" i="18"/>
  <c r="AC825" i="18"/>
  <c r="AC832" i="18"/>
  <c r="AC833" i="18"/>
  <c r="M836" i="18"/>
  <c r="K836" i="18"/>
  <c r="L836" i="18"/>
  <c r="K840" i="18"/>
  <c r="L840" i="18"/>
  <c r="M840" i="18"/>
  <c r="K841" i="18"/>
  <c r="L841" i="18"/>
  <c r="M841" i="18"/>
  <c r="K842" i="18"/>
  <c r="L842" i="18"/>
  <c r="M842" i="18"/>
  <c r="AD842" i="18" s="1"/>
  <c r="K844" i="18"/>
  <c r="L844" i="18"/>
  <c r="M844" i="18"/>
  <c r="AD844" i="18" s="1"/>
  <c r="K845" i="18"/>
  <c r="L845" i="18"/>
  <c r="M845" i="18"/>
  <c r="AD845" i="18" s="1"/>
  <c r="M846" i="18"/>
  <c r="K846" i="18"/>
  <c r="L846" i="18"/>
  <c r="K847" i="18"/>
  <c r="L847" i="18"/>
  <c r="M847" i="18"/>
  <c r="AD847" i="18" s="1"/>
  <c r="V848" i="18"/>
  <c r="S848" i="18" s="1"/>
  <c r="Z848" i="18" s="1"/>
  <c r="K849" i="18"/>
  <c r="L849" i="18"/>
  <c r="M849" i="18"/>
  <c r="K851" i="18"/>
  <c r="L851" i="18"/>
  <c r="U851" i="18" s="1"/>
  <c r="AC851" i="18" s="1"/>
  <c r="M851" i="18"/>
  <c r="M854" i="18"/>
  <c r="K854" i="18"/>
  <c r="L854" i="18"/>
  <c r="AC855" i="18"/>
  <c r="K857" i="18"/>
  <c r="L857" i="18"/>
  <c r="M857" i="18"/>
  <c r="K858" i="18"/>
  <c r="L858" i="18"/>
  <c r="M858" i="18"/>
  <c r="M859" i="18"/>
  <c r="K859" i="18"/>
  <c r="L859" i="18"/>
  <c r="M862" i="18"/>
  <c r="K862" i="18"/>
  <c r="L862" i="18"/>
  <c r="K863" i="18"/>
  <c r="L863" i="18"/>
  <c r="M863" i="18"/>
  <c r="M864" i="18"/>
  <c r="AD864" i="18" s="1"/>
  <c r="M865" i="18"/>
  <c r="K864" i="18"/>
  <c r="T864" i="18" s="1"/>
  <c r="L864" i="18"/>
  <c r="U864" i="18" s="1"/>
  <c r="AC864" i="18" s="1"/>
  <c r="K865" i="18"/>
  <c r="L865" i="18"/>
  <c r="U865" i="18" s="1"/>
  <c r="AC865" i="18" s="1"/>
  <c r="K868" i="18"/>
  <c r="L868" i="18"/>
  <c r="M868" i="18"/>
  <c r="K869" i="18"/>
  <c r="L869" i="18"/>
  <c r="M869" i="18"/>
  <c r="K870" i="18"/>
  <c r="L870" i="18"/>
  <c r="M870" i="18"/>
  <c r="AD870" i="18" s="1"/>
  <c r="M871" i="18"/>
  <c r="K871" i="18"/>
  <c r="L871" i="18"/>
  <c r="K872" i="18"/>
  <c r="T872" i="18" s="1"/>
  <c r="M872" i="18"/>
  <c r="L872" i="18"/>
  <c r="M873" i="18"/>
  <c r="K873" i="18"/>
  <c r="L873" i="18"/>
  <c r="U873" i="18" s="1"/>
  <c r="AC873" i="18" s="1"/>
  <c r="T874" i="18"/>
  <c r="AB874" i="18" s="1"/>
  <c r="U874" i="18"/>
  <c r="AC874" i="18" s="1"/>
  <c r="V874" i="18"/>
  <c r="M875" i="18"/>
  <c r="V875" i="18" s="1"/>
  <c r="S875" i="18" s="1"/>
  <c r="Z875" i="18" s="1"/>
  <c r="K876" i="18"/>
  <c r="T876" i="18" s="1"/>
  <c r="AB876" i="18" s="1"/>
  <c r="L876" i="18"/>
  <c r="M876" i="18"/>
  <c r="K879" i="18"/>
  <c r="L879" i="18"/>
  <c r="M879" i="18"/>
  <c r="AD879" i="18" s="1"/>
  <c r="L883" i="18"/>
  <c r="L885" i="18" s="1"/>
  <c r="M883" i="18"/>
  <c r="K883" i="18"/>
  <c r="T883" i="18" s="1"/>
  <c r="N883" i="18"/>
  <c r="AE823" i="18"/>
  <c r="AF823" i="18"/>
  <c r="AD824" i="18"/>
  <c r="AE824" i="18"/>
  <c r="AE825" i="18"/>
  <c r="AE826" i="18"/>
  <c r="AE828" i="18"/>
  <c r="AE831" i="18"/>
  <c r="AE832" i="18"/>
  <c r="AE833" i="18"/>
  <c r="AF824" i="18"/>
  <c r="AF825" i="18"/>
  <c r="AD826" i="18"/>
  <c r="AF826" i="18"/>
  <c r="AF828" i="18"/>
  <c r="AD831" i="18"/>
  <c r="AF831" i="18"/>
  <c r="AF832" i="18"/>
  <c r="AD833" i="18"/>
  <c r="AF833" i="18"/>
  <c r="AE836" i="18"/>
  <c r="AF836" i="18"/>
  <c r="AE840" i="18"/>
  <c r="AF840" i="18"/>
  <c r="AE841" i="18"/>
  <c r="AF841" i="18"/>
  <c r="AF842" i="18"/>
  <c r="AF844" i="18"/>
  <c r="AF845" i="18"/>
  <c r="AF846" i="18"/>
  <c r="AF847" i="18"/>
  <c r="AF848" i="18"/>
  <c r="AF849" i="18"/>
  <c r="AF851" i="18"/>
  <c r="AE842" i="18"/>
  <c r="AE844" i="18"/>
  <c r="AE845" i="18"/>
  <c r="AE846" i="18"/>
  <c r="AE847" i="18"/>
  <c r="AB848" i="18"/>
  <c r="AC848" i="18"/>
  <c r="AD848" i="18"/>
  <c r="AE848" i="18"/>
  <c r="AE849" i="18"/>
  <c r="AE851" i="18"/>
  <c r="AE854" i="18"/>
  <c r="AF854" i="18"/>
  <c r="AD855" i="18"/>
  <c r="AE855" i="18"/>
  <c r="AF855" i="18"/>
  <c r="AE857" i="18"/>
  <c r="AF857" i="18"/>
  <c r="AE858" i="18"/>
  <c r="AF858" i="18"/>
  <c r="AE859" i="18"/>
  <c r="AF859" i="18"/>
  <c r="AE862" i="18"/>
  <c r="AF862" i="18"/>
  <c r="AE863" i="18"/>
  <c r="AF863" i="18"/>
  <c r="AE864" i="18"/>
  <c r="AE865" i="18"/>
  <c r="AE868" i="18"/>
  <c r="AE869" i="18"/>
  <c r="AE870" i="18"/>
  <c r="AE871" i="18"/>
  <c r="AE872" i="18"/>
  <c r="AE873" i="18"/>
  <c r="AE874" i="18"/>
  <c r="AE875" i="18"/>
  <c r="AE876" i="18"/>
  <c r="AE879" i="18"/>
  <c r="AE883" i="18"/>
  <c r="AE884" i="18"/>
  <c r="AF864" i="18"/>
  <c r="AF865" i="18"/>
  <c r="AF868" i="18"/>
  <c r="AF869" i="18"/>
  <c r="AF870" i="18"/>
  <c r="AF871" i="18"/>
  <c r="AF872" i="18"/>
  <c r="AF873" i="18"/>
  <c r="AF874" i="18"/>
  <c r="AF875" i="18"/>
  <c r="AF876" i="18"/>
  <c r="AF879" i="18"/>
  <c r="AC875" i="18"/>
  <c r="AD874" i="18"/>
  <c r="AB875" i="18"/>
  <c r="AD882" i="18"/>
  <c r="AE882" i="18"/>
  <c r="AF882" i="18"/>
  <c r="AD884" i="18"/>
  <c r="AF883" i="18"/>
  <c r="AF884" i="18"/>
  <c r="AG886" i="18"/>
  <c r="AD827" i="18"/>
  <c r="AD829" i="18"/>
  <c r="AD830" i="18"/>
  <c r="AD837" i="18"/>
  <c r="AD838" i="18"/>
  <c r="AD839" i="18"/>
  <c r="AD850" i="18"/>
  <c r="AD877" i="18"/>
  <c r="AD878" i="18"/>
  <c r="Z827" i="18"/>
  <c r="Z829" i="18"/>
  <c r="Z830" i="18"/>
  <c r="V837" i="18"/>
  <c r="Z837" i="18" s="1"/>
  <c r="AI837" i="18" s="1"/>
  <c r="V838" i="18"/>
  <c r="Z838" i="18" s="1"/>
  <c r="V839" i="18"/>
  <c r="Z839" i="18" s="1"/>
  <c r="AI839" i="18" s="1"/>
  <c r="V850" i="18"/>
  <c r="Z850" i="18" s="1"/>
  <c r="V877" i="18"/>
  <c r="Z877" i="18" s="1"/>
  <c r="AI877" i="18" s="1"/>
  <c r="V878" i="18"/>
  <c r="Z878" i="18" s="1"/>
  <c r="R852" i="18"/>
  <c r="R860" i="18"/>
  <c r="R866" i="18"/>
  <c r="P866" i="18" s="1"/>
  <c r="I866" i="18"/>
  <c r="R880" i="18"/>
  <c r="R885" i="18"/>
  <c r="I860" i="18"/>
  <c r="I880" i="18"/>
  <c r="I852" i="18"/>
  <c r="Q852" i="18" s="1"/>
  <c r="I885" i="18"/>
  <c r="Q885" i="18" s="1"/>
  <c r="O834" i="18"/>
  <c r="O842" i="18"/>
  <c r="O844" i="18"/>
  <c r="O860" i="18"/>
  <c r="O866" i="18"/>
  <c r="O885" i="18"/>
  <c r="N836" i="18"/>
  <c r="N840" i="18"/>
  <c r="N841" i="18"/>
  <c r="N842" i="18"/>
  <c r="N844" i="18"/>
  <c r="N845" i="18"/>
  <c r="N846" i="18"/>
  <c r="N847" i="18"/>
  <c r="N848" i="18"/>
  <c r="N849" i="18"/>
  <c r="N851" i="18"/>
  <c r="N854" i="18"/>
  <c r="N857" i="18"/>
  <c r="N858" i="18"/>
  <c r="J858" i="18" s="1"/>
  <c r="N859" i="18"/>
  <c r="N863" i="18"/>
  <c r="N864" i="18"/>
  <c r="N865" i="18"/>
  <c r="N868" i="18"/>
  <c r="N869" i="18"/>
  <c r="N870" i="18"/>
  <c r="N872" i="18"/>
  <c r="N873" i="18"/>
  <c r="N875" i="18"/>
  <c r="N876" i="18"/>
  <c r="N879" i="18"/>
  <c r="L875" i="18"/>
  <c r="K875" i="18"/>
  <c r="B834" i="18"/>
  <c r="B852" i="18"/>
  <c r="B860" i="18"/>
  <c r="B866" i="18"/>
  <c r="B880" i="18"/>
  <c r="B885" i="18"/>
  <c r="Q884" i="18"/>
  <c r="Q883" i="18"/>
  <c r="Q882" i="18"/>
  <c r="Z881" i="18"/>
  <c r="Q879" i="18"/>
  <c r="Q878" i="18"/>
  <c r="Q877" i="18"/>
  <c r="Q876" i="18"/>
  <c r="Q875" i="18"/>
  <c r="Q874" i="18"/>
  <c r="Q873" i="18"/>
  <c r="Q872" i="18"/>
  <c r="Q871" i="18"/>
  <c r="Q870" i="18"/>
  <c r="Q869" i="18"/>
  <c r="Q868" i="18"/>
  <c r="Z867" i="18"/>
  <c r="Q867" i="18"/>
  <c r="Q865" i="18"/>
  <c r="Q864" i="18"/>
  <c r="Q863" i="18"/>
  <c r="Q862" i="18"/>
  <c r="Z861" i="18"/>
  <c r="Q859" i="18"/>
  <c r="Q858" i="18"/>
  <c r="Q857" i="18"/>
  <c r="Q855" i="18"/>
  <c r="Q854" i="18"/>
  <c r="Z853" i="18"/>
  <c r="Q851" i="18"/>
  <c r="Q850" i="18"/>
  <c r="Q849" i="18"/>
  <c r="Q848" i="18"/>
  <c r="Q847" i="18"/>
  <c r="Q846" i="18"/>
  <c r="Q845" i="18"/>
  <c r="Q844" i="18"/>
  <c r="Q842" i="18"/>
  <c r="Q841" i="18"/>
  <c r="Q840" i="18"/>
  <c r="Q839" i="18"/>
  <c r="Q838" i="18"/>
  <c r="Q837" i="18"/>
  <c r="Q836" i="18"/>
  <c r="Z835" i="18"/>
  <c r="Q834" i="18"/>
  <c r="Q833" i="18"/>
  <c r="Q832" i="18"/>
  <c r="Q831" i="18"/>
  <c r="Q830" i="18"/>
  <c r="Q829" i="18"/>
  <c r="Q828" i="18"/>
  <c r="Q827" i="18"/>
  <c r="Q826" i="18"/>
  <c r="Q825" i="18"/>
  <c r="Q824" i="18"/>
  <c r="Q823" i="18"/>
  <c r="AC761" i="18"/>
  <c r="K764" i="18"/>
  <c r="L764" i="18"/>
  <c r="U764" i="18" s="1"/>
  <c r="M764" i="18"/>
  <c r="V764" i="18" s="1"/>
  <c r="K768" i="18"/>
  <c r="L768" i="18"/>
  <c r="U768" i="18"/>
  <c r="AC768" i="18" s="1"/>
  <c r="M768" i="18"/>
  <c r="V768" i="18" s="1"/>
  <c r="M769" i="18"/>
  <c r="V769" i="18" s="1"/>
  <c r="K769" i="18"/>
  <c r="L769" i="18"/>
  <c r="U769" i="18" s="1"/>
  <c r="AC769" i="18" s="1"/>
  <c r="M770" i="18"/>
  <c r="K770" i="18"/>
  <c r="L770" i="18"/>
  <c r="U770" i="18" s="1"/>
  <c r="AC770" i="18" s="1"/>
  <c r="U772" i="18"/>
  <c r="AC772" i="18" s="1"/>
  <c r="K773" i="18"/>
  <c r="L773" i="18"/>
  <c r="U773" i="18" s="1"/>
  <c r="AC773" i="18" s="1"/>
  <c r="M773" i="18"/>
  <c r="V773" i="18" s="1"/>
  <c r="K774" i="18"/>
  <c r="L774" i="18"/>
  <c r="U774" i="18" s="1"/>
  <c r="AC774" i="18" s="1"/>
  <c r="M774" i="18"/>
  <c r="V774" i="18" s="1"/>
  <c r="K775" i="18"/>
  <c r="L775" i="18"/>
  <c r="U775" i="18" s="1"/>
  <c r="AC775" i="18" s="1"/>
  <c r="M775" i="18"/>
  <c r="V775" i="18" s="1"/>
  <c r="V776" i="18"/>
  <c r="K777" i="18"/>
  <c r="L777" i="18"/>
  <c r="U777" i="18" s="1"/>
  <c r="AC777" i="18" s="1"/>
  <c r="M777" i="18"/>
  <c r="AD777" i="18" s="1"/>
  <c r="M779" i="18"/>
  <c r="V779" i="18" s="1"/>
  <c r="K779" i="18"/>
  <c r="L779" i="18"/>
  <c r="U779" i="18" s="1"/>
  <c r="AC779" i="18" s="1"/>
  <c r="K782" i="18"/>
  <c r="L782" i="18"/>
  <c r="U782" i="18" s="1"/>
  <c r="AC782" i="18" s="1"/>
  <c r="M782" i="18"/>
  <c r="V782" i="18" s="1"/>
  <c r="M785" i="18"/>
  <c r="V785" i="18" s="1"/>
  <c r="K785" i="18"/>
  <c r="L785" i="18"/>
  <c r="U785" i="18" s="1"/>
  <c r="AC785" i="18" s="1"/>
  <c r="N785" i="18"/>
  <c r="M786" i="18"/>
  <c r="V786" i="18" s="1"/>
  <c r="K786" i="18"/>
  <c r="L786" i="18"/>
  <c r="U786" i="18" s="1"/>
  <c r="AC786" i="18" s="1"/>
  <c r="M787" i="18"/>
  <c r="V787" i="18" s="1"/>
  <c r="K787" i="18"/>
  <c r="L787" i="18"/>
  <c r="U787" i="18" s="1"/>
  <c r="AC787" i="18" s="1"/>
  <c r="N787" i="18"/>
  <c r="K790" i="18"/>
  <c r="L790" i="18"/>
  <c r="U790" i="18" s="1"/>
  <c r="AC790" i="18" s="1"/>
  <c r="M790" i="18"/>
  <c r="V790" i="18" s="1"/>
  <c r="K791" i="18"/>
  <c r="L791" i="18"/>
  <c r="U791" i="18" s="1"/>
  <c r="AC791" i="18" s="1"/>
  <c r="M791" i="18"/>
  <c r="V791" i="18" s="1"/>
  <c r="N791" i="18"/>
  <c r="K792" i="18"/>
  <c r="T792" i="18" s="1"/>
  <c r="L792" i="18"/>
  <c r="U792" i="18" s="1"/>
  <c r="M792" i="18"/>
  <c r="V792" i="18" s="1"/>
  <c r="M793" i="18"/>
  <c r="V793" i="18" s="1"/>
  <c r="K793" i="18"/>
  <c r="T793" i="18" s="1"/>
  <c r="AB793" i="18" s="1"/>
  <c r="L793" i="18"/>
  <c r="M796" i="18"/>
  <c r="K796" i="18"/>
  <c r="K797" i="18"/>
  <c r="K798" i="18"/>
  <c r="K799" i="18"/>
  <c r="K800" i="18"/>
  <c r="K801" i="18"/>
  <c r="K803" i="18"/>
  <c r="K804" i="18"/>
  <c r="K807" i="18"/>
  <c r="L800" i="18"/>
  <c r="U800" i="18" s="1"/>
  <c r="AC800" i="18" s="1"/>
  <c r="M800" i="18"/>
  <c r="N800" i="18"/>
  <c r="L803" i="18"/>
  <c r="M803" i="18"/>
  <c r="N803" i="18"/>
  <c r="L796" i="18"/>
  <c r="M797" i="18"/>
  <c r="V797" i="18" s="1"/>
  <c r="L797" i="18"/>
  <c r="U797" i="18" s="1"/>
  <c r="AC797" i="18" s="1"/>
  <c r="L798" i="18"/>
  <c r="U798" i="18" s="1"/>
  <c r="AC798" i="18" s="1"/>
  <c r="M798" i="18"/>
  <c r="V798" i="18" s="1"/>
  <c r="L799" i="18"/>
  <c r="U799" i="18" s="1"/>
  <c r="AC799" i="18" s="1"/>
  <c r="M799" i="18"/>
  <c r="V799" i="18" s="1"/>
  <c r="M801" i="18"/>
  <c r="V801" i="18" s="1"/>
  <c r="L801" i="18"/>
  <c r="U801" i="18" s="1"/>
  <c r="AC801" i="18" s="1"/>
  <c r="T802" i="18"/>
  <c r="U802" i="18"/>
  <c r="AC802" i="18" s="1"/>
  <c r="V802" i="18"/>
  <c r="V803" i="18"/>
  <c r="S803" i="18" s="1"/>
  <c r="Z803" i="18" s="1"/>
  <c r="L804" i="18"/>
  <c r="U804" i="18" s="1"/>
  <c r="AC804" i="18" s="1"/>
  <c r="M804" i="18"/>
  <c r="V804" i="18" s="1"/>
  <c r="M807" i="18"/>
  <c r="V807" i="18" s="1"/>
  <c r="L807" i="18"/>
  <c r="U807" i="18" s="1"/>
  <c r="AC807" i="18" s="1"/>
  <c r="AD751" i="18"/>
  <c r="AE751" i="18"/>
  <c r="AF751" i="18"/>
  <c r="AD752" i="18"/>
  <c r="AE752" i="18"/>
  <c r="AF752" i="18"/>
  <c r="AF753" i="18"/>
  <c r="AF754" i="18"/>
  <c r="AF756" i="18"/>
  <c r="AF759" i="18"/>
  <c r="AF760" i="18"/>
  <c r="AF761" i="18"/>
  <c r="AD753" i="18"/>
  <c r="AE753" i="18"/>
  <c r="AD754" i="18"/>
  <c r="AE754" i="18"/>
  <c r="AD756" i="18"/>
  <c r="AE756" i="18"/>
  <c r="AD759" i="18"/>
  <c r="AE759" i="18"/>
  <c r="AD760" i="18"/>
  <c r="AE760" i="18"/>
  <c r="AE761" i="18"/>
  <c r="AE764" i="18"/>
  <c r="AE768" i="18"/>
  <c r="AE769" i="18"/>
  <c r="AE770" i="18"/>
  <c r="AE772" i="18"/>
  <c r="AE773" i="18"/>
  <c r="AE774" i="18"/>
  <c r="AE775" i="18"/>
  <c r="AE776" i="18"/>
  <c r="AE777" i="18"/>
  <c r="AE779" i="18"/>
  <c r="AF764" i="18"/>
  <c r="AF768" i="18"/>
  <c r="AF769" i="18"/>
  <c r="AF770" i="18"/>
  <c r="AF772" i="18"/>
  <c r="AF773" i="18"/>
  <c r="AF774" i="18"/>
  <c r="AF775" i="18"/>
  <c r="AB776" i="18"/>
  <c r="AC776" i="18"/>
  <c r="AD776" i="18"/>
  <c r="AF776" i="18"/>
  <c r="AF777" i="18"/>
  <c r="AF779" i="18"/>
  <c r="AE782" i="18"/>
  <c r="AF782" i="18"/>
  <c r="AE783" i="18"/>
  <c r="AE785" i="18"/>
  <c r="AE786" i="18"/>
  <c r="AE787" i="18"/>
  <c r="AF783" i="18"/>
  <c r="AF785" i="18"/>
  <c r="AF786" i="18"/>
  <c r="AF787" i="18"/>
  <c r="AE790" i="18"/>
  <c r="AF790" i="18"/>
  <c r="AE791" i="18"/>
  <c r="AF791" i="18"/>
  <c r="AE792" i="18"/>
  <c r="AF792" i="18"/>
  <c r="AE793" i="18"/>
  <c r="AF793" i="18"/>
  <c r="AE796" i="18"/>
  <c r="AF796" i="18"/>
  <c r="AD797" i="18"/>
  <c r="AE797" i="18"/>
  <c r="AF797" i="18"/>
  <c r="AF798" i="18"/>
  <c r="AF799" i="18"/>
  <c r="AF800" i="18"/>
  <c r="AF801" i="18"/>
  <c r="AF802" i="18"/>
  <c r="AF803" i="18"/>
  <c r="AF804" i="18"/>
  <c r="AF807" i="18"/>
  <c r="AE798" i="18"/>
  <c r="AE799" i="18"/>
  <c r="AE800" i="18"/>
  <c r="AE801" i="18"/>
  <c r="AD802" i="18"/>
  <c r="AE802" i="18"/>
  <c r="AB803" i="18"/>
  <c r="AC803" i="18"/>
  <c r="AD803" i="18"/>
  <c r="AE803" i="18"/>
  <c r="AE804" i="18"/>
  <c r="AE807" i="18"/>
  <c r="AD810" i="18"/>
  <c r="AD812" i="18"/>
  <c r="AE810" i="18"/>
  <c r="AF810" i="18"/>
  <c r="AE811" i="18"/>
  <c r="AE812" i="18"/>
  <c r="AF811" i="18"/>
  <c r="AF812" i="18"/>
  <c r="AG814" i="18"/>
  <c r="AD755" i="18"/>
  <c r="AA755" i="18" s="1"/>
  <c r="AD757" i="18"/>
  <c r="AD758" i="18"/>
  <c r="AA758" i="18" s="1"/>
  <c r="AD765" i="18"/>
  <c r="AA765" i="18" s="1"/>
  <c r="AD766" i="18"/>
  <c r="AA766" i="18" s="1"/>
  <c r="AD767" i="18"/>
  <c r="AA767" i="18" s="1"/>
  <c r="AD778" i="18"/>
  <c r="AA778" i="18" s="1"/>
  <c r="AD805" i="18"/>
  <c r="AA805" i="18" s="1"/>
  <c r="AD806" i="18"/>
  <c r="AA806" i="18" s="1"/>
  <c r="AA757" i="18"/>
  <c r="V765" i="18"/>
  <c r="V766" i="18"/>
  <c r="V767" i="18"/>
  <c r="V778" i="18"/>
  <c r="V805" i="18"/>
  <c r="V806" i="18"/>
  <c r="R814" i="18"/>
  <c r="Q813" i="18"/>
  <c r="O770" i="18"/>
  <c r="O788" i="18"/>
  <c r="O794" i="18"/>
  <c r="O804" i="18"/>
  <c r="O808" i="18" s="1"/>
  <c r="O813" i="18"/>
  <c r="N764" i="18"/>
  <c r="N768" i="18"/>
  <c r="N769" i="18"/>
  <c r="N770" i="18"/>
  <c r="N773" i="18"/>
  <c r="N774" i="18"/>
  <c r="N775" i="18"/>
  <c r="N776" i="18"/>
  <c r="N777" i="18"/>
  <c r="N779" i="18"/>
  <c r="N782" i="18"/>
  <c r="N786" i="18"/>
  <c r="N792" i="18"/>
  <c r="N793" i="18"/>
  <c r="N796" i="18"/>
  <c r="N797" i="18"/>
  <c r="N798" i="18"/>
  <c r="N801" i="18"/>
  <c r="N804" i="18"/>
  <c r="N807" i="18"/>
  <c r="N812" i="18"/>
  <c r="N813" i="18" s="1"/>
  <c r="B762" i="18"/>
  <c r="B780" i="18"/>
  <c r="B813" i="18"/>
  <c r="B788" i="18"/>
  <c r="B794" i="18"/>
  <c r="B808" i="18"/>
  <c r="Q812" i="18"/>
  <c r="Q811" i="18"/>
  <c r="Q810" i="18"/>
  <c r="Q807" i="18"/>
  <c r="Q806" i="18"/>
  <c r="Q805" i="18"/>
  <c r="Q804" i="18"/>
  <c r="Q803" i="18"/>
  <c r="Q802" i="18"/>
  <c r="Q801" i="18"/>
  <c r="Q800" i="18"/>
  <c r="Q799" i="18"/>
  <c r="Q798" i="18"/>
  <c r="Q797" i="18"/>
  <c r="Q796" i="18"/>
  <c r="Q795" i="18"/>
  <c r="Q793" i="18"/>
  <c r="Q792" i="18"/>
  <c r="Q791" i="18"/>
  <c r="Q790" i="18"/>
  <c r="Q787" i="18"/>
  <c r="Q786" i="18"/>
  <c r="Q785" i="18"/>
  <c r="Q783" i="18"/>
  <c r="Q782" i="18"/>
  <c r="Q779" i="18"/>
  <c r="Q778" i="18"/>
  <c r="Q777" i="18"/>
  <c r="Q776" i="18"/>
  <c r="Q775" i="18"/>
  <c r="Q774" i="18"/>
  <c r="Q773" i="18"/>
  <c r="Q770" i="18"/>
  <c r="Q769" i="18"/>
  <c r="Q768" i="18"/>
  <c r="Q767" i="18"/>
  <c r="Q766" i="18"/>
  <c r="Q765" i="18"/>
  <c r="Q764" i="18"/>
  <c r="Q762" i="18"/>
  <c r="Q761" i="18"/>
  <c r="Q760" i="18"/>
  <c r="Q759" i="18"/>
  <c r="Q758" i="18"/>
  <c r="Q757" i="18"/>
  <c r="Q756" i="18"/>
  <c r="Q755" i="18"/>
  <c r="Q754" i="18"/>
  <c r="Q753" i="18"/>
  <c r="Q752" i="18"/>
  <c r="Q751" i="18"/>
  <c r="P692" i="18"/>
  <c r="K692" i="18"/>
  <c r="P696" i="18"/>
  <c r="P697" i="18"/>
  <c r="P698" i="18"/>
  <c r="K701" i="18"/>
  <c r="P702" i="18"/>
  <c r="P703" i="18"/>
  <c r="P705" i="18"/>
  <c r="P707" i="18"/>
  <c r="L692" i="18"/>
  <c r="M692" i="18"/>
  <c r="AD692" i="18" s="1"/>
  <c r="K696" i="18"/>
  <c r="L696" i="18"/>
  <c r="M696" i="18"/>
  <c r="AD696" i="18" s="1"/>
  <c r="K697" i="18"/>
  <c r="L697" i="18"/>
  <c r="M697" i="18"/>
  <c r="M698" i="18"/>
  <c r="AD698" i="18" s="1"/>
  <c r="K698" i="18"/>
  <c r="L698" i="18"/>
  <c r="L700" i="18"/>
  <c r="U700" i="18" s="1"/>
  <c r="L701" i="18"/>
  <c r="U701" i="18" s="1"/>
  <c r="M701" i="18"/>
  <c r="V701" i="18" s="1"/>
  <c r="K702" i="18"/>
  <c r="L702" i="18"/>
  <c r="M702" i="18"/>
  <c r="AD702" i="18" s="1"/>
  <c r="K703" i="18"/>
  <c r="L703" i="18"/>
  <c r="M703" i="18"/>
  <c r="V704" i="18"/>
  <c r="K705" i="18"/>
  <c r="L705" i="18"/>
  <c r="M705" i="18"/>
  <c r="M707" i="18"/>
  <c r="K707" i="18"/>
  <c r="L707" i="18"/>
  <c r="P710" i="18"/>
  <c r="K710" i="18"/>
  <c r="L710" i="18"/>
  <c r="M710" i="18"/>
  <c r="AD710" i="18" s="1"/>
  <c r="K713" i="18"/>
  <c r="L713" i="18"/>
  <c r="U713" i="18" s="1"/>
  <c r="AC713" i="18" s="1"/>
  <c r="M713" i="18"/>
  <c r="V713" i="18" s="1"/>
  <c r="P714" i="18"/>
  <c r="K714" i="18"/>
  <c r="L714" i="18"/>
  <c r="M714" i="18"/>
  <c r="P715" i="18"/>
  <c r="K715" i="18"/>
  <c r="L715" i="18"/>
  <c r="M715" i="18"/>
  <c r="P718" i="18"/>
  <c r="K718" i="18"/>
  <c r="L718" i="18"/>
  <c r="M718" i="18"/>
  <c r="AD718" i="18" s="1"/>
  <c r="P719" i="18"/>
  <c r="K719" i="18"/>
  <c r="L719" i="18"/>
  <c r="M719" i="18"/>
  <c r="K720" i="18"/>
  <c r="T720" i="18" s="1"/>
  <c r="L720" i="18"/>
  <c r="U720" i="18" s="1"/>
  <c r="AC720" i="18" s="1"/>
  <c r="M720" i="18"/>
  <c r="K721" i="18"/>
  <c r="L721" i="18"/>
  <c r="U721" i="18" s="1"/>
  <c r="AC721" i="18" s="1"/>
  <c r="M721" i="18"/>
  <c r="P724" i="18"/>
  <c r="K724" i="18"/>
  <c r="L724" i="18"/>
  <c r="M724" i="18"/>
  <c r="P725" i="18"/>
  <c r="M725" i="18"/>
  <c r="K725" i="18"/>
  <c r="L725" i="18"/>
  <c r="P726" i="18"/>
  <c r="M726" i="18"/>
  <c r="K726" i="18"/>
  <c r="L726" i="18"/>
  <c r="P727" i="18"/>
  <c r="M727" i="18"/>
  <c r="K727" i="18"/>
  <c r="L727" i="18"/>
  <c r="M728" i="18"/>
  <c r="K728" i="18"/>
  <c r="L728" i="18"/>
  <c r="U728" i="18" s="1"/>
  <c r="AC728" i="18" s="1"/>
  <c r="P729" i="18"/>
  <c r="M729" i="18"/>
  <c r="K729" i="18"/>
  <c r="L729" i="18"/>
  <c r="T730" i="18"/>
  <c r="U730" i="18"/>
  <c r="AC730" i="18" s="1"/>
  <c r="V730" i="18"/>
  <c r="M731" i="18"/>
  <c r="V731" i="18" s="1"/>
  <c r="S731" i="18" s="1"/>
  <c r="Z731" i="18" s="1"/>
  <c r="P732" i="18"/>
  <c r="K732" i="18"/>
  <c r="L732" i="18"/>
  <c r="M732" i="18"/>
  <c r="P735" i="18"/>
  <c r="K735" i="18"/>
  <c r="L735" i="18"/>
  <c r="M735" i="18"/>
  <c r="P739" i="18"/>
  <c r="K739" i="18"/>
  <c r="K741" i="18" s="1"/>
  <c r="L739" i="18"/>
  <c r="L741" i="18" s="1"/>
  <c r="M739" i="18"/>
  <c r="M741" i="18" s="1"/>
  <c r="AD679" i="18"/>
  <c r="AE679" i="18"/>
  <c r="AF679" i="18"/>
  <c r="AD680" i="18"/>
  <c r="AE680" i="18"/>
  <c r="AF680" i="18"/>
  <c r="AF681" i="18"/>
  <c r="AF682" i="18"/>
  <c r="AF684" i="18"/>
  <c r="AF687" i="18"/>
  <c r="AF688" i="18"/>
  <c r="AF689" i="18"/>
  <c r="AD681" i="18"/>
  <c r="AE681" i="18"/>
  <c r="AD682" i="18"/>
  <c r="AE682" i="18"/>
  <c r="AD684" i="18"/>
  <c r="AE684" i="18"/>
  <c r="AD687" i="18"/>
  <c r="AE687" i="18"/>
  <c r="AD688" i="18"/>
  <c r="AE688" i="18"/>
  <c r="AB689" i="18"/>
  <c r="AC689" i="18"/>
  <c r="AD689" i="18"/>
  <c r="AE689" i="18"/>
  <c r="AE692" i="18"/>
  <c r="AF692" i="18"/>
  <c r="AE696" i="18"/>
  <c r="AE697" i="18"/>
  <c r="AE698" i="18"/>
  <c r="AE701" i="18"/>
  <c r="AE702" i="18"/>
  <c r="AE703" i="18"/>
  <c r="AE704" i="18"/>
  <c r="AE705" i="18"/>
  <c r="AE707" i="18"/>
  <c r="AF696" i="18"/>
  <c r="AF697" i="18"/>
  <c r="AF698" i="18"/>
  <c r="AF701" i="18"/>
  <c r="AF702" i="18"/>
  <c r="AF703" i="18"/>
  <c r="AB704" i="18"/>
  <c r="AC704" i="18"/>
  <c r="AD704" i="18"/>
  <c r="AF704" i="18"/>
  <c r="AF705" i="18"/>
  <c r="AF707" i="18"/>
  <c r="AE710" i="18"/>
  <c r="AF710" i="18"/>
  <c r="AD711" i="18"/>
  <c r="AE711" i="18"/>
  <c r="AF711" i="18"/>
  <c r="AF713" i="18"/>
  <c r="AF714" i="18"/>
  <c r="AF715" i="18"/>
  <c r="AE713" i="18"/>
  <c r="AE714" i="18"/>
  <c r="AE715" i="18"/>
  <c r="AE718" i="18"/>
  <c r="AF718" i="18"/>
  <c r="AE719" i="18"/>
  <c r="AF719" i="18"/>
  <c r="AE720" i="18"/>
  <c r="AF720" i="18"/>
  <c r="AE721" i="18"/>
  <c r="AF721" i="18"/>
  <c r="AE724" i="18"/>
  <c r="AF724" i="18"/>
  <c r="AF725" i="18"/>
  <c r="AF726" i="18"/>
  <c r="AF727" i="18"/>
  <c r="AF728" i="18"/>
  <c r="AF729" i="18"/>
  <c r="AF730" i="18"/>
  <c r="AF731" i="18"/>
  <c r="AF732" i="18"/>
  <c r="AF735" i="18"/>
  <c r="AE725" i="18"/>
  <c r="AE726" i="18"/>
  <c r="AE727" i="18"/>
  <c r="AE728" i="18"/>
  <c r="AE729" i="18"/>
  <c r="AD730" i="18"/>
  <c r="AE730" i="18"/>
  <c r="AB731" i="18"/>
  <c r="AC731" i="18"/>
  <c r="AE731" i="18"/>
  <c r="AE732" i="18"/>
  <c r="AE735" i="18"/>
  <c r="AD738" i="18"/>
  <c r="AD740" i="18"/>
  <c r="AE738" i="18"/>
  <c r="AF738" i="18"/>
  <c r="AF739" i="18"/>
  <c r="AF740" i="18"/>
  <c r="AE739" i="18"/>
  <c r="AE740" i="18"/>
  <c r="AG742" i="18"/>
  <c r="AD683" i="18"/>
  <c r="AA683" i="18" s="1"/>
  <c r="AH683" i="18" s="1"/>
  <c r="AD685" i="18"/>
  <c r="AA685" i="18" s="1"/>
  <c r="AH685" i="18" s="1"/>
  <c r="AD686" i="18"/>
  <c r="AD693" i="18"/>
  <c r="AD694" i="18"/>
  <c r="AD695" i="18"/>
  <c r="AD706" i="18"/>
  <c r="AD733" i="18"/>
  <c r="AA733" i="18" s="1"/>
  <c r="AH733" i="18" s="1"/>
  <c r="AD734" i="18"/>
  <c r="AA734" i="18" s="1"/>
  <c r="AH734" i="18" s="1"/>
  <c r="AA686" i="18"/>
  <c r="AH686" i="18" s="1"/>
  <c r="V693" i="18"/>
  <c r="S693" i="18" s="1"/>
  <c r="Z693" i="18" s="1"/>
  <c r="V694" i="18"/>
  <c r="S694" i="18" s="1"/>
  <c r="Z694" i="18" s="1"/>
  <c r="AI694" i="18" s="1"/>
  <c r="V695" i="18"/>
  <c r="S695" i="18" s="1"/>
  <c r="Z695" i="18" s="1"/>
  <c r="AI695" i="18" s="1"/>
  <c r="V706" i="18"/>
  <c r="V733" i="18"/>
  <c r="V734" i="18"/>
  <c r="R722" i="18"/>
  <c r="R741" i="18"/>
  <c r="I722" i="18"/>
  <c r="Q736" i="18"/>
  <c r="Q741" i="18"/>
  <c r="O690" i="18"/>
  <c r="O698" i="18"/>
  <c r="O716" i="18"/>
  <c r="O722" i="18"/>
  <c r="O732" i="18"/>
  <c r="O736" i="18" s="1"/>
  <c r="O741" i="18"/>
  <c r="N692" i="18"/>
  <c r="J692" i="18" s="1"/>
  <c r="N696" i="18"/>
  <c r="N697" i="18"/>
  <c r="N698" i="18"/>
  <c r="N700" i="18"/>
  <c r="N701" i="18"/>
  <c r="N702" i="18"/>
  <c r="N703" i="18"/>
  <c r="N704" i="18"/>
  <c r="N705" i="18"/>
  <c r="N707" i="18"/>
  <c r="N710" i="18"/>
  <c r="N713" i="18"/>
  <c r="J713" i="18" s="1"/>
  <c r="N714" i="18"/>
  <c r="N715" i="18"/>
  <c r="N719" i="18"/>
  <c r="N720" i="18"/>
  <c r="N721" i="18"/>
  <c r="N724" i="18"/>
  <c r="N725" i="18"/>
  <c r="N726" i="18"/>
  <c r="N728" i="18"/>
  <c r="N729" i="18"/>
  <c r="N731" i="18"/>
  <c r="N732" i="18"/>
  <c r="N735" i="18"/>
  <c r="N739" i="18"/>
  <c r="L731" i="18"/>
  <c r="K731" i="18"/>
  <c r="Q740" i="18"/>
  <c r="Q739" i="18"/>
  <c r="Q738" i="18"/>
  <c r="P736" i="18"/>
  <c r="Q735" i="18"/>
  <c r="Q734" i="18"/>
  <c r="Q733" i="18"/>
  <c r="Q732" i="18"/>
  <c r="Q731" i="18"/>
  <c r="Q730" i="18"/>
  <c r="Q729" i="18"/>
  <c r="Q728" i="18"/>
  <c r="Q727" i="18"/>
  <c r="Q726" i="18"/>
  <c r="Q725" i="18"/>
  <c r="Q724" i="18"/>
  <c r="Q723" i="18"/>
  <c r="Q721" i="18"/>
  <c r="Q720" i="18"/>
  <c r="Q719" i="18"/>
  <c r="Q718" i="18"/>
  <c r="Q715" i="18"/>
  <c r="Q714" i="18"/>
  <c r="Q713" i="18"/>
  <c r="Q711" i="18"/>
  <c r="Q710" i="18"/>
  <c r="Q707" i="18"/>
  <c r="Q706" i="18"/>
  <c r="Q705" i="18"/>
  <c r="Q704" i="18"/>
  <c r="Q703" i="18"/>
  <c r="Q702" i="18"/>
  <c r="Q701" i="18"/>
  <c r="Q700" i="18"/>
  <c r="Q698" i="18"/>
  <c r="Q697" i="18"/>
  <c r="Q696" i="18"/>
  <c r="Q695" i="18"/>
  <c r="Q694" i="18"/>
  <c r="Q693" i="18"/>
  <c r="Q692" i="18"/>
  <c r="Q690" i="18"/>
  <c r="P690" i="18"/>
  <c r="Q689" i="18"/>
  <c r="Q688" i="18"/>
  <c r="Q687" i="18"/>
  <c r="Q686" i="18"/>
  <c r="Q685" i="18"/>
  <c r="Q684" i="18"/>
  <c r="Q683" i="18"/>
  <c r="Q682" i="18"/>
  <c r="Q681" i="18"/>
  <c r="Q680" i="18"/>
  <c r="Q679" i="18"/>
  <c r="AC608" i="18"/>
  <c r="AC617" i="18"/>
  <c r="K620" i="18"/>
  <c r="L620" i="18"/>
  <c r="M620" i="18"/>
  <c r="AD620" i="18" s="1"/>
  <c r="K624" i="18"/>
  <c r="L624" i="18"/>
  <c r="M624" i="18"/>
  <c r="AD624" i="18" s="1"/>
  <c r="K625" i="18"/>
  <c r="L625" i="18"/>
  <c r="M625" i="18"/>
  <c r="AD625" i="18" s="1"/>
  <c r="M626" i="18"/>
  <c r="K626" i="18"/>
  <c r="L626" i="18"/>
  <c r="M628" i="18"/>
  <c r="K628" i="18"/>
  <c r="L628" i="18"/>
  <c r="M629" i="18"/>
  <c r="K629" i="18"/>
  <c r="L629" i="18"/>
  <c r="K630" i="18"/>
  <c r="L630" i="18"/>
  <c r="M630" i="18"/>
  <c r="K631" i="18"/>
  <c r="L631" i="18"/>
  <c r="M631" i="18"/>
  <c r="AD631" i="18" s="1"/>
  <c r="V632" i="18"/>
  <c r="S632" i="18" s="1"/>
  <c r="Z632" i="18" s="1"/>
  <c r="K633" i="18"/>
  <c r="L633" i="18"/>
  <c r="M633" i="18"/>
  <c r="K635" i="18"/>
  <c r="L635" i="18"/>
  <c r="M635" i="18"/>
  <c r="K638" i="18"/>
  <c r="L638" i="18"/>
  <c r="M638" i="18"/>
  <c r="K641" i="18"/>
  <c r="L641" i="18"/>
  <c r="M641" i="18"/>
  <c r="K642" i="18"/>
  <c r="L642" i="18"/>
  <c r="M642" i="18"/>
  <c r="K643" i="18"/>
  <c r="L643" i="18"/>
  <c r="M643" i="18"/>
  <c r="K646" i="18"/>
  <c r="L646" i="18"/>
  <c r="M646" i="18"/>
  <c r="AD646" i="18" s="1"/>
  <c r="K647" i="18"/>
  <c r="L647" i="18"/>
  <c r="M647" i="18"/>
  <c r="K648" i="18"/>
  <c r="T648" i="18" s="1"/>
  <c r="L648" i="18"/>
  <c r="U648" i="18" s="1"/>
  <c r="M648" i="18"/>
  <c r="V648" i="18" s="1"/>
  <c r="M649" i="18"/>
  <c r="V649" i="18" s="1"/>
  <c r="K649" i="18"/>
  <c r="T649" i="18" s="1"/>
  <c r="L649" i="18"/>
  <c r="U649" i="18" s="1"/>
  <c r="K652" i="18"/>
  <c r="L652" i="18"/>
  <c r="M652" i="18"/>
  <c r="M653" i="18"/>
  <c r="K653" i="18"/>
  <c r="L653" i="18"/>
  <c r="M654" i="18"/>
  <c r="AD654" i="18" s="1"/>
  <c r="K654" i="18"/>
  <c r="L654" i="18"/>
  <c r="M655" i="18"/>
  <c r="K655" i="18"/>
  <c r="L655" i="18"/>
  <c r="M656" i="18"/>
  <c r="K656" i="18"/>
  <c r="L656" i="18"/>
  <c r="U656" i="18" s="1"/>
  <c r="AC656" i="18" s="1"/>
  <c r="M657" i="18"/>
  <c r="K657" i="18"/>
  <c r="L657" i="18"/>
  <c r="T658" i="18"/>
  <c r="AB658" i="18" s="1"/>
  <c r="U658" i="18"/>
  <c r="AC658" i="18" s="1"/>
  <c r="V658" i="18"/>
  <c r="M659" i="18"/>
  <c r="V659" i="18" s="1"/>
  <c r="K660" i="18"/>
  <c r="L660" i="18"/>
  <c r="M660" i="18"/>
  <c r="K663" i="18"/>
  <c r="L663" i="18"/>
  <c r="M663" i="18"/>
  <c r="T666" i="18"/>
  <c r="AB666" i="18" s="1"/>
  <c r="V666" i="18"/>
  <c r="K667" i="18"/>
  <c r="L667" i="18"/>
  <c r="M667" i="18"/>
  <c r="AD667" i="18" s="1"/>
  <c r="T668" i="18"/>
  <c r="AB668" i="18" s="1"/>
  <c r="L668" i="18"/>
  <c r="U668" i="18" s="1"/>
  <c r="AC668" i="18" s="1"/>
  <c r="V668" i="18"/>
  <c r="AD607" i="18"/>
  <c r="AE607" i="18"/>
  <c r="AE608" i="18"/>
  <c r="AE609" i="18"/>
  <c r="AE610" i="18"/>
  <c r="AE612" i="18"/>
  <c r="AE615" i="18"/>
  <c r="AE616" i="18"/>
  <c r="AE617" i="18"/>
  <c r="AF607" i="18"/>
  <c r="AD608" i="18"/>
  <c r="AD609" i="18"/>
  <c r="AD610" i="18"/>
  <c r="AD611" i="18"/>
  <c r="AD612" i="18"/>
  <c r="AD613" i="18"/>
  <c r="AA613" i="18" s="1"/>
  <c r="AD614" i="18"/>
  <c r="AA614" i="18" s="1"/>
  <c r="AD615" i="18"/>
  <c r="AD616" i="18"/>
  <c r="AD617" i="18"/>
  <c r="AF608" i="18"/>
  <c r="AF609" i="18"/>
  <c r="AF610" i="18"/>
  <c r="AF612" i="18"/>
  <c r="AF615" i="18"/>
  <c r="AF616" i="18"/>
  <c r="AF617" i="18"/>
  <c r="AC610" i="18"/>
  <c r="AD621" i="18"/>
  <c r="AA621" i="18" s="1"/>
  <c r="AD622" i="18"/>
  <c r="AA622" i="18" s="1"/>
  <c r="AD623" i="18"/>
  <c r="AA623" i="18" s="1"/>
  <c r="AD628" i="18"/>
  <c r="AD632" i="18"/>
  <c r="AD634" i="18"/>
  <c r="AA634" i="18" s="1"/>
  <c r="AE620" i="18"/>
  <c r="AF620" i="18"/>
  <c r="AE624" i="18"/>
  <c r="AE625" i="18"/>
  <c r="AE626" i="18"/>
  <c r="AE628" i="18"/>
  <c r="AE629" i="18"/>
  <c r="AE630" i="18"/>
  <c r="AE631" i="18"/>
  <c r="AE632" i="18"/>
  <c r="AE633" i="18"/>
  <c r="AE635" i="18"/>
  <c r="AF624" i="18"/>
  <c r="AF625" i="18"/>
  <c r="AF626" i="18"/>
  <c r="AF628" i="18"/>
  <c r="AF629" i="18"/>
  <c r="AF630" i="18"/>
  <c r="AF631" i="18"/>
  <c r="AF632" i="18"/>
  <c r="AF633" i="18"/>
  <c r="AF635" i="18"/>
  <c r="AB632" i="18"/>
  <c r="AC632" i="18"/>
  <c r="AE638" i="18"/>
  <c r="AF638" i="18"/>
  <c r="AD640" i="18"/>
  <c r="AE640" i="18"/>
  <c r="AF640" i="18"/>
  <c r="AF641" i="18"/>
  <c r="AF642" i="18"/>
  <c r="AF643" i="18"/>
  <c r="AD641" i="18"/>
  <c r="AE641" i="18"/>
  <c r="AD642" i="18"/>
  <c r="AE642" i="18"/>
  <c r="AE643" i="18"/>
  <c r="AE646" i="18"/>
  <c r="AF646" i="18"/>
  <c r="AE647" i="18"/>
  <c r="AF647" i="18"/>
  <c r="AE648" i="18"/>
  <c r="AE649" i="18"/>
  <c r="AF648" i="18"/>
  <c r="AD649" i="18"/>
  <c r="AF649" i="18"/>
  <c r="AD652" i="18"/>
  <c r="AE652" i="18"/>
  <c r="AF652" i="18"/>
  <c r="AF653" i="18"/>
  <c r="AF654" i="18"/>
  <c r="AF655" i="18"/>
  <c r="AF656" i="18"/>
  <c r="AF657" i="18"/>
  <c r="AF658" i="18"/>
  <c r="AF659" i="18"/>
  <c r="AF660" i="18"/>
  <c r="AF663" i="18"/>
  <c r="AE653" i="18"/>
  <c r="AE654" i="18"/>
  <c r="AE655" i="18"/>
  <c r="AE656" i="18"/>
  <c r="AE657" i="18"/>
  <c r="AE658" i="18"/>
  <c r="AE659" i="18"/>
  <c r="AE660" i="18"/>
  <c r="AE663" i="18"/>
  <c r="AD658" i="18"/>
  <c r="AB659" i="18"/>
  <c r="AC659" i="18"/>
  <c r="AD666" i="18"/>
  <c r="AD668" i="18"/>
  <c r="AE666" i="18"/>
  <c r="AF666" i="18"/>
  <c r="AF667" i="18"/>
  <c r="AF668" i="18"/>
  <c r="AE667" i="18"/>
  <c r="AE668" i="18"/>
  <c r="AG670" i="18"/>
  <c r="AD661" i="18"/>
  <c r="AA661" i="18" s="1"/>
  <c r="AD662" i="18"/>
  <c r="AA662" i="18" s="1"/>
  <c r="V621" i="18"/>
  <c r="V622" i="18"/>
  <c r="V623" i="18"/>
  <c r="V634" i="18"/>
  <c r="V661" i="18"/>
  <c r="V662" i="18"/>
  <c r="R636" i="18"/>
  <c r="P636" i="18" s="1"/>
  <c r="R650" i="18"/>
  <c r="P650" i="18" s="1"/>
  <c r="R669" i="18"/>
  <c r="P669" i="18" s="1"/>
  <c r="Q650" i="18"/>
  <c r="Q669" i="18"/>
  <c r="O618" i="18"/>
  <c r="O626" i="18"/>
  <c r="O628" i="18"/>
  <c r="O644" i="18"/>
  <c r="O650" i="18"/>
  <c r="O660" i="18"/>
  <c r="O664" i="18" s="1"/>
  <c r="O669" i="18"/>
  <c r="N618" i="18"/>
  <c r="N620" i="18"/>
  <c r="N624" i="18"/>
  <c r="N625" i="18"/>
  <c r="N626" i="18"/>
  <c r="N628" i="18"/>
  <c r="N629" i="18"/>
  <c r="N630" i="18"/>
  <c r="N631" i="18"/>
  <c r="N632" i="18"/>
  <c r="N633" i="18"/>
  <c r="N635" i="18"/>
  <c r="N638" i="18"/>
  <c r="N641" i="18"/>
  <c r="N642" i="18"/>
  <c r="N643" i="18"/>
  <c r="N647" i="18"/>
  <c r="N648" i="18"/>
  <c r="N649" i="18"/>
  <c r="N652" i="18"/>
  <c r="N653" i="18"/>
  <c r="N654" i="18"/>
  <c r="N656" i="18"/>
  <c r="N657" i="18"/>
  <c r="N659" i="18"/>
  <c r="N660" i="18"/>
  <c r="N663" i="18"/>
  <c r="N666" i="18"/>
  <c r="J666" i="18" s="1"/>
  <c r="N667" i="18"/>
  <c r="N668" i="18"/>
  <c r="L659" i="18"/>
  <c r="K659" i="18"/>
  <c r="B618" i="18"/>
  <c r="B636" i="18"/>
  <c r="B644" i="18"/>
  <c r="B650" i="18"/>
  <c r="B664" i="18"/>
  <c r="B669" i="18"/>
  <c r="Q668" i="18"/>
  <c r="Q667" i="18"/>
  <c r="Q666" i="18"/>
  <c r="Q663" i="18"/>
  <c r="Q662" i="18"/>
  <c r="Q661" i="18"/>
  <c r="Q660" i="18"/>
  <c r="Q659" i="18"/>
  <c r="Q658" i="18"/>
  <c r="Q657" i="18"/>
  <c r="Q656" i="18"/>
  <c r="Q655" i="18"/>
  <c r="Q654" i="18"/>
  <c r="Q653" i="18"/>
  <c r="Q652" i="18"/>
  <c r="Q651" i="18"/>
  <c r="Q649" i="18"/>
  <c r="Q648" i="18"/>
  <c r="Q647" i="18"/>
  <c r="Q646" i="18"/>
  <c r="Q643" i="18"/>
  <c r="Q642" i="18"/>
  <c r="Q641" i="18"/>
  <c r="Q640" i="18"/>
  <c r="Q638" i="18"/>
  <c r="Q635" i="18"/>
  <c r="Q634" i="18"/>
  <c r="Q633" i="18"/>
  <c r="Q632" i="18"/>
  <c r="Q631" i="18"/>
  <c r="Q630" i="18"/>
  <c r="Q629" i="18"/>
  <c r="Q628" i="18"/>
  <c r="Q626" i="18"/>
  <c r="Q625" i="18"/>
  <c r="Q624" i="18"/>
  <c r="Q623" i="18"/>
  <c r="Q622" i="18"/>
  <c r="Q621" i="18"/>
  <c r="Q620" i="18"/>
  <c r="Q618" i="18"/>
  <c r="Q617" i="18"/>
  <c r="Q616" i="18"/>
  <c r="Q615" i="18"/>
  <c r="Q614" i="18"/>
  <c r="Q613" i="18"/>
  <c r="Q612" i="18"/>
  <c r="Q611" i="18"/>
  <c r="Q610" i="18"/>
  <c r="Q609" i="18"/>
  <c r="Q608" i="18"/>
  <c r="Q607" i="18"/>
  <c r="AC541" i="18"/>
  <c r="K544" i="18"/>
  <c r="K548" i="18"/>
  <c r="K549" i="18"/>
  <c r="K550" i="18"/>
  <c r="K552" i="18"/>
  <c r="K553" i="18"/>
  <c r="K554" i="18"/>
  <c r="K555" i="18"/>
  <c r="K557" i="18"/>
  <c r="K559" i="18"/>
  <c r="L544" i="18"/>
  <c r="U544" i="18" s="1"/>
  <c r="AC544" i="18" s="1"/>
  <c r="M544" i="18"/>
  <c r="V544" i="18" s="1"/>
  <c r="L548" i="18"/>
  <c r="U548" i="18" s="1"/>
  <c r="AC548" i="18" s="1"/>
  <c r="M548" i="18"/>
  <c r="L549" i="18"/>
  <c r="U549" i="18" s="1"/>
  <c r="AC549" i="18" s="1"/>
  <c r="M549" i="18"/>
  <c r="V549" i="18" s="1"/>
  <c r="L550" i="18"/>
  <c r="U550" i="18" s="1"/>
  <c r="M550" i="18"/>
  <c r="V550" i="18" s="1"/>
  <c r="L552" i="18"/>
  <c r="M552" i="18"/>
  <c r="V552" i="18" s="1"/>
  <c r="L553" i="18"/>
  <c r="U553" i="18" s="1"/>
  <c r="AC553" i="18" s="1"/>
  <c r="M553" i="18"/>
  <c r="AD553" i="18" s="1"/>
  <c r="L554" i="18"/>
  <c r="U554" i="18" s="1"/>
  <c r="AC554" i="18" s="1"/>
  <c r="M554" i="18"/>
  <c r="AD554" i="18" s="1"/>
  <c r="L555" i="18"/>
  <c r="U555" i="18" s="1"/>
  <c r="AC555" i="18" s="1"/>
  <c r="M555" i="18"/>
  <c r="AD555" i="18" s="1"/>
  <c r="V556" i="18"/>
  <c r="S556" i="18" s="1"/>
  <c r="Z556" i="18" s="1"/>
  <c r="L557" i="18"/>
  <c r="U557" i="18" s="1"/>
  <c r="AC557" i="18" s="1"/>
  <c r="M557" i="18"/>
  <c r="L559" i="18"/>
  <c r="U559" i="18" s="1"/>
  <c r="AC559" i="18" s="1"/>
  <c r="M559" i="18"/>
  <c r="K562" i="18"/>
  <c r="T562" i="18" s="1"/>
  <c r="L562" i="18"/>
  <c r="U562" i="18" s="1"/>
  <c r="AC562" i="18" s="1"/>
  <c r="M562" i="18"/>
  <c r="V562" i="18" s="1"/>
  <c r="K565" i="18"/>
  <c r="L565" i="18"/>
  <c r="U565" i="18" s="1"/>
  <c r="AC565" i="18" s="1"/>
  <c r="M565" i="18"/>
  <c r="K566" i="18"/>
  <c r="L566" i="18"/>
  <c r="U566" i="18" s="1"/>
  <c r="AC566" i="18" s="1"/>
  <c r="M566" i="18"/>
  <c r="AD566" i="18" s="1"/>
  <c r="K567" i="18"/>
  <c r="L567" i="18"/>
  <c r="U567" i="18" s="1"/>
  <c r="AC567" i="18" s="1"/>
  <c r="M567" i="18"/>
  <c r="M570" i="18"/>
  <c r="AD570" i="18" s="1"/>
  <c r="K570" i="18"/>
  <c r="K571" i="18"/>
  <c r="K572" i="18"/>
  <c r="K573" i="18"/>
  <c r="L570" i="18"/>
  <c r="U570" i="18" s="1"/>
  <c r="M571" i="18"/>
  <c r="L571" i="18"/>
  <c r="L572" i="18"/>
  <c r="U572" i="18" s="1"/>
  <c r="AC572" i="18" s="1"/>
  <c r="M572" i="18"/>
  <c r="L573" i="18"/>
  <c r="U573" i="18" s="1"/>
  <c r="AC573" i="18" s="1"/>
  <c r="M573" i="18"/>
  <c r="V573" i="18" s="1"/>
  <c r="M576" i="18"/>
  <c r="AD576" i="18" s="1"/>
  <c r="M577" i="18"/>
  <c r="M578" i="18"/>
  <c r="M579" i="18"/>
  <c r="AD579" i="18" s="1"/>
  <c r="M580" i="18"/>
  <c r="M581" i="18"/>
  <c r="M584" i="18"/>
  <c r="M587" i="18"/>
  <c r="K576" i="18"/>
  <c r="L576" i="18"/>
  <c r="K577" i="18"/>
  <c r="L577" i="18"/>
  <c r="K578" i="18"/>
  <c r="L578" i="18"/>
  <c r="K579" i="18"/>
  <c r="L579" i="18"/>
  <c r="K580" i="18"/>
  <c r="L580" i="18"/>
  <c r="K581" i="18"/>
  <c r="T581" i="18" s="1"/>
  <c r="AB581" i="18" s="1"/>
  <c r="L581" i="18"/>
  <c r="T582" i="18"/>
  <c r="U582" i="18"/>
  <c r="AC582" i="18" s="1"/>
  <c r="V582" i="18"/>
  <c r="M583" i="18"/>
  <c r="V583" i="18" s="1"/>
  <c r="S583" i="18" s="1"/>
  <c r="Z583" i="18" s="1"/>
  <c r="K584" i="18"/>
  <c r="L584" i="18"/>
  <c r="K587" i="18"/>
  <c r="L587" i="18"/>
  <c r="T590" i="18"/>
  <c r="AB590" i="18" s="1"/>
  <c r="U590" i="18"/>
  <c r="V590" i="18"/>
  <c r="M591" i="18"/>
  <c r="V592" i="18"/>
  <c r="K591" i="18"/>
  <c r="L591" i="18"/>
  <c r="U591" i="18" s="1"/>
  <c r="AC591" i="18" s="1"/>
  <c r="T592" i="18"/>
  <c r="AB592" i="18" s="1"/>
  <c r="L592" i="18"/>
  <c r="U592" i="18" s="1"/>
  <c r="AD531" i="18"/>
  <c r="AE531" i="18"/>
  <c r="AF531" i="18"/>
  <c r="AD532" i="18"/>
  <c r="AE532" i="18"/>
  <c r="AF532" i="18"/>
  <c r="AD533" i="18"/>
  <c r="AE533" i="18"/>
  <c r="AF533" i="18"/>
  <c r="AB534" i="18"/>
  <c r="AC534" i="18"/>
  <c r="AD534" i="18"/>
  <c r="AE534" i="18"/>
  <c r="AF534" i="18"/>
  <c r="AC536" i="18"/>
  <c r="AD536" i="18"/>
  <c r="AE536" i="18"/>
  <c r="AF536" i="18"/>
  <c r="AD539" i="18"/>
  <c r="AE539" i="18"/>
  <c r="AF539" i="18"/>
  <c r="AC540" i="18"/>
  <c r="AD540" i="18"/>
  <c r="AE540" i="18"/>
  <c r="AF540" i="18"/>
  <c r="AD541" i="18"/>
  <c r="AE541" i="18"/>
  <c r="AF541" i="18"/>
  <c r="AE544" i="18"/>
  <c r="AF544" i="18"/>
  <c r="AE548" i="18"/>
  <c r="AF548" i="18"/>
  <c r="AE549" i="18"/>
  <c r="AE550" i="18"/>
  <c r="AE552" i="18"/>
  <c r="AE553" i="18"/>
  <c r="AE554" i="18"/>
  <c r="AE555" i="18"/>
  <c r="AE556" i="18"/>
  <c r="AE557" i="18"/>
  <c r="AE559" i="18"/>
  <c r="AF549" i="18"/>
  <c r="AF550" i="18"/>
  <c r="AF553" i="18"/>
  <c r="AF554" i="18"/>
  <c r="AF555" i="18"/>
  <c r="AF556" i="18"/>
  <c r="AF557" i="18"/>
  <c r="AF559" i="18"/>
  <c r="AD552" i="18"/>
  <c r="AB556" i="18"/>
  <c r="AC556" i="18"/>
  <c r="AD556" i="18"/>
  <c r="AD559" i="18"/>
  <c r="AE562" i="18"/>
  <c r="AF562" i="18"/>
  <c r="AD564" i="18"/>
  <c r="AE564" i="18"/>
  <c r="AF564" i="18"/>
  <c r="AE565" i="18"/>
  <c r="AF565" i="18"/>
  <c r="AE566" i="18"/>
  <c r="AF566" i="18"/>
  <c r="AE567" i="18"/>
  <c r="AF567" i="18"/>
  <c r="AE570" i="18"/>
  <c r="AF570" i="18"/>
  <c r="AF571" i="18"/>
  <c r="AF572" i="18"/>
  <c r="AF573" i="18"/>
  <c r="AE571" i="18"/>
  <c r="AE572" i="18"/>
  <c r="AE573" i="18"/>
  <c r="AE576" i="18"/>
  <c r="AF576" i="18"/>
  <c r="AF577" i="18"/>
  <c r="AF578" i="18"/>
  <c r="AF579" i="18"/>
  <c r="AF580" i="18"/>
  <c r="AF581" i="18"/>
  <c r="AF582" i="18"/>
  <c r="AF583" i="18"/>
  <c r="AF584" i="18"/>
  <c r="AF587" i="18"/>
  <c r="AE577" i="18"/>
  <c r="AE578" i="18"/>
  <c r="AE579" i="18"/>
  <c r="AE580" i="18"/>
  <c r="AE581" i="18"/>
  <c r="AD582" i="18"/>
  <c r="AE582" i="18"/>
  <c r="AB583" i="18"/>
  <c r="AC583" i="18"/>
  <c r="AE583" i="18"/>
  <c r="AE584" i="18"/>
  <c r="AD587" i="18"/>
  <c r="AE587" i="18"/>
  <c r="AD590" i="18"/>
  <c r="AD592" i="18"/>
  <c r="AE590" i="18"/>
  <c r="AF590" i="18"/>
  <c r="AE591" i="18"/>
  <c r="AE592" i="18"/>
  <c r="AF591" i="18"/>
  <c r="AF592" i="18"/>
  <c r="AG594" i="18"/>
  <c r="AD535" i="18"/>
  <c r="AA535" i="18" s="1"/>
  <c r="AD537" i="18"/>
  <c r="AA537" i="18" s="1"/>
  <c r="AD538" i="18"/>
  <c r="AA538" i="18" s="1"/>
  <c r="AD545" i="18"/>
  <c r="AA545" i="18" s="1"/>
  <c r="AD546" i="18"/>
  <c r="AA546" i="18" s="1"/>
  <c r="AD547" i="18"/>
  <c r="AA547" i="18" s="1"/>
  <c r="AD558" i="18"/>
  <c r="AA558" i="18" s="1"/>
  <c r="AD585" i="18"/>
  <c r="AA585" i="18" s="1"/>
  <c r="AD586" i="18"/>
  <c r="AA586" i="18" s="1"/>
  <c r="V545" i="18"/>
  <c r="V546" i="18"/>
  <c r="V547" i="18"/>
  <c r="V558" i="18"/>
  <c r="V585" i="18"/>
  <c r="V586" i="18"/>
  <c r="R594" i="18"/>
  <c r="O542" i="18"/>
  <c r="O550" i="18"/>
  <c r="O552" i="18"/>
  <c r="O568" i="18"/>
  <c r="O574" i="18"/>
  <c r="O584" i="18"/>
  <c r="O588" i="18" s="1"/>
  <c r="O593" i="18"/>
  <c r="N542" i="18"/>
  <c r="N544" i="18"/>
  <c r="N548" i="18"/>
  <c r="N549" i="18"/>
  <c r="N550" i="18"/>
  <c r="J550" i="18" s="1"/>
  <c r="N552" i="18"/>
  <c r="N553" i="18"/>
  <c r="N554" i="18"/>
  <c r="N555" i="18"/>
  <c r="J555" i="18" s="1"/>
  <c r="N556" i="18"/>
  <c r="N557" i="18"/>
  <c r="N559" i="18"/>
  <c r="N562" i="18"/>
  <c r="N568" i="18" s="1"/>
  <c r="N565" i="18"/>
  <c r="N566" i="18"/>
  <c r="N567" i="18"/>
  <c r="N571" i="18"/>
  <c r="J571" i="18" s="1"/>
  <c r="N572" i="18"/>
  <c r="N573" i="18"/>
  <c r="N576" i="18"/>
  <c r="N580" i="18"/>
  <c r="N577" i="18"/>
  <c r="N578" i="18"/>
  <c r="N57" i="18" s="1"/>
  <c r="N581" i="18"/>
  <c r="J581" i="18" s="1"/>
  <c r="N583" i="18"/>
  <c r="N584" i="18"/>
  <c r="N587" i="18"/>
  <c r="N590" i="18"/>
  <c r="J590" i="18" s="1"/>
  <c r="N592" i="18"/>
  <c r="N591" i="18"/>
  <c r="L583" i="18"/>
  <c r="K583" i="18"/>
  <c r="K432" i="18"/>
  <c r="L432" i="18"/>
  <c r="M432" i="18"/>
  <c r="V432" i="18" s="1"/>
  <c r="N432" i="18"/>
  <c r="K508" i="18"/>
  <c r="L508" i="18"/>
  <c r="M508" i="18"/>
  <c r="N508" i="18"/>
  <c r="B542" i="18"/>
  <c r="B574" i="18"/>
  <c r="B588" i="18"/>
  <c r="B593" i="18"/>
  <c r="Q593" i="18"/>
  <c r="Q592" i="18"/>
  <c r="Q591" i="18"/>
  <c r="Q590" i="18"/>
  <c r="Q587" i="18"/>
  <c r="Q586" i="18"/>
  <c r="Q585" i="18"/>
  <c r="Q584" i="18"/>
  <c r="Q583" i="18"/>
  <c r="Q582" i="18"/>
  <c r="Q581" i="18"/>
  <c r="Q580" i="18"/>
  <c r="Q579" i="18"/>
  <c r="Q578" i="18"/>
  <c r="Q577" i="18"/>
  <c r="Q576" i="18"/>
  <c r="Q575" i="18"/>
  <c r="Q574" i="18"/>
  <c r="Q573" i="18"/>
  <c r="Q572" i="18"/>
  <c r="Q571" i="18"/>
  <c r="Q570" i="18"/>
  <c r="Q567" i="18"/>
  <c r="Q566" i="18"/>
  <c r="Q565" i="18"/>
  <c r="Q564" i="18"/>
  <c r="Q562" i="18"/>
  <c r="Q560" i="18"/>
  <c r="Q559" i="18"/>
  <c r="Q558" i="18"/>
  <c r="Q557" i="18"/>
  <c r="Q556" i="18"/>
  <c r="Q555" i="18"/>
  <c r="Q554" i="18"/>
  <c r="Q553" i="18"/>
  <c r="Q552" i="18"/>
  <c r="Q550" i="18"/>
  <c r="Q549" i="18"/>
  <c r="Q548" i="18"/>
  <c r="Q547" i="18"/>
  <c r="Q546" i="18"/>
  <c r="Q545" i="18"/>
  <c r="Q544" i="18"/>
  <c r="Q542" i="18"/>
  <c r="Q541" i="18"/>
  <c r="Q540" i="18"/>
  <c r="Q539" i="18"/>
  <c r="Q538" i="18"/>
  <c r="Q537" i="18"/>
  <c r="Q536" i="18"/>
  <c r="Q535" i="18"/>
  <c r="Q534" i="18"/>
  <c r="Q533" i="18"/>
  <c r="Q532" i="18"/>
  <c r="Q531" i="18"/>
  <c r="AC458" i="18"/>
  <c r="AC465" i="18"/>
  <c r="K469" i="18"/>
  <c r="L469" i="18"/>
  <c r="M469" i="18"/>
  <c r="M473" i="18"/>
  <c r="K473" i="18"/>
  <c r="L473" i="18"/>
  <c r="K474" i="18"/>
  <c r="L474" i="18"/>
  <c r="M474" i="18"/>
  <c r="AD474" i="18" s="1"/>
  <c r="K475" i="18"/>
  <c r="L475" i="18"/>
  <c r="M475" i="18"/>
  <c r="AD475" i="18" s="1"/>
  <c r="K477" i="18"/>
  <c r="L477" i="18"/>
  <c r="M477" i="18"/>
  <c r="M478" i="18"/>
  <c r="K478" i="18"/>
  <c r="L478" i="18"/>
  <c r="U478" i="18" s="1"/>
  <c r="AC478" i="18" s="1"/>
  <c r="M479" i="18"/>
  <c r="K479" i="18"/>
  <c r="L479" i="18"/>
  <c r="M480" i="18"/>
  <c r="K480" i="18"/>
  <c r="L480" i="18"/>
  <c r="V481" i="18"/>
  <c r="M482" i="18"/>
  <c r="K482" i="18"/>
  <c r="L482" i="18"/>
  <c r="M484" i="18"/>
  <c r="AD484" i="18" s="1"/>
  <c r="K484" i="18"/>
  <c r="L484" i="18"/>
  <c r="M487" i="18"/>
  <c r="K487" i="18"/>
  <c r="L487" i="18"/>
  <c r="M490" i="18"/>
  <c r="M491" i="18"/>
  <c r="AD491" i="18" s="1"/>
  <c r="K491" i="18"/>
  <c r="L491" i="18"/>
  <c r="N491" i="18"/>
  <c r="M492" i="18"/>
  <c r="K492" i="18"/>
  <c r="L492" i="18"/>
  <c r="K495" i="18"/>
  <c r="T495" i="18" s="1"/>
  <c r="L495" i="18"/>
  <c r="U495" i="18" s="1"/>
  <c r="M495" i="18"/>
  <c r="K496" i="18"/>
  <c r="L496" i="18"/>
  <c r="M496" i="18"/>
  <c r="K497" i="18"/>
  <c r="L497" i="18"/>
  <c r="U497" i="18" s="1"/>
  <c r="AC497" i="18" s="1"/>
  <c r="M497" i="18"/>
  <c r="K498" i="18"/>
  <c r="T498" i="18" s="1"/>
  <c r="L498" i="18"/>
  <c r="U498" i="18" s="1"/>
  <c r="AC498" i="18" s="1"/>
  <c r="M498" i="18"/>
  <c r="V498" i="18" s="1"/>
  <c r="M501" i="18"/>
  <c r="AD501" i="18" s="1"/>
  <c r="K501" i="18"/>
  <c r="L501" i="18"/>
  <c r="K502" i="18"/>
  <c r="L502" i="18"/>
  <c r="M502" i="18"/>
  <c r="K503" i="18"/>
  <c r="L503" i="18"/>
  <c r="M503" i="18"/>
  <c r="K504" i="18"/>
  <c r="L504" i="18"/>
  <c r="M504" i="18"/>
  <c r="AD504" i="18" s="1"/>
  <c r="K505" i="18"/>
  <c r="L505" i="18"/>
  <c r="M505" i="18"/>
  <c r="K506" i="18"/>
  <c r="L506" i="18"/>
  <c r="M506" i="18"/>
  <c r="T507" i="18"/>
  <c r="U507" i="18"/>
  <c r="V507" i="18"/>
  <c r="V508" i="18"/>
  <c r="S508" i="18" s="1"/>
  <c r="Z508" i="18" s="1"/>
  <c r="K509" i="18"/>
  <c r="L509" i="18"/>
  <c r="M509" i="18"/>
  <c r="K512" i="18"/>
  <c r="L512" i="18"/>
  <c r="M512" i="18"/>
  <c r="K515" i="18"/>
  <c r="K69" i="18" s="1"/>
  <c r="L515" i="18"/>
  <c r="U515" i="18" s="1"/>
  <c r="AC515" i="18" s="1"/>
  <c r="M515" i="18"/>
  <c r="M69" i="18" s="1"/>
  <c r="AD69" i="18" s="1"/>
  <c r="K516" i="18"/>
  <c r="L516" i="18"/>
  <c r="M516" i="18"/>
  <c r="M517" i="18"/>
  <c r="K517" i="18"/>
  <c r="K71" i="18" s="1"/>
  <c r="L517" i="18"/>
  <c r="U517" i="18" s="1"/>
  <c r="AC517" i="18" s="1"/>
  <c r="AD456" i="18"/>
  <c r="AD457" i="18"/>
  <c r="AD458" i="18"/>
  <c r="AD459" i="18"/>
  <c r="AD460" i="18"/>
  <c r="AA460" i="18" s="1"/>
  <c r="AD461" i="18"/>
  <c r="AD462" i="18"/>
  <c r="AA462" i="18" s="1"/>
  <c r="AD463" i="18"/>
  <c r="AD464" i="18"/>
  <c r="AD465" i="18"/>
  <c r="AD466" i="18"/>
  <c r="AE456" i="18"/>
  <c r="AF456" i="18"/>
  <c r="AE457" i="18"/>
  <c r="AE458" i="18"/>
  <c r="AE459" i="18"/>
  <c r="AE461" i="18"/>
  <c r="AE464" i="18"/>
  <c r="AE465" i="18"/>
  <c r="AE466" i="18"/>
  <c r="AF457" i="18"/>
  <c r="AF458" i="18"/>
  <c r="AB459" i="18"/>
  <c r="AC459" i="18"/>
  <c r="AF459" i="18"/>
  <c r="AF461" i="18"/>
  <c r="AF464" i="18"/>
  <c r="AF465" i="18"/>
  <c r="AC466" i="18"/>
  <c r="AF466" i="18"/>
  <c r="AE469" i="18"/>
  <c r="AF469" i="18"/>
  <c r="AE473" i="18"/>
  <c r="AF473" i="18"/>
  <c r="AE474" i="18"/>
  <c r="AF474" i="18"/>
  <c r="AF475" i="18"/>
  <c r="AF477" i="18"/>
  <c r="AF478" i="18"/>
  <c r="AF479" i="18"/>
  <c r="AF480" i="18"/>
  <c r="AF481" i="18"/>
  <c r="AF482" i="18"/>
  <c r="AF484" i="18"/>
  <c r="AE475" i="18"/>
  <c r="AD477" i="18"/>
  <c r="AE477" i="18"/>
  <c r="AE478" i="18"/>
  <c r="AE479" i="18"/>
  <c r="AE480" i="18"/>
  <c r="AB481" i="18"/>
  <c r="AC481" i="18"/>
  <c r="AD481" i="18"/>
  <c r="AE481" i="18"/>
  <c r="AE482" i="18"/>
  <c r="AE484" i="18"/>
  <c r="AE487" i="18"/>
  <c r="AE488" i="18"/>
  <c r="AE490" i="18"/>
  <c r="AE491" i="18"/>
  <c r="AE492" i="18"/>
  <c r="AF487" i="18"/>
  <c r="AD488" i="18"/>
  <c r="AF488" i="18"/>
  <c r="AF490" i="18"/>
  <c r="AF491" i="18"/>
  <c r="AF492" i="18"/>
  <c r="AE495" i="18"/>
  <c r="AF495" i="18"/>
  <c r="AF496" i="18"/>
  <c r="AF497" i="18"/>
  <c r="AF498" i="18"/>
  <c r="AE496" i="18"/>
  <c r="AE497" i="18"/>
  <c r="AE498" i="18"/>
  <c r="AE501" i="18"/>
  <c r="AF501" i="18"/>
  <c r="AE502" i="18"/>
  <c r="AE503" i="18"/>
  <c r="AE504" i="18"/>
  <c r="AE505" i="18"/>
  <c r="AE506" i="18"/>
  <c r="AE507" i="18"/>
  <c r="AE508" i="18"/>
  <c r="AE509" i="18"/>
  <c r="AE512" i="18"/>
  <c r="AF502" i="18"/>
  <c r="AF503" i="18"/>
  <c r="AF504" i="18"/>
  <c r="AD505" i="18"/>
  <c r="AF505" i="18"/>
  <c r="AF506" i="18"/>
  <c r="AD507" i="18"/>
  <c r="AF507" i="18"/>
  <c r="AB508" i="18"/>
  <c r="AC508" i="18"/>
  <c r="AF508" i="18"/>
  <c r="AF509" i="18"/>
  <c r="AF512" i="18"/>
  <c r="AD517" i="18"/>
  <c r="AE515" i="18"/>
  <c r="AF515" i="18"/>
  <c r="AF516" i="18"/>
  <c r="AF517" i="18"/>
  <c r="AE516" i="18"/>
  <c r="AE517" i="18"/>
  <c r="AG519" i="18"/>
  <c r="AD470" i="18"/>
  <c r="AA470" i="18" s="1"/>
  <c r="AD471" i="18"/>
  <c r="AA471" i="18" s="1"/>
  <c r="AD472" i="18"/>
  <c r="AD483" i="18"/>
  <c r="AD510" i="18"/>
  <c r="AA510" i="18" s="1"/>
  <c r="AD511" i="18"/>
  <c r="AA511" i="18" s="1"/>
  <c r="AA463" i="18"/>
  <c r="AA483" i="18"/>
  <c r="V470" i="18"/>
  <c r="S470" i="18" s="1"/>
  <c r="V471" i="18"/>
  <c r="S471" i="18" s="1"/>
  <c r="V472" i="18"/>
  <c r="S472" i="18" s="1"/>
  <c r="V483" i="18"/>
  <c r="V510" i="18"/>
  <c r="V511" i="18"/>
  <c r="R485" i="18"/>
  <c r="P485" i="18" s="1"/>
  <c r="R513" i="18"/>
  <c r="I513" i="18"/>
  <c r="R518" i="18"/>
  <c r="P518" i="18" s="1"/>
  <c r="I499" i="18"/>
  <c r="Q499" i="18" s="1"/>
  <c r="I518" i="18"/>
  <c r="O467" i="18"/>
  <c r="O475" i="18"/>
  <c r="O477" i="18"/>
  <c r="O493" i="18"/>
  <c r="O499" i="18"/>
  <c r="O509" i="18"/>
  <c r="O513" i="18" s="1"/>
  <c r="O518" i="18"/>
  <c r="N467" i="18"/>
  <c r="N469" i="18"/>
  <c r="N473" i="18"/>
  <c r="N474" i="18"/>
  <c r="N475" i="18"/>
  <c r="N477" i="18"/>
  <c r="N478" i="18"/>
  <c r="N479" i="18"/>
  <c r="N480" i="18"/>
  <c r="N481" i="18"/>
  <c r="N482" i="18"/>
  <c r="N484" i="18"/>
  <c r="N487" i="18"/>
  <c r="N492" i="18"/>
  <c r="N496" i="18"/>
  <c r="N497" i="18"/>
  <c r="N498" i="18"/>
  <c r="N501" i="18"/>
  <c r="N502" i="18"/>
  <c r="N505" i="18"/>
  <c r="N506" i="18"/>
  <c r="N509" i="18"/>
  <c r="N512" i="18"/>
  <c r="N515" i="18"/>
  <c r="N516" i="18"/>
  <c r="N517" i="18"/>
  <c r="K493" i="18"/>
  <c r="B467" i="18"/>
  <c r="B485" i="18"/>
  <c r="B493" i="18"/>
  <c r="B499" i="18"/>
  <c r="B513" i="18"/>
  <c r="B518" i="18"/>
  <c r="Q517" i="18"/>
  <c r="Q516" i="18"/>
  <c r="Q515" i="18"/>
  <c r="Q512" i="18"/>
  <c r="Q511" i="18"/>
  <c r="Q510" i="18"/>
  <c r="Q509" i="18"/>
  <c r="Q508" i="18"/>
  <c r="Q507" i="18"/>
  <c r="Q506" i="18"/>
  <c r="Q505" i="18"/>
  <c r="Q504" i="18"/>
  <c r="Q503" i="18"/>
  <c r="Q502" i="18"/>
  <c r="Q501" i="18"/>
  <c r="Q498" i="18"/>
  <c r="Q497" i="18"/>
  <c r="Q496" i="18"/>
  <c r="Q495" i="18"/>
  <c r="Q492" i="18"/>
  <c r="Q491" i="18"/>
  <c r="Q490" i="18"/>
  <c r="Q488" i="18"/>
  <c r="Q487" i="18"/>
  <c r="Q485" i="18"/>
  <c r="Q484" i="18"/>
  <c r="Q483" i="18"/>
  <c r="Q482" i="18"/>
  <c r="Q481" i="18"/>
  <c r="Q480" i="18"/>
  <c r="Q479" i="18"/>
  <c r="Q478" i="18"/>
  <c r="Q477" i="18"/>
  <c r="Q475" i="18"/>
  <c r="Q474" i="18"/>
  <c r="Q473" i="18"/>
  <c r="Q472" i="18"/>
  <c r="Q471" i="18"/>
  <c r="Q470" i="18"/>
  <c r="Q469" i="18"/>
  <c r="Q467" i="18"/>
  <c r="Q466" i="18"/>
  <c r="Q465" i="18"/>
  <c r="Q464" i="18"/>
  <c r="Q463" i="18"/>
  <c r="Q462" i="18"/>
  <c r="Q461" i="18"/>
  <c r="Q460" i="18"/>
  <c r="Q459" i="18"/>
  <c r="Q458" i="18"/>
  <c r="Q457" i="18"/>
  <c r="Q456" i="18"/>
  <c r="K393" i="18"/>
  <c r="L393" i="18"/>
  <c r="M393" i="18"/>
  <c r="K397" i="18"/>
  <c r="L397" i="18"/>
  <c r="M397" i="18"/>
  <c r="AD397" i="18" s="1"/>
  <c r="K398" i="18"/>
  <c r="L398" i="18"/>
  <c r="M398" i="18"/>
  <c r="K399" i="18"/>
  <c r="L399" i="18"/>
  <c r="M399" i="18"/>
  <c r="K401" i="18"/>
  <c r="L401" i="18"/>
  <c r="M401" i="18"/>
  <c r="M402" i="18"/>
  <c r="V402" i="18" s="1"/>
  <c r="K402" i="18"/>
  <c r="L402" i="18"/>
  <c r="U402" i="18" s="1"/>
  <c r="N402" i="18"/>
  <c r="M403" i="18"/>
  <c r="K403" i="18"/>
  <c r="L403" i="18"/>
  <c r="M404" i="18"/>
  <c r="K404" i="18"/>
  <c r="L404" i="18"/>
  <c r="N404" i="18"/>
  <c r="M406" i="18"/>
  <c r="K406" i="18"/>
  <c r="L406" i="18"/>
  <c r="K408" i="18"/>
  <c r="L408" i="18"/>
  <c r="M408" i="18"/>
  <c r="K411" i="18"/>
  <c r="L411" i="18"/>
  <c r="M411" i="18"/>
  <c r="K414" i="18"/>
  <c r="M414" i="18"/>
  <c r="AD414" i="18" s="1"/>
  <c r="M415" i="18"/>
  <c r="M416" i="18"/>
  <c r="L414" i="18"/>
  <c r="U414" i="18" s="1"/>
  <c r="AC414" i="18" s="1"/>
  <c r="K415" i="18"/>
  <c r="L415" i="18"/>
  <c r="K416" i="18"/>
  <c r="L416" i="18"/>
  <c r="K419" i="18"/>
  <c r="L419" i="18"/>
  <c r="M419" i="18"/>
  <c r="U420" i="18"/>
  <c r="AC420" i="18" s="1"/>
  <c r="K420" i="18"/>
  <c r="M420" i="18"/>
  <c r="K421" i="18"/>
  <c r="T421" i="18" s="1"/>
  <c r="L421" i="18"/>
  <c r="M421" i="18"/>
  <c r="K422" i="18"/>
  <c r="T422" i="18" s="1"/>
  <c r="L422" i="18"/>
  <c r="U422" i="18" s="1"/>
  <c r="AC422" i="18" s="1"/>
  <c r="M422" i="18"/>
  <c r="V422" i="18" s="1"/>
  <c r="K425" i="18"/>
  <c r="L425" i="18"/>
  <c r="M425" i="18"/>
  <c r="K426" i="18"/>
  <c r="L426" i="18"/>
  <c r="M426" i="18"/>
  <c r="M427" i="18"/>
  <c r="K427" i="18"/>
  <c r="L427" i="18"/>
  <c r="M428" i="18"/>
  <c r="K428" i="18"/>
  <c r="L428" i="18"/>
  <c r="M429" i="18"/>
  <c r="K429" i="18"/>
  <c r="L429" i="18"/>
  <c r="M430" i="18"/>
  <c r="AD430" i="18" s="1"/>
  <c r="K430" i="18"/>
  <c r="L430" i="18"/>
  <c r="T431" i="18"/>
  <c r="T61" i="18" s="1"/>
  <c r="U431" i="18"/>
  <c r="V431" i="18"/>
  <c r="M433" i="18"/>
  <c r="K433" i="18"/>
  <c r="L433" i="18"/>
  <c r="M436" i="18"/>
  <c r="AD436" i="18" s="1"/>
  <c r="K436" i="18"/>
  <c r="L436" i="18"/>
  <c r="AB439" i="18"/>
  <c r="U439" i="18"/>
  <c r="S439" i="18" s="1"/>
  <c r="V439" i="18"/>
  <c r="M440" i="18"/>
  <c r="AD440" i="18" s="1"/>
  <c r="K440" i="18"/>
  <c r="K442" i="18" s="1"/>
  <c r="L440" i="18"/>
  <c r="T441" i="18"/>
  <c r="AB441" i="18" s="1"/>
  <c r="L441" i="18"/>
  <c r="U441" i="18" s="1"/>
  <c r="V441" i="18"/>
  <c r="AD380" i="18"/>
  <c r="AE380" i="18"/>
  <c r="AF380" i="18"/>
  <c r="AC381" i="18"/>
  <c r="AD381" i="18"/>
  <c r="AE381" i="18"/>
  <c r="AF381" i="18"/>
  <c r="AF382" i="18"/>
  <c r="AF383" i="18"/>
  <c r="AF385" i="18"/>
  <c r="AF388" i="18"/>
  <c r="AF389" i="18"/>
  <c r="AF390" i="18"/>
  <c r="AD382" i="18"/>
  <c r="AE382" i="18"/>
  <c r="AD383" i="18"/>
  <c r="AE383" i="18"/>
  <c r="AD385" i="18"/>
  <c r="AE385" i="18"/>
  <c r="AB388" i="18"/>
  <c r="AD388" i="18"/>
  <c r="AE388" i="18"/>
  <c r="AD389" i="18"/>
  <c r="AE389" i="18"/>
  <c r="AD390" i="18"/>
  <c r="AE390" i="18"/>
  <c r="AE393" i="18"/>
  <c r="AE397" i="18"/>
  <c r="AE398" i="18"/>
  <c r="AE399" i="18"/>
  <c r="AE401" i="18"/>
  <c r="AE402" i="18"/>
  <c r="AE403" i="18"/>
  <c r="AE404" i="18"/>
  <c r="AE406" i="18"/>
  <c r="AE408" i="18"/>
  <c r="AF393" i="18"/>
  <c r="AF397" i="18"/>
  <c r="AF398" i="18"/>
  <c r="AD399" i="18"/>
  <c r="AF399" i="18"/>
  <c r="AF401" i="18"/>
  <c r="AF402" i="18"/>
  <c r="AF403" i="18"/>
  <c r="AF404" i="18"/>
  <c r="AF406" i="18"/>
  <c r="AF408" i="18"/>
  <c r="AE411" i="18"/>
  <c r="AF411" i="18"/>
  <c r="AC412" i="18"/>
  <c r="AD412" i="18"/>
  <c r="AE412" i="18"/>
  <c r="AF412" i="18"/>
  <c r="AF414" i="18"/>
  <c r="AF415" i="18"/>
  <c r="AF416" i="18"/>
  <c r="AE414" i="18"/>
  <c r="AD415" i="18"/>
  <c r="AE415" i="18"/>
  <c r="AE416" i="18"/>
  <c r="AE419" i="18"/>
  <c r="AF419" i="18"/>
  <c r="AE420" i="18"/>
  <c r="AF420" i="18"/>
  <c r="AE421" i="18"/>
  <c r="AE422" i="18"/>
  <c r="AF421" i="18"/>
  <c r="AF422" i="18"/>
  <c r="AD425" i="18"/>
  <c r="AE425" i="18"/>
  <c r="AF425" i="18"/>
  <c r="AE426" i="18"/>
  <c r="AF426" i="18"/>
  <c r="AF427" i="18"/>
  <c r="AF428" i="18"/>
  <c r="AF429" i="18"/>
  <c r="AF430" i="18"/>
  <c r="AF431" i="18"/>
  <c r="AF432" i="18"/>
  <c r="AF433" i="18"/>
  <c r="AF436" i="18"/>
  <c r="AE427" i="18"/>
  <c r="AD428" i="18"/>
  <c r="AE428" i="18"/>
  <c r="AE429" i="18"/>
  <c r="AE430" i="18"/>
  <c r="AD431" i="18"/>
  <c r="AE431" i="18"/>
  <c r="AB432" i="18"/>
  <c r="AC432" i="18"/>
  <c r="AE432" i="18"/>
  <c r="AE433" i="18"/>
  <c r="AE436" i="18"/>
  <c r="AD439" i="18"/>
  <c r="AD441" i="18"/>
  <c r="AE439" i="18"/>
  <c r="AF439" i="18"/>
  <c r="AE440" i="18"/>
  <c r="AE441" i="18"/>
  <c r="AF440" i="18"/>
  <c r="AF441" i="18"/>
  <c r="AG443" i="18"/>
  <c r="AD384" i="18"/>
  <c r="AA384" i="18" s="1"/>
  <c r="AD386" i="18"/>
  <c r="AA386" i="18" s="1"/>
  <c r="AD387" i="18"/>
  <c r="AA387" i="18" s="1"/>
  <c r="AD394" i="18"/>
  <c r="AA394" i="18" s="1"/>
  <c r="AD395" i="18"/>
  <c r="AA395" i="18" s="1"/>
  <c r="AD396" i="18"/>
  <c r="AA396" i="18" s="1"/>
  <c r="AD407" i="18"/>
  <c r="AA407" i="18" s="1"/>
  <c r="AD434" i="18"/>
  <c r="AA434" i="18" s="1"/>
  <c r="AD435" i="18"/>
  <c r="AA435" i="18" s="1"/>
  <c r="V394" i="18"/>
  <c r="V395" i="18"/>
  <c r="V396" i="18"/>
  <c r="V407" i="18"/>
  <c r="V434" i="18"/>
  <c r="V435" i="18"/>
  <c r="R442" i="18"/>
  <c r="I442" i="18"/>
  <c r="Q442" i="18" s="1"/>
  <c r="R409" i="18"/>
  <c r="P409" i="18" s="1"/>
  <c r="R417" i="18"/>
  <c r="R423" i="18"/>
  <c r="R437" i="18"/>
  <c r="Q417" i="18"/>
  <c r="I423" i="18"/>
  <c r="Q423" i="18" s="1"/>
  <c r="I437" i="18"/>
  <c r="O391" i="18"/>
  <c r="O399" i="18"/>
  <c r="O401" i="18"/>
  <c r="O417" i="18"/>
  <c r="O423" i="18"/>
  <c r="O433" i="18"/>
  <c r="O437" i="18" s="1"/>
  <c r="O442" i="18"/>
  <c r="N391" i="18"/>
  <c r="N393" i="18"/>
  <c r="N397" i="18"/>
  <c r="N398" i="18"/>
  <c r="N399" i="18"/>
  <c r="N401" i="18"/>
  <c r="N403" i="18"/>
  <c r="N406" i="18"/>
  <c r="N408" i="18"/>
  <c r="N411" i="18"/>
  <c r="N414" i="18"/>
  <c r="N415" i="18"/>
  <c r="N416" i="18"/>
  <c r="N420" i="18"/>
  <c r="N421" i="18"/>
  <c r="N422" i="18"/>
  <c r="N425" i="18"/>
  <c r="N426" i="18"/>
  <c r="N429" i="18"/>
  <c r="N430" i="18"/>
  <c r="N433" i="18"/>
  <c r="N436" i="18"/>
  <c r="N439" i="18"/>
  <c r="J439" i="18" s="1"/>
  <c r="N440" i="18"/>
  <c r="N441" i="18"/>
  <c r="B391" i="18"/>
  <c r="B409" i="18"/>
  <c r="B417" i="18"/>
  <c r="B423" i="18"/>
  <c r="B437" i="18"/>
  <c r="B442" i="18"/>
  <c r="Q441" i="18"/>
  <c r="Q440" i="18"/>
  <c r="Q439" i="18"/>
  <c r="Q438" i="18"/>
  <c r="Q436" i="18"/>
  <c r="Q435" i="18"/>
  <c r="Q434" i="18"/>
  <c r="Q433" i="18"/>
  <c r="Q432" i="18"/>
  <c r="Q431" i="18"/>
  <c r="Q430" i="18"/>
  <c r="Q429" i="18"/>
  <c r="Q428" i="18"/>
  <c r="Q427" i="18"/>
  <c r="Q426" i="18"/>
  <c r="Q425" i="18"/>
  <c r="Q424" i="18"/>
  <c r="Q422" i="18"/>
  <c r="Q421" i="18"/>
  <c r="Q420" i="18"/>
  <c r="Q419" i="18"/>
  <c r="Q418" i="18"/>
  <c r="Q416" i="18"/>
  <c r="Q415" i="18"/>
  <c r="Q414" i="18"/>
  <c r="Q412" i="18"/>
  <c r="Q411" i="18"/>
  <c r="Q410" i="18"/>
  <c r="Q409" i="18"/>
  <c r="Q408" i="18"/>
  <c r="Q407" i="18"/>
  <c r="Q406" i="18"/>
  <c r="Q404" i="18"/>
  <c r="Q403" i="18"/>
  <c r="Q402" i="18"/>
  <c r="Q401" i="18"/>
  <c r="Q399" i="18"/>
  <c r="Q398" i="18"/>
  <c r="Q397" i="18"/>
  <c r="Q396" i="18"/>
  <c r="Q395" i="18"/>
  <c r="Q394" i="18"/>
  <c r="Q393" i="18"/>
  <c r="Q392" i="18"/>
  <c r="Q391" i="18"/>
  <c r="Q390" i="18"/>
  <c r="Q389" i="18"/>
  <c r="Q388" i="18"/>
  <c r="Q387" i="18"/>
  <c r="Q386" i="18"/>
  <c r="Q385" i="18"/>
  <c r="Q384" i="18"/>
  <c r="Q383" i="18"/>
  <c r="Q382" i="18"/>
  <c r="Q381" i="18"/>
  <c r="Q380" i="18"/>
  <c r="AC313" i="18"/>
  <c r="P317" i="18"/>
  <c r="K317" i="18"/>
  <c r="L317" i="18"/>
  <c r="M317" i="18"/>
  <c r="P321" i="18"/>
  <c r="K321" i="18"/>
  <c r="L321" i="18"/>
  <c r="M321" i="18"/>
  <c r="P322" i="18"/>
  <c r="K322" i="18"/>
  <c r="L322" i="18"/>
  <c r="M322" i="18"/>
  <c r="AD322" i="18" s="1"/>
  <c r="P323" i="18"/>
  <c r="K323" i="18"/>
  <c r="L323" i="18"/>
  <c r="M323" i="18"/>
  <c r="AD323" i="18" s="1"/>
  <c r="P325" i="18"/>
  <c r="K325" i="18"/>
  <c r="L325" i="18"/>
  <c r="M325" i="18"/>
  <c r="M326" i="18"/>
  <c r="K326" i="18"/>
  <c r="L326" i="18"/>
  <c r="U326" i="18" s="1"/>
  <c r="P327" i="18"/>
  <c r="M327" i="18"/>
  <c r="K327" i="18"/>
  <c r="L327" i="18"/>
  <c r="P328" i="18"/>
  <c r="M328" i="18"/>
  <c r="K328" i="18"/>
  <c r="L328" i="18"/>
  <c r="P330" i="18"/>
  <c r="K330" i="18"/>
  <c r="L330" i="18"/>
  <c r="M330" i="18"/>
  <c r="P332" i="18"/>
  <c r="K332" i="18"/>
  <c r="L332" i="18"/>
  <c r="M332" i="18"/>
  <c r="P335" i="18"/>
  <c r="K335" i="18"/>
  <c r="L335" i="18"/>
  <c r="M335" i="18"/>
  <c r="K338" i="18"/>
  <c r="L338" i="18"/>
  <c r="U338" i="18" s="1"/>
  <c r="AC338" i="18" s="1"/>
  <c r="AD338" i="18"/>
  <c r="K339" i="18"/>
  <c r="L339" i="18"/>
  <c r="M339" i="18"/>
  <c r="AD339" i="18" s="1"/>
  <c r="K340" i="18"/>
  <c r="L340" i="18"/>
  <c r="M340" i="18"/>
  <c r="AD340" i="18" s="1"/>
  <c r="P343" i="18"/>
  <c r="K343" i="18"/>
  <c r="L343" i="18"/>
  <c r="T344" i="18"/>
  <c r="U344" i="18"/>
  <c r="AC344" i="18" s="1"/>
  <c r="T345" i="18"/>
  <c r="AB345" i="18" s="1"/>
  <c r="U345" i="18"/>
  <c r="AC345" i="18" s="1"/>
  <c r="V345" i="18"/>
  <c r="AD345" i="18" s="1"/>
  <c r="T346" i="18"/>
  <c r="U346" i="18"/>
  <c r="AC346" i="18" s="1"/>
  <c r="V346" i="18"/>
  <c r="AD346" i="18" s="1"/>
  <c r="P349" i="18"/>
  <c r="K349" i="18"/>
  <c r="L349" i="18"/>
  <c r="M349" i="18"/>
  <c r="AD349" i="18" s="1"/>
  <c r="P350" i="18"/>
  <c r="K350" i="18"/>
  <c r="L350" i="18"/>
  <c r="M350" i="18"/>
  <c r="AD350" i="18" s="1"/>
  <c r="P351" i="18"/>
  <c r="K351" i="18"/>
  <c r="L351" i="18"/>
  <c r="M351" i="18"/>
  <c r="AD351" i="18" s="1"/>
  <c r="P352" i="18"/>
  <c r="K352" i="18"/>
  <c r="L352" i="18"/>
  <c r="L134" i="18"/>
  <c r="P134" i="18"/>
  <c r="L207" i="18"/>
  <c r="P207" i="18"/>
  <c r="L280" i="18"/>
  <c r="P280" i="18"/>
  <c r="M352" i="18"/>
  <c r="AD352" i="18" s="1"/>
  <c r="P353" i="18"/>
  <c r="M353" i="18"/>
  <c r="K353" i="18"/>
  <c r="L353" i="18"/>
  <c r="P354" i="18"/>
  <c r="M354" i="18"/>
  <c r="AD354" i="18" s="1"/>
  <c r="K354" i="18"/>
  <c r="L354" i="18"/>
  <c r="P357" i="18"/>
  <c r="K357" i="18"/>
  <c r="L357" i="18"/>
  <c r="M357" i="18"/>
  <c r="P360" i="18"/>
  <c r="M360" i="18"/>
  <c r="K360" i="18"/>
  <c r="T142" i="18"/>
  <c r="T215" i="18"/>
  <c r="AB215" i="18" s="1"/>
  <c r="L360" i="18"/>
  <c r="T363" i="18"/>
  <c r="U363" i="18"/>
  <c r="K364" i="18"/>
  <c r="L364" i="18"/>
  <c r="T365" i="18"/>
  <c r="AB365" i="18" s="1"/>
  <c r="L365" i="18"/>
  <c r="U365" i="18" s="1"/>
  <c r="AD304" i="18"/>
  <c r="AE304" i="18"/>
  <c r="AF304" i="18"/>
  <c r="AD305" i="18"/>
  <c r="AE305" i="18"/>
  <c r="AF305" i="18"/>
  <c r="AF306" i="18"/>
  <c r="AF307" i="18"/>
  <c r="AF309" i="18"/>
  <c r="AF312" i="18"/>
  <c r="AF313" i="18"/>
  <c r="AF314" i="18"/>
  <c r="AD306" i="18"/>
  <c r="AE306" i="18"/>
  <c r="AD307" i="18"/>
  <c r="AE307" i="18"/>
  <c r="AD309" i="18"/>
  <c r="AE309" i="18"/>
  <c r="AC312" i="18"/>
  <c r="AD312" i="18"/>
  <c r="AE312" i="18"/>
  <c r="AD313" i="18"/>
  <c r="AE313" i="18"/>
  <c r="AB314" i="18"/>
  <c r="AD314" i="18"/>
  <c r="AE314" i="18"/>
  <c r="AE317" i="18"/>
  <c r="AE321" i="18"/>
  <c r="AE322" i="18"/>
  <c r="AE323" i="18"/>
  <c r="AE325" i="18"/>
  <c r="AE326" i="18"/>
  <c r="AE327" i="18"/>
  <c r="AE328" i="18"/>
  <c r="AE330" i="18"/>
  <c r="AE332" i="18"/>
  <c r="AF317" i="18"/>
  <c r="AF321" i="18"/>
  <c r="AF322" i="18"/>
  <c r="AF323" i="18"/>
  <c r="AF325" i="18"/>
  <c r="AF326" i="18"/>
  <c r="AF327" i="18"/>
  <c r="AF328" i="18"/>
  <c r="AF330" i="18"/>
  <c r="AD332" i="18"/>
  <c r="AF332" i="18"/>
  <c r="AD335" i="18"/>
  <c r="AE335" i="18"/>
  <c r="AF335" i="18"/>
  <c r="AD336" i="18"/>
  <c r="AE336" i="18"/>
  <c r="AF336" i="18"/>
  <c r="AF338" i="18"/>
  <c r="AF339" i="18"/>
  <c r="AF340" i="18"/>
  <c r="AE338" i="18"/>
  <c r="AE339" i="18"/>
  <c r="AE340" i="18"/>
  <c r="AE343" i="18"/>
  <c r="AF343" i="18"/>
  <c r="AE344" i="18"/>
  <c r="AF344" i="18"/>
  <c r="AE345" i="18"/>
  <c r="AF345" i="18"/>
  <c r="AE346" i="18"/>
  <c r="AF346" i="18"/>
  <c r="AE349" i="18"/>
  <c r="AF349" i="18"/>
  <c r="AE350" i="18"/>
  <c r="AF350" i="18"/>
  <c r="AF351" i="18"/>
  <c r="AF352" i="18"/>
  <c r="AF353" i="18"/>
  <c r="AF354" i="18"/>
  <c r="AF357" i="18"/>
  <c r="AF360" i="18"/>
  <c r="AE351" i="18"/>
  <c r="AE352" i="18"/>
  <c r="AE353" i="18"/>
  <c r="AE354" i="18"/>
  <c r="AE357" i="18"/>
  <c r="AE360" i="18"/>
  <c r="AD363" i="18"/>
  <c r="AE363" i="18"/>
  <c r="AF363" i="18"/>
  <c r="AD364" i="18"/>
  <c r="AE364" i="18"/>
  <c r="AF364" i="18"/>
  <c r="AA365" i="18"/>
  <c r="AD365" i="18"/>
  <c r="AE365" i="18"/>
  <c r="AF365" i="18"/>
  <c r="AG367" i="18"/>
  <c r="AD308" i="18"/>
  <c r="AA308" i="18" s="1"/>
  <c r="AD310" i="18"/>
  <c r="AA310" i="18" s="1"/>
  <c r="AD311" i="18"/>
  <c r="AA311" i="18" s="1"/>
  <c r="AD318" i="18"/>
  <c r="AA318" i="18" s="1"/>
  <c r="AD319" i="18"/>
  <c r="AA319" i="18" s="1"/>
  <c r="AD320" i="18"/>
  <c r="AA320" i="18" s="1"/>
  <c r="AD331" i="18"/>
  <c r="AA331" i="18" s="1"/>
  <c r="AD355" i="18"/>
  <c r="AA355" i="18" s="1"/>
  <c r="AD356" i="18"/>
  <c r="AA356" i="18"/>
  <c r="AD358" i="18"/>
  <c r="AA358" i="18" s="1"/>
  <c r="AD359" i="18"/>
  <c r="AA359" i="18" s="1"/>
  <c r="V318" i="18"/>
  <c r="S318" i="18" s="1"/>
  <c r="V173" i="18"/>
  <c r="V246" i="18"/>
  <c r="S246" i="18" s="1"/>
  <c r="AD24" i="18"/>
  <c r="V319" i="18"/>
  <c r="S319" i="18" s="1"/>
  <c r="V174" i="18"/>
  <c r="V247" i="18"/>
  <c r="S247" i="18" s="1"/>
  <c r="AD25" i="18"/>
  <c r="V320" i="18"/>
  <c r="S320" i="18" s="1"/>
  <c r="V175" i="18"/>
  <c r="V248" i="18"/>
  <c r="S248" i="18" s="1"/>
  <c r="AD26" i="18"/>
  <c r="V331" i="18"/>
  <c r="V355" i="18"/>
  <c r="S355" i="18" s="1"/>
  <c r="V356" i="18"/>
  <c r="S356" i="18" s="1"/>
  <c r="V358" i="18"/>
  <c r="S358" i="18" s="1"/>
  <c r="S64" i="18" s="1"/>
  <c r="V359" i="18"/>
  <c r="S359" i="18" s="1"/>
  <c r="S65" i="18" s="1"/>
  <c r="V366" i="18"/>
  <c r="R333" i="18"/>
  <c r="P333" i="18" s="1"/>
  <c r="R341" i="18"/>
  <c r="P341" i="18" s="1"/>
  <c r="R347" i="18"/>
  <c r="R361" i="18"/>
  <c r="R366" i="18"/>
  <c r="I347" i="18"/>
  <c r="Q347" i="18" s="1"/>
  <c r="I361" i="18"/>
  <c r="Q361" i="18" s="1"/>
  <c r="I366" i="18"/>
  <c r="Q366" i="18" s="1"/>
  <c r="Q341" i="18"/>
  <c r="O315" i="18"/>
  <c r="O323" i="18"/>
  <c r="O325" i="18"/>
  <c r="O341" i="18"/>
  <c r="O347" i="18"/>
  <c r="O357" i="18"/>
  <c r="O361" i="18" s="1"/>
  <c r="O366" i="18"/>
  <c r="N315" i="18"/>
  <c r="N317" i="18"/>
  <c r="N321" i="18"/>
  <c r="N322" i="18"/>
  <c r="N323" i="18"/>
  <c r="N325" i="18"/>
  <c r="N326" i="18"/>
  <c r="N327" i="18"/>
  <c r="N328" i="18"/>
  <c r="N330" i="18"/>
  <c r="N332" i="18"/>
  <c r="N335" i="18"/>
  <c r="N338" i="18"/>
  <c r="N339" i="18"/>
  <c r="N340" i="18"/>
  <c r="N347" i="18"/>
  <c r="N349" i="18"/>
  <c r="N350" i="18"/>
  <c r="N353" i="18"/>
  <c r="N59" i="18" s="1"/>
  <c r="N354" i="18"/>
  <c r="N357" i="18"/>
  <c r="N360" i="18"/>
  <c r="N363" i="18"/>
  <c r="J363" i="18" s="1"/>
  <c r="N364" i="18"/>
  <c r="N365" i="18"/>
  <c r="M343" i="18"/>
  <c r="M347" i="18" s="1"/>
  <c r="M364" i="18"/>
  <c r="M366" i="18" s="1"/>
  <c r="K347" i="18"/>
  <c r="B315" i="18"/>
  <c r="B333" i="18"/>
  <c r="B341" i="18"/>
  <c r="B347" i="18"/>
  <c r="B361" i="18"/>
  <c r="B366" i="18"/>
  <c r="Q365" i="18"/>
  <c r="Q364" i="18"/>
  <c r="Q363" i="18"/>
  <c r="Q362" i="18"/>
  <c r="Q360" i="18"/>
  <c r="Q359" i="18"/>
  <c r="Q358" i="18"/>
  <c r="Q357" i="18"/>
  <c r="Q356" i="18"/>
  <c r="Q355" i="18"/>
  <c r="Q354" i="18"/>
  <c r="Q353" i="18"/>
  <c r="Q352" i="18"/>
  <c r="Q351" i="18"/>
  <c r="Q350" i="18"/>
  <c r="Q349" i="18"/>
  <c r="Q348" i="18"/>
  <c r="Q346" i="18"/>
  <c r="Q345" i="18"/>
  <c r="Q344" i="18"/>
  <c r="Q343" i="18"/>
  <c r="Q342" i="18"/>
  <c r="Q340" i="18"/>
  <c r="Q339" i="18"/>
  <c r="Q336" i="18"/>
  <c r="Q335" i="18"/>
  <c r="Q334" i="18"/>
  <c r="Q332" i="18"/>
  <c r="Q331" i="18"/>
  <c r="Q330" i="18"/>
  <c r="Q328" i="18"/>
  <c r="Q327" i="18"/>
  <c r="Q326" i="18"/>
  <c r="Q325" i="18"/>
  <c r="Q323" i="18"/>
  <c r="Q322" i="18"/>
  <c r="Q321" i="18"/>
  <c r="Q320" i="18"/>
  <c r="Q319" i="18"/>
  <c r="Q318" i="18"/>
  <c r="Q317" i="18"/>
  <c r="Q316" i="18"/>
  <c r="Q315" i="18"/>
  <c r="P315" i="18"/>
  <c r="Q314" i="18"/>
  <c r="Q313" i="18"/>
  <c r="Q312" i="18"/>
  <c r="Q311" i="18"/>
  <c r="Q310" i="18"/>
  <c r="Q309" i="18"/>
  <c r="Q308" i="18"/>
  <c r="Q307" i="18"/>
  <c r="Q306" i="18"/>
  <c r="Q305" i="18"/>
  <c r="Q304" i="18"/>
  <c r="P245" i="18"/>
  <c r="M245" i="18"/>
  <c r="AD245" i="18" s="1"/>
  <c r="K245" i="18"/>
  <c r="L245" i="18"/>
  <c r="N245" i="18"/>
  <c r="P249" i="18"/>
  <c r="K249" i="18"/>
  <c r="L249" i="18"/>
  <c r="M249" i="18"/>
  <c r="P250" i="18"/>
  <c r="M250" i="18"/>
  <c r="P251" i="18"/>
  <c r="M251" i="18"/>
  <c r="P253" i="18"/>
  <c r="M253" i="18"/>
  <c r="M254" i="18"/>
  <c r="V254" i="18" s="1"/>
  <c r="P255" i="18"/>
  <c r="M255" i="18"/>
  <c r="AD255" i="18" s="1"/>
  <c r="P256" i="18"/>
  <c r="M256" i="18"/>
  <c r="P258" i="18"/>
  <c r="M258" i="18"/>
  <c r="AD258" i="18" s="1"/>
  <c r="V259" i="18"/>
  <c r="P260" i="18"/>
  <c r="M260" i="18"/>
  <c r="AD260" i="18" s="1"/>
  <c r="K250" i="18"/>
  <c r="T250" i="18" s="1"/>
  <c r="AB250" i="18" s="1"/>
  <c r="L250" i="18"/>
  <c r="K251" i="18"/>
  <c r="L251" i="18"/>
  <c r="K253" i="18"/>
  <c r="L253" i="18"/>
  <c r="K254" i="18"/>
  <c r="L254" i="18"/>
  <c r="U254" i="18" s="1"/>
  <c r="AC254" i="18" s="1"/>
  <c r="K255" i="18"/>
  <c r="L255" i="18"/>
  <c r="K256" i="18"/>
  <c r="L256" i="18"/>
  <c r="K258" i="18"/>
  <c r="L258" i="18"/>
  <c r="K260" i="18"/>
  <c r="L260" i="18"/>
  <c r="P263" i="18"/>
  <c r="K263" i="18"/>
  <c r="L263" i="18"/>
  <c r="M263" i="18"/>
  <c r="M266" i="18"/>
  <c r="V266" i="18" s="1"/>
  <c r="K266" i="18"/>
  <c r="L266" i="18"/>
  <c r="U266" i="18" s="1"/>
  <c r="AC266" i="18" s="1"/>
  <c r="P267" i="18"/>
  <c r="M267" i="18"/>
  <c r="K267" i="18"/>
  <c r="L267" i="18"/>
  <c r="P268" i="18"/>
  <c r="K268" i="18"/>
  <c r="L268" i="18"/>
  <c r="M268" i="18"/>
  <c r="AD268" i="18" s="1"/>
  <c r="K274" i="18"/>
  <c r="T274" i="18" s="1"/>
  <c r="AB274" i="18" s="1"/>
  <c r="L274" i="18"/>
  <c r="U274" i="18"/>
  <c r="AC274" i="18" s="1"/>
  <c r="M274" i="18"/>
  <c r="P277" i="18"/>
  <c r="K277" i="18"/>
  <c r="L277" i="18"/>
  <c r="M277" i="18"/>
  <c r="P278" i="18"/>
  <c r="K278" i="18"/>
  <c r="L278" i="18"/>
  <c r="M278" i="18"/>
  <c r="P205" i="18"/>
  <c r="M205" i="18"/>
  <c r="P279" i="18"/>
  <c r="M279" i="18"/>
  <c r="K279" i="18"/>
  <c r="L279" i="18"/>
  <c r="M280" i="18"/>
  <c r="M207" i="18"/>
  <c r="K280" i="18"/>
  <c r="P281" i="18"/>
  <c r="M281" i="18"/>
  <c r="AD281" i="18" s="1"/>
  <c r="K281" i="18"/>
  <c r="L281" i="18"/>
  <c r="M282" i="18"/>
  <c r="V282" i="18" s="1"/>
  <c r="P209" i="18"/>
  <c r="M209" i="18"/>
  <c r="AD209" i="18" s="1"/>
  <c r="K282" i="18"/>
  <c r="L282" i="18"/>
  <c r="U282" i="18" s="1"/>
  <c r="AC282" i="18" s="1"/>
  <c r="U288" i="18"/>
  <c r="AC288" i="18" s="1"/>
  <c r="T291" i="18"/>
  <c r="AD291" i="18"/>
  <c r="P292" i="18"/>
  <c r="K292" i="18"/>
  <c r="L292" i="18"/>
  <c r="T293" i="18"/>
  <c r="AB293" i="18" s="1"/>
  <c r="L293" i="18"/>
  <c r="U293" i="18" s="1"/>
  <c r="V293" i="18"/>
  <c r="AD232" i="18"/>
  <c r="AE232" i="18"/>
  <c r="AF232" i="18"/>
  <c r="AD233" i="18"/>
  <c r="AE233" i="18"/>
  <c r="AF233" i="18"/>
  <c r="AD234" i="18"/>
  <c r="AE234" i="18"/>
  <c r="AF234" i="18"/>
  <c r="AD235" i="18"/>
  <c r="AE235" i="18"/>
  <c r="AF235" i="18"/>
  <c r="AE237" i="18"/>
  <c r="AF237" i="18"/>
  <c r="AD240" i="18"/>
  <c r="AE240" i="18"/>
  <c r="AF240" i="18"/>
  <c r="AD242" i="18"/>
  <c r="AE242" i="18"/>
  <c r="AF242" i="18"/>
  <c r="AE245" i="18"/>
  <c r="AF245" i="18"/>
  <c r="AE249" i="18"/>
  <c r="AF249" i="18"/>
  <c r="AE250" i="18"/>
  <c r="AF250" i="18"/>
  <c r="AE251" i="18"/>
  <c r="AF251" i="18"/>
  <c r="AE253" i="18"/>
  <c r="AF253" i="18"/>
  <c r="AE254" i="18"/>
  <c r="AF254" i="18"/>
  <c r="AE255" i="18"/>
  <c r="AF255" i="18"/>
  <c r="AE256" i="18"/>
  <c r="AF256" i="18"/>
  <c r="AE258" i="18"/>
  <c r="AF258" i="18"/>
  <c r="AE260" i="18"/>
  <c r="AF260" i="18"/>
  <c r="AE263" i="18"/>
  <c r="AF263" i="18"/>
  <c r="AD264" i="18"/>
  <c r="AE264" i="18"/>
  <c r="AE266" i="18"/>
  <c r="AE267" i="18"/>
  <c r="AE268" i="18"/>
  <c r="AF264" i="18"/>
  <c r="AF266" i="18"/>
  <c r="AF267" i="18"/>
  <c r="AF268" i="18"/>
  <c r="AB271" i="18"/>
  <c r="AD271" i="18"/>
  <c r="AE271" i="18"/>
  <c r="AF271" i="18"/>
  <c r="AE272" i="18"/>
  <c r="AF272" i="18"/>
  <c r="AA273" i="18"/>
  <c r="AB273" i="18"/>
  <c r="AD273" i="18"/>
  <c r="AE273" i="18"/>
  <c r="AF273" i="18"/>
  <c r="AE274" i="18"/>
  <c r="AF274" i="18"/>
  <c r="AE277" i="18"/>
  <c r="AF277" i="18"/>
  <c r="AE278" i="18"/>
  <c r="AE279" i="18"/>
  <c r="AE280" i="18"/>
  <c r="AE281" i="18"/>
  <c r="AE282" i="18"/>
  <c r="AE285" i="18"/>
  <c r="AE288" i="18"/>
  <c r="AF278" i="18"/>
  <c r="AD279" i="18"/>
  <c r="AF279" i="18"/>
  <c r="AF280" i="18"/>
  <c r="AF281" i="18"/>
  <c r="AF282" i="18"/>
  <c r="AC285" i="18"/>
  <c r="AD285" i="18"/>
  <c r="AF285" i="18"/>
  <c r="AF288" i="18"/>
  <c r="AE291" i="18"/>
  <c r="AF291" i="18"/>
  <c r="AE292" i="18"/>
  <c r="AF292" i="18"/>
  <c r="AE293" i="18"/>
  <c r="AF293" i="18"/>
  <c r="AG295" i="18"/>
  <c r="AD236" i="18"/>
  <c r="AA236" i="18" s="1"/>
  <c r="AD238" i="18"/>
  <c r="AA238" i="18" s="1"/>
  <c r="AD239" i="18"/>
  <c r="AA239" i="18" s="1"/>
  <c r="AD241" i="18"/>
  <c r="AD246" i="18"/>
  <c r="AA246" i="18" s="1"/>
  <c r="AD247" i="18"/>
  <c r="AA247" i="18" s="1"/>
  <c r="AD248" i="18"/>
  <c r="AA248" i="18" s="1"/>
  <c r="AD259" i="18"/>
  <c r="AA259" i="18" s="1"/>
  <c r="AD283" i="18"/>
  <c r="AA283" i="18" s="1"/>
  <c r="AD286" i="18"/>
  <c r="AA286" i="18" s="1"/>
  <c r="AD287" i="18"/>
  <c r="AA287" i="18" s="1"/>
  <c r="V283" i="18"/>
  <c r="V286" i="18"/>
  <c r="V287" i="18"/>
  <c r="P261" i="18"/>
  <c r="R275" i="18"/>
  <c r="R294" i="18"/>
  <c r="P294" i="18" s="1"/>
  <c r="Q269" i="18"/>
  <c r="I275" i="18"/>
  <c r="Q275" i="18" s="1"/>
  <c r="I289" i="18"/>
  <c r="Q294" i="18"/>
  <c r="O243" i="18"/>
  <c r="O251" i="18"/>
  <c r="O253" i="18"/>
  <c r="O269" i="18"/>
  <c r="O275" i="18"/>
  <c r="O294" i="18"/>
  <c r="N243" i="18"/>
  <c r="N249" i="18"/>
  <c r="N250" i="18"/>
  <c r="N251" i="18"/>
  <c r="N253" i="18"/>
  <c r="N254" i="18"/>
  <c r="N255" i="18"/>
  <c r="N256" i="18"/>
  <c r="N258" i="18"/>
  <c r="N260" i="18"/>
  <c r="N263" i="18"/>
  <c r="N266" i="18"/>
  <c r="N267" i="18"/>
  <c r="N268" i="18"/>
  <c r="N274" i="18"/>
  <c r="N277" i="18"/>
  <c r="N278" i="18"/>
  <c r="N282" i="18"/>
  <c r="N292" i="18"/>
  <c r="N293" i="18"/>
  <c r="M292" i="18"/>
  <c r="M294" i="18" s="1"/>
  <c r="J271" i="18"/>
  <c r="B243" i="18"/>
  <c r="B261" i="18"/>
  <c r="B269" i="18"/>
  <c r="B275" i="18"/>
  <c r="B289" i="18"/>
  <c r="Q293" i="18"/>
  <c r="Q292" i="18"/>
  <c r="Q291" i="18"/>
  <c r="Q290" i="18"/>
  <c r="Q288" i="18"/>
  <c r="Q287" i="18"/>
  <c r="Q286" i="18"/>
  <c r="Q285" i="18"/>
  <c r="Q284" i="18"/>
  <c r="Q283" i="18"/>
  <c r="Q282" i="18"/>
  <c r="Q281" i="18"/>
  <c r="Q280" i="18"/>
  <c r="Q279" i="18"/>
  <c r="Q278" i="18"/>
  <c r="Q277" i="18"/>
  <c r="Q276" i="18"/>
  <c r="Q274" i="18"/>
  <c r="Q273" i="18"/>
  <c r="Q272" i="18"/>
  <c r="Q271" i="18"/>
  <c r="Q270" i="18"/>
  <c r="Q268" i="18"/>
  <c r="Q267" i="18"/>
  <c r="Q266" i="18"/>
  <c r="Q264" i="18"/>
  <c r="Q263" i="18"/>
  <c r="Q261" i="18"/>
  <c r="Q260" i="18"/>
  <c r="Q259" i="18"/>
  <c r="Q258" i="18"/>
  <c r="Q256" i="18"/>
  <c r="Q255" i="18"/>
  <c r="Q254" i="18"/>
  <c r="Q253" i="18"/>
  <c r="Q251" i="18"/>
  <c r="Q250" i="18"/>
  <c r="Q249" i="18"/>
  <c r="Q248" i="18"/>
  <c r="Q247" i="18"/>
  <c r="Q246" i="18"/>
  <c r="Q245" i="18"/>
  <c r="Q244" i="18"/>
  <c r="Q243" i="18"/>
  <c r="P243" i="18"/>
  <c r="Q242" i="18"/>
  <c r="Q241" i="18"/>
  <c r="Q240" i="18"/>
  <c r="Q239" i="18"/>
  <c r="Q238" i="18"/>
  <c r="Q237" i="18"/>
  <c r="Q236" i="18"/>
  <c r="Q235" i="18"/>
  <c r="Q234" i="18"/>
  <c r="Q233" i="18"/>
  <c r="Q232" i="18"/>
  <c r="AC160" i="18"/>
  <c r="AC161" i="18"/>
  <c r="P172" i="18"/>
  <c r="K172" i="18"/>
  <c r="L172" i="18"/>
  <c r="M172" i="18"/>
  <c r="P176" i="18"/>
  <c r="K176" i="18"/>
  <c r="L176" i="18"/>
  <c r="M176" i="18"/>
  <c r="AD176" i="18" s="1"/>
  <c r="P177" i="18"/>
  <c r="K177" i="18"/>
  <c r="L177" i="18"/>
  <c r="M177" i="18"/>
  <c r="P178" i="18"/>
  <c r="K178" i="18"/>
  <c r="L178" i="18"/>
  <c r="M178" i="18"/>
  <c r="AD178" i="18" s="1"/>
  <c r="P180" i="18"/>
  <c r="K180" i="18"/>
  <c r="L180" i="18"/>
  <c r="M180" i="18"/>
  <c r="AD180" i="18" s="1"/>
  <c r="M181" i="18"/>
  <c r="AD181" i="18" s="1"/>
  <c r="K181" i="18"/>
  <c r="L181" i="18"/>
  <c r="U181" i="18" s="1"/>
  <c r="AC181" i="18" s="1"/>
  <c r="M182" i="18"/>
  <c r="V182" i="18" s="1"/>
  <c r="K182" i="18"/>
  <c r="T182" i="18" s="1"/>
  <c r="L182" i="18"/>
  <c r="U182" i="18" s="1"/>
  <c r="P183" i="18"/>
  <c r="M183" i="18"/>
  <c r="AD183" i="18" s="1"/>
  <c r="K183" i="18"/>
  <c r="L183" i="18"/>
  <c r="T184" i="18"/>
  <c r="U184" i="18"/>
  <c r="V184" i="18"/>
  <c r="P185" i="18"/>
  <c r="K185" i="18"/>
  <c r="L185" i="18"/>
  <c r="M185" i="18"/>
  <c r="P187" i="18"/>
  <c r="K187" i="18"/>
  <c r="M187" i="18"/>
  <c r="AD187" i="18" s="1"/>
  <c r="L187" i="18"/>
  <c r="P190" i="18"/>
  <c r="K190" i="18"/>
  <c r="L190" i="18"/>
  <c r="M190" i="18"/>
  <c r="AD190" i="18" s="1"/>
  <c r="K193" i="18"/>
  <c r="T193" i="18" s="1"/>
  <c r="L193" i="18"/>
  <c r="U193" i="18" s="1"/>
  <c r="M193" i="18"/>
  <c r="V193" i="18" s="1"/>
  <c r="K194" i="18"/>
  <c r="T194" i="18" s="1"/>
  <c r="L194" i="18"/>
  <c r="U194" i="18" s="1"/>
  <c r="M194" i="18"/>
  <c r="V194" i="18" s="1"/>
  <c r="K195" i="18"/>
  <c r="L195" i="18"/>
  <c r="M195" i="18"/>
  <c r="K201" i="18"/>
  <c r="T201" i="18" s="1"/>
  <c r="L201" i="18"/>
  <c r="U201" i="18" s="1"/>
  <c r="M201" i="18"/>
  <c r="V201" i="18" s="1"/>
  <c r="AD201" i="18" s="1"/>
  <c r="P204" i="18"/>
  <c r="K204" i="18"/>
  <c r="P131" i="18"/>
  <c r="K131" i="18"/>
  <c r="L204" i="18"/>
  <c r="L131" i="18"/>
  <c r="M204" i="18"/>
  <c r="K205" i="18"/>
  <c r="P206" i="18"/>
  <c r="M206" i="18"/>
  <c r="P208" i="18"/>
  <c r="M208" i="18"/>
  <c r="AD208" i="18" s="1"/>
  <c r="V210" i="18"/>
  <c r="S210" i="18" s="1"/>
  <c r="V211" i="18"/>
  <c r="S211" i="18" s="1"/>
  <c r="V213" i="18"/>
  <c r="V214" i="18"/>
  <c r="V215" i="18"/>
  <c r="L205" i="18"/>
  <c r="K206" i="18"/>
  <c r="L206" i="18"/>
  <c r="K207" i="18"/>
  <c r="K208" i="18"/>
  <c r="L208" i="18"/>
  <c r="K209" i="18"/>
  <c r="L209" i="18"/>
  <c r="U215" i="18"/>
  <c r="AC215" i="18" s="1"/>
  <c r="T218" i="18"/>
  <c r="AB218" i="18" s="1"/>
  <c r="L218" i="18"/>
  <c r="U218" i="18" s="1"/>
  <c r="V218" i="18"/>
  <c r="P219" i="18"/>
  <c r="K219" i="18"/>
  <c r="K221" i="18" s="1"/>
  <c r="L219" i="18"/>
  <c r="T220" i="18"/>
  <c r="L220" i="18"/>
  <c r="V220" i="18"/>
  <c r="AD220" i="18" s="1"/>
  <c r="AD159" i="18"/>
  <c r="AE159" i="18"/>
  <c r="AF159" i="18"/>
  <c r="AD160" i="18"/>
  <c r="AE160" i="18"/>
  <c r="AF160" i="18"/>
  <c r="AD161" i="18"/>
  <c r="AE161" i="18"/>
  <c r="AF161" i="18"/>
  <c r="AB162" i="18"/>
  <c r="AD162" i="18"/>
  <c r="AE162" i="18"/>
  <c r="AF162" i="18"/>
  <c r="AD164" i="18"/>
  <c r="AE164" i="18"/>
  <c r="AF164" i="18"/>
  <c r="AC167" i="18"/>
  <c r="AD167" i="18"/>
  <c r="AE167" i="18"/>
  <c r="AF167" i="18"/>
  <c r="AC169" i="18"/>
  <c r="AD169" i="18"/>
  <c r="AE169" i="18"/>
  <c r="AF169" i="18"/>
  <c r="AE172" i="18"/>
  <c r="AF172" i="18"/>
  <c r="AE176" i="18"/>
  <c r="AF176" i="18"/>
  <c r="AD177" i="18"/>
  <c r="AE177" i="18"/>
  <c r="AF177" i="18"/>
  <c r="AE178" i="18"/>
  <c r="AF178" i="18"/>
  <c r="AE180" i="18"/>
  <c r="AF180" i="18"/>
  <c r="AE181" i="18"/>
  <c r="AF181" i="18"/>
  <c r="AE182" i="18"/>
  <c r="AF182" i="18"/>
  <c r="AE183" i="18"/>
  <c r="AF183" i="18"/>
  <c r="AC184" i="18"/>
  <c r="AD184" i="18"/>
  <c r="AE184" i="18"/>
  <c r="AF184" i="18"/>
  <c r="AD185" i="18"/>
  <c r="AE185" i="18"/>
  <c r="AF185" i="18"/>
  <c r="AE187" i="18"/>
  <c r="AF187" i="18"/>
  <c r="AE190" i="18"/>
  <c r="AF190" i="18"/>
  <c r="AB191" i="18"/>
  <c r="AC191" i="18"/>
  <c r="AD191" i="18"/>
  <c r="AE191" i="18"/>
  <c r="AF191" i="18"/>
  <c r="AD193" i="18"/>
  <c r="AE193" i="18"/>
  <c r="AF193" i="18"/>
  <c r="AE194" i="18"/>
  <c r="AF194" i="18"/>
  <c r="AE195" i="18"/>
  <c r="AF195" i="18"/>
  <c r="AC198" i="18"/>
  <c r="AD198" i="18"/>
  <c r="AE198" i="18"/>
  <c r="AF198" i="18"/>
  <c r="AB199" i="18"/>
  <c r="AD199" i="18"/>
  <c r="AE199" i="18"/>
  <c r="AF199" i="18"/>
  <c r="AE200" i="18"/>
  <c r="AF200" i="18"/>
  <c r="AE201" i="18"/>
  <c r="AF201" i="18"/>
  <c r="AE204" i="18"/>
  <c r="AF204" i="18"/>
  <c r="AD205" i="18"/>
  <c r="AE205" i="18"/>
  <c r="AF205" i="18"/>
  <c r="AD206" i="18"/>
  <c r="AE206" i="18"/>
  <c r="AF206" i="18"/>
  <c r="AE207" i="18"/>
  <c r="AF207" i="18"/>
  <c r="AE208" i="18"/>
  <c r="AF208" i="18"/>
  <c r="AE209" i="18"/>
  <c r="AF209" i="18"/>
  <c r="AB212" i="18"/>
  <c r="AD212" i="18"/>
  <c r="AE212" i="18"/>
  <c r="AF212" i="18"/>
  <c r="AF215" i="18"/>
  <c r="AD215" i="18"/>
  <c r="AE215" i="18"/>
  <c r="AD218" i="18"/>
  <c r="AE218" i="18"/>
  <c r="AF218" i="18"/>
  <c r="AE219" i="18"/>
  <c r="AF219" i="18"/>
  <c r="AB220" i="18"/>
  <c r="AE220" i="18"/>
  <c r="AF220" i="18"/>
  <c r="AG222" i="18"/>
  <c r="AD163" i="18"/>
  <c r="AA163" i="18" s="1"/>
  <c r="AD165" i="18"/>
  <c r="AD166" i="18"/>
  <c r="AD168" i="18"/>
  <c r="AD173" i="18"/>
  <c r="AA173" i="18" s="1"/>
  <c r="AD174" i="18"/>
  <c r="AA174" i="18" s="1"/>
  <c r="AD175" i="18"/>
  <c r="AA175" i="18" s="1"/>
  <c r="AD186" i="18"/>
  <c r="AA186" i="18" s="1"/>
  <c r="AD210" i="18"/>
  <c r="AA210" i="18" s="1"/>
  <c r="AD211" i="18"/>
  <c r="AA211" i="18" s="1"/>
  <c r="AD213" i="18"/>
  <c r="AA213" i="18" s="1"/>
  <c r="AD214" i="18"/>
  <c r="AA166" i="18"/>
  <c r="AA214" i="18"/>
  <c r="V186" i="18"/>
  <c r="S186" i="18" s="1"/>
  <c r="R196" i="18"/>
  <c r="R202" i="18"/>
  <c r="R221" i="18"/>
  <c r="Q196" i="18"/>
  <c r="I202" i="18"/>
  <c r="Q202" i="18" s="1"/>
  <c r="I216" i="18"/>
  <c r="P216" i="18" s="1"/>
  <c r="I221" i="18"/>
  <c r="Q221" i="18" s="1"/>
  <c r="O170" i="18"/>
  <c r="O178" i="18"/>
  <c r="O180" i="18"/>
  <c r="O196" i="18"/>
  <c r="O202" i="18"/>
  <c r="O216" i="18"/>
  <c r="O221" i="18"/>
  <c r="N170" i="18"/>
  <c r="N172" i="18"/>
  <c r="N176" i="18"/>
  <c r="N177" i="18"/>
  <c r="N178" i="18"/>
  <c r="N180" i="18"/>
  <c r="N181" i="18"/>
  <c r="N182" i="18"/>
  <c r="J182" i="18" s="1"/>
  <c r="N183" i="18"/>
  <c r="N184" i="18"/>
  <c r="N185" i="18"/>
  <c r="N187" i="18"/>
  <c r="N190" i="18"/>
  <c r="N196" i="18" s="1"/>
  <c r="N193" i="18"/>
  <c r="N194" i="18"/>
  <c r="N195" i="18"/>
  <c r="N199" i="18"/>
  <c r="J199" i="18" s="1"/>
  <c r="N201" i="18"/>
  <c r="N204" i="18"/>
  <c r="N205" i="18"/>
  <c r="N207" i="18"/>
  <c r="N209" i="18"/>
  <c r="N218" i="18"/>
  <c r="N219" i="18"/>
  <c r="N220" i="18"/>
  <c r="M219" i="18"/>
  <c r="B188" i="18"/>
  <c r="B196" i="18"/>
  <c r="B202" i="18"/>
  <c r="B216" i="18"/>
  <c r="B221" i="18"/>
  <c r="Q220" i="18"/>
  <c r="Q219" i="18"/>
  <c r="Q218" i="18"/>
  <c r="Q217" i="18"/>
  <c r="Q215" i="18"/>
  <c r="Q214" i="18"/>
  <c r="Q213" i="18"/>
  <c r="Q212" i="18"/>
  <c r="Q211" i="18"/>
  <c r="Q210" i="18"/>
  <c r="Q209" i="18"/>
  <c r="Q208" i="18"/>
  <c r="Q207" i="18"/>
  <c r="Q206" i="18"/>
  <c r="Q205" i="18"/>
  <c r="Q204" i="18"/>
  <c r="Q203" i="18"/>
  <c r="Q201" i="18"/>
  <c r="Q200" i="18"/>
  <c r="Q199" i="18"/>
  <c r="Q198" i="18"/>
  <c r="Q197" i="18"/>
  <c r="Q195" i="18"/>
  <c r="Q194" i="18"/>
  <c r="Q193" i="18"/>
  <c r="Q191" i="18"/>
  <c r="Q190" i="18"/>
  <c r="Q189" i="18"/>
  <c r="Q188" i="18"/>
  <c r="P188" i="18"/>
  <c r="Q187" i="18"/>
  <c r="Q186" i="18"/>
  <c r="Q185" i="18"/>
  <c r="Q184" i="18"/>
  <c r="Q183" i="18"/>
  <c r="Q182" i="18"/>
  <c r="Q181" i="18"/>
  <c r="Q180" i="18"/>
  <c r="Q178" i="18"/>
  <c r="Q177" i="18"/>
  <c r="Q176" i="18"/>
  <c r="Q175" i="18"/>
  <c r="Q174" i="18"/>
  <c r="Q173" i="18"/>
  <c r="Q172" i="18"/>
  <c r="Q171" i="18"/>
  <c r="Q170" i="18"/>
  <c r="P170" i="18"/>
  <c r="Q169" i="18"/>
  <c r="Q168" i="18"/>
  <c r="Q167" i="18"/>
  <c r="Q166" i="18"/>
  <c r="Q165" i="18"/>
  <c r="Q164" i="18"/>
  <c r="Q163" i="18"/>
  <c r="Q162" i="18"/>
  <c r="Q161" i="18"/>
  <c r="Q160" i="18"/>
  <c r="Q159" i="18"/>
  <c r="P99" i="18"/>
  <c r="K99" i="18"/>
  <c r="L99" i="18"/>
  <c r="P103" i="18"/>
  <c r="K103" i="18"/>
  <c r="K27" i="18" s="1"/>
  <c r="L103" i="18"/>
  <c r="P104" i="18"/>
  <c r="K104" i="18"/>
  <c r="L104" i="18"/>
  <c r="L28" i="18" s="1"/>
  <c r="P105" i="18"/>
  <c r="K105" i="18"/>
  <c r="L105" i="18"/>
  <c r="K108" i="18"/>
  <c r="L108" i="18"/>
  <c r="P109" i="18"/>
  <c r="K109" i="18"/>
  <c r="L109" i="18"/>
  <c r="P110" i="18"/>
  <c r="K110" i="18"/>
  <c r="L110" i="18"/>
  <c r="P117" i="18"/>
  <c r="K117" i="18"/>
  <c r="K41" i="18" s="1"/>
  <c r="L117" i="18"/>
  <c r="L41" i="18" s="1"/>
  <c r="M120" i="18"/>
  <c r="V120" i="18" s="1"/>
  <c r="K121" i="18"/>
  <c r="L121" i="18"/>
  <c r="P122" i="18"/>
  <c r="K122" i="18"/>
  <c r="L122" i="18"/>
  <c r="L46" i="18" s="1"/>
  <c r="T125" i="18"/>
  <c r="U125" i="18"/>
  <c r="T126" i="18"/>
  <c r="U126" i="18"/>
  <c r="T127" i="18"/>
  <c r="U127" i="18"/>
  <c r="AD127" i="18"/>
  <c r="T128" i="18"/>
  <c r="AB128" i="18"/>
  <c r="U128" i="18"/>
  <c r="P132" i="18"/>
  <c r="K132" i="18"/>
  <c r="L132" i="18"/>
  <c r="L56" i="18" s="1"/>
  <c r="P133" i="18"/>
  <c r="K133" i="18"/>
  <c r="K57" i="18" s="1"/>
  <c r="L133" i="18"/>
  <c r="L57" i="18" s="1"/>
  <c r="K134" i="18"/>
  <c r="K58" i="18" s="1"/>
  <c r="P135" i="18"/>
  <c r="K135" i="18"/>
  <c r="K59" i="18" s="1"/>
  <c r="L135" i="18"/>
  <c r="L59" i="18" s="1"/>
  <c r="P136" i="18"/>
  <c r="K136" i="18"/>
  <c r="K60" i="18" s="1"/>
  <c r="L136" i="18"/>
  <c r="L60" i="18" s="1"/>
  <c r="T139" i="18"/>
  <c r="U139" i="18"/>
  <c r="U142" i="18"/>
  <c r="T145" i="18"/>
  <c r="L145" i="18"/>
  <c r="AD145" i="18"/>
  <c r="P146" i="18"/>
  <c r="K146" i="18"/>
  <c r="K70" i="18" s="1"/>
  <c r="L146" i="18"/>
  <c r="T147" i="18"/>
  <c r="AB147" i="18" s="1"/>
  <c r="L147" i="18"/>
  <c r="AE86" i="18"/>
  <c r="AF86" i="18"/>
  <c r="AE87" i="18"/>
  <c r="AF87" i="18"/>
  <c r="AE88" i="18"/>
  <c r="AF88" i="18"/>
  <c r="AE89" i="18"/>
  <c r="AF89" i="18"/>
  <c r="AE91" i="18"/>
  <c r="AF91" i="18"/>
  <c r="AE94" i="18"/>
  <c r="AF94" i="18"/>
  <c r="AE96" i="18"/>
  <c r="AF96" i="18"/>
  <c r="AE99" i="18"/>
  <c r="AE103" i="18"/>
  <c r="AE104" i="18"/>
  <c r="AE105" i="18"/>
  <c r="AE108" i="18"/>
  <c r="AE109" i="18"/>
  <c r="AE110" i="18"/>
  <c r="AE112" i="18"/>
  <c r="AF99" i="18"/>
  <c r="AF103" i="18"/>
  <c r="AF104" i="18"/>
  <c r="AF105" i="18"/>
  <c r="AF108" i="18"/>
  <c r="AF109" i="18"/>
  <c r="AF110" i="18"/>
  <c r="AF112" i="18"/>
  <c r="AB112" i="18"/>
  <c r="AE117" i="18"/>
  <c r="AF117" i="18"/>
  <c r="AF118" i="18"/>
  <c r="AF120" i="18"/>
  <c r="AF121" i="18"/>
  <c r="AF122" i="18"/>
  <c r="AB118" i="18"/>
  <c r="AC118" i="18"/>
  <c r="AE118" i="18"/>
  <c r="AB120" i="18"/>
  <c r="AC120" i="18"/>
  <c r="AE120" i="18"/>
  <c r="AE121" i="18"/>
  <c r="AE122" i="18"/>
  <c r="AB125" i="18"/>
  <c r="AD125" i="18"/>
  <c r="AE125" i="18"/>
  <c r="AF125" i="18"/>
  <c r="AE126" i="18"/>
  <c r="AF126" i="18"/>
  <c r="AF127" i="18"/>
  <c r="AF128" i="18"/>
  <c r="AE127" i="18"/>
  <c r="AE128" i="18"/>
  <c r="AA128" i="18"/>
  <c r="AD128" i="18"/>
  <c r="AE131" i="18"/>
  <c r="AE132" i="18"/>
  <c r="AE133" i="18"/>
  <c r="AE134" i="18"/>
  <c r="AE135" i="18"/>
  <c r="AE136" i="18"/>
  <c r="AE139" i="18"/>
  <c r="AE142" i="18"/>
  <c r="AF131" i="18"/>
  <c r="AF132" i="18"/>
  <c r="AF133" i="18"/>
  <c r="AF134" i="18"/>
  <c r="AF135" i="18"/>
  <c r="AF136" i="18"/>
  <c r="AF139" i="18"/>
  <c r="AF142" i="18"/>
  <c r="AB142" i="18"/>
  <c r="AD146" i="18"/>
  <c r="AE145" i="18"/>
  <c r="AF145" i="18"/>
  <c r="AE146" i="18"/>
  <c r="AF146" i="18"/>
  <c r="AE147" i="18"/>
  <c r="AF147" i="18"/>
  <c r="AG149" i="18"/>
  <c r="R129" i="18"/>
  <c r="R53" i="18" s="1"/>
  <c r="R143" i="18"/>
  <c r="R148" i="18"/>
  <c r="R72" i="18" s="1"/>
  <c r="Q123" i="18"/>
  <c r="I129" i="18"/>
  <c r="I53" i="18" s="1"/>
  <c r="I143" i="18"/>
  <c r="I148" i="18"/>
  <c r="I72" i="18" s="1"/>
  <c r="O97" i="18"/>
  <c r="O104" i="18"/>
  <c r="O105" i="18"/>
  <c r="O123" i="18"/>
  <c r="O129" i="18"/>
  <c r="O143" i="18"/>
  <c r="O148" i="18"/>
  <c r="N97" i="18"/>
  <c r="N99" i="18"/>
  <c r="N103" i="18"/>
  <c r="M103" i="18"/>
  <c r="N104" i="18"/>
  <c r="N105" i="18"/>
  <c r="N108" i="18"/>
  <c r="J108" i="18" s="1"/>
  <c r="N109" i="18"/>
  <c r="N110" i="18"/>
  <c r="N112" i="18"/>
  <c r="J112" i="18" s="1"/>
  <c r="N117" i="18"/>
  <c r="N121" i="18"/>
  <c r="M121" i="18"/>
  <c r="M45" i="18" s="1"/>
  <c r="AD45" i="18" s="1"/>
  <c r="N122" i="18"/>
  <c r="N132" i="18"/>
  <c r="N134" i="18"/>
  <c r="N58" i="18" s="1"/>
  <c r="N136" i="18"/>
  <c r="N145" i="18"/>
  <c r="N146" i="18"/>
  <c r="N147" i="18"/>
  <c r="M99" i="18"/>
  <c r="M23" i="18" s="1"/>
  <c r="AD23" i="18" s="1"/>
  <c r="M104" i="18"/>
  <c r="M105" i="18"/>
  <c r="M108" i="18"/>
  <c r="M109" i="18"/>
  <c r="M33" i="18" s="1"/>
  <c r="AD33" i="18" s="1"/>
  <c r="M110" i="18"/>
  <c r="M117" i="18"/>
  <c r="M41" i="18" s="1"/>
  <c r="M122" i="18"/>
  <c r="M131" i="18"/>
  <c r="M55" i="18" s="1"/>
  <c r="M132" i="18"/>
  <c r="M133" i="18"/>
  <c r="M57" i="18" s="1"/>
  <c r="M134" i="18"/>
  <c r="M58" i="18" s="1"/>
  <c r="M135" i="18"/>
  <c r="M136" i="18"/>
  <c r="M60" i="18" s="1"/>
  <c r="M146" i="18"/>
  <c r="M70" i="18" s="1"/>
  <c r="L120" i="18"/>
  <c r="K120" i="18"/>
  <c r="B123" i="18"/>
  <c r="B129" i="18"/>
  <c r="B143" i="18"/>
  <c r="B148" i="18"/>
  <c r="Q147" i="18"/>
  <c r="Q146" i="18"/>
  <c r="Q145" i="18"/>
  <c r="Q144" i="18"/>
  <c r="Q142" i="18"/>
  <c r="Q141" i="18"/>
  <c r="Q140" i="18"/>
  <c r="Q139" i="18"/>
  <c r="Q138" i="18"/>
  <c r="Q137" i="18"/>
  <c r="Q136" i="18"/>
  <c r="Q135" i="18"/>
  <c r="Q134" i="18"/>
  <c r="Q133" i="18"/>
  <c r="Q132" i="18"/>
  <c r="Q131" i="18"/>
  <c r="Q130" i="18"/>
  <c r="Q128" i="18"/>
  <c r="Q127" i="18"/>
  <c r="Q126" i="18"/>
  <c r="Q125" i="18"/>
  <c r="Q124" i="18"/>
  <c r="P123" i="18"/>
  <c r="Q122" i="18"/>
  <c r="Q121" i="18"/>
  <c r="Q120" i="18"/>
  <c r="Q118" i="18"/>
  <c r="Q117" i="18"/>
  <c r="Q116" i="18"/>
  <c r="P115" i="18"/>
  <c r="Q114" i="18"/>
  <c r="Q112" i="18"/>
  <c r="Q110" i="18"/>
  <c r="Q109" i="18"/>
  <c r="Q108" i="18"/>
  <c r="Q105" i="18"/>
  <c r="Q104" i="18"/>
  <c r="Q103" i="18"/>
  <c r="Q102" i="18"/>
  <c r="Q101" i="18"/>
  <c r="Q100" i="18"/>
  <c r="Q99" i="18"/>
  <c r="Q98" i="18"/>
  <c r="Q97" i="18"/>
  <c r="P97" i="18"/>
  <c r="Q96" i="18"/>
  <c r="Q95" i="18"/>
  <c r="Q94" i="18"/>
  <c r="Q93" i="18"/>
  <c r="Q92" i="18"/>
  <c r="Q91" i="18"/>
  <c r="Q90" i="18"/>
  <c r="Q89" i="18"/>
  <c r="Q88" i="18"/>
  <c r="Q87" i="18"/>
  <c r="Q86" i="18"/>
  <c r="AE9" i="18"/>
  <c r="AF9" i="18"/>
  <c r="AE10" i="18"/>
  <c r="AF10" i="18"/>
  <c r="AE11" i="18"/>
  <c r="AF11" i="18"/>
  <c r="AE12" i="18"/>
  <c r="AF12" i="18"/>
  <c r="AE14" i="18"/>
  <c r="AF14" i="18"/>
  <c r="AE17" i="18"/>
  <c r="AF17" i="18"/>
  <c r="AE18" i="18"/>
  <c r="AF18" i="18"/>
  <c r="AE19" i="18"/>
  <c r="AF19" i="18"/>
  <c r="AE23" i="18"/>
  <c r="AF23" i="18"/>
  <c r="AE27" i="18"/>
  <c r="AF27" i="18"/>
  <c r="AE28" i="18"/>
  <c r="AF28" i="18"/>
  <c r="AF29" i="18"/>
  <c r="AF31" i="18"/>
  <c r="AF32" i="18"/>
  <c r="AF33" i="18"/>
  <c r="AF34" i="18"/>
  <c r="AF35" i="18"/>
  <c r="AF36" i="18"/>
  <c r="AF38" i="18"/>
  <c r="AE29" i="18"/>
  <c r="AE31" i="18"/>
  <c r="AE32" i="18"/>
  <c r="AE33" i="18"/>
  <c r="AE34" i="18"/>
  <c r="AE35" i="18"/>
  <c r="AE36" i="18"/>
  <c r="AE38" i="18"/>
  <c r="AE41" i="18"/>
  <c r="AF41" i="18"/>
  <c r="AF42" i="18"/>
  <c r="AF44" i="18"/>
  <c r="AF45" i="18"/>
  <c r="AF46" i="18"/>
  <c r="AE42" i="18"/>
  <c r="AE44" i="18"/>
  <c r="AE45" i="18"/>
  <c r="AE46" i="18"/>
  <c r="AE49" i="18"/>
  <c r="AF49" i="18"/>
  <c r="AE50" i="18"/>
  <c r="AF50" i="18"/>
  <c r="AE51" i="18"/>
  <c r="AE52" i="18"/>
  <c r="AF51" i="18"/>
  <c r="AF52" i="18"/>
  <c r="AE55" i="18"/>
  <c r="AF55" i="18"/>
  <c r="AF56" i="18"/>
  <c r="AF57" i="18"/>
  <c r="AF58" i="18"/>
  <c r="AF59" i="18"/>
  <c r="AF60" i="18"/>
  <c r="AF63" i="18"/>
  <c r="AF66" i="18"/>
  <c r="AE56" i="18"/>
  <c r="AE57" i="18"/>
  <c r="AE58" i="18"/>
  <c r="AE59" i="18"/>
  <c r="AE60" i="18"/>
  <c r="AE63" i="18"/>
  <c r="AE66" i="18"/>
  <c r="AE69" i="18"/>
  <c r="AF69" i="18"/>
  <c r="AE70" i="18"/>
  <c r="AE71" i="18"/>
  <c r="AF70" i="18"/>
  <c r="AF71" i="18"/>
  <c r="AG73" i="18"/>
  <c r="AD13" i="18"/>
  <c r="AD15" i="18"/>
  <c r="AD16" i="18"/>
  <c r="O47" i="18"/>
  <c r="O53" i="18"/>
  <c r="O63" i="18"/>
  <c r="O67" i="18" s="1"/>
  <c r="O72" i="18"/>
  <c r="N23" i="18"/>
  <c r="N27" i="18"/>
  <c r="N28" i="18"/>
  <c r="N29" i="18"/>
  <c r="N31" i="18"/>
  <c r="N32" i="18"/>
  <c r="N33" i="18"/>
  <c r="N34" i="18"/>
  <c r="N35" i="18"/>
  <c r="N36" i="18"/>
  <c r="N38" i="18"/>
  <c r="N42" i="18"/>
  <c r="N44" i="18"/>
  <c r="N45" i="18"/>
  <c r="N46" i="18"/>
  <c r="N50" i="18"/>
  <c r="N51" i="18"/>
  <c r="N52" i="18"/>
  <c r="N55" i="18"/>
  <c r="N56" i="18"/>
  <c r="N63" i="18"/>
  <c r="N66" i="18"/>
  <c r="N69" i="18"/>
  <c r="N71" i="18"/>
  <c r="N70" i="18"/>
  <c r="B47" i="17"/>
  <c r="B72" i="18"/>
  <c r="B72" i="17" s="1"/>
  <c r="P70" i="18"/>
  <c r="R69" i="17"/>
  <c r="P66" i="18"/>
  <c r="R65" i="17"/>
  <c r="R64" i="17"/>
  <c r="P63" i="18"/>
  <c r="P60" i="18"/>
  <c r="P59" i="18"/>
  <c r="P58" i="18"/>
  <c r="P57" i="18"/>
  <c r="P56" i="18"/>
  <c r="P55" i="18"/>
  <c r="R52" i="17"/>
  <c r="R51" i="17"/>
  <c r="P50" i="18"/>
  <c r="P49" i="18"/>
  <c r="P46" i="18"/>
  <c r="P45" i="18"/>
  <c r="P44" i="18"/>
  <c r="P41" i="18"/>
  <c r="P36" i="18"/>
  <c r="P34" i="18"/>
  <c r="P33" i="18"/>
  <c r="P29" i="18"/>
  <c r="P28" i="18"/>
  <c r="P27" i="18"/>
  <c r="P23" i="18"/>
  <c r="P19" i="18"/>
  <c r="P18" i="18"/>
  <c r="P17" i="18"/>
  <c r="P14" i="18"/>
  <c r="P12" i="18"/>
  <c r="P11" i="18"/>
  <c r="P10" i="18"/>
  <c r="P9" i="18"/>
  <c r="I447" i="1"/>
  <c r="I442" i="1"/>
  <c r="I428" i="1"/>
  <c r="Q428" i="1" s="1"/>
  <c r="I422" i="1"/>
  <c r="I414" i="1"/>
  <c r="I396" i="1"/>
  <c r="W295" i="1"/>
  <c r="P246" i="1"/>
  <c r="P247" i="1"/>
  <c r="U247" i="1" s="1"/>
  <c r="AC247" i="1" s="1"/>
  <c r="P248" i="1"/>
  <c r="P249" i="1"/>
  <c r="U249" i="1" s="1"/>
  <c r="P250" i="1"/>
  <c r="P251" i="1"/>
  <c r="U251" i="1" s="1"/>
  <c r="P252" i="1"/>
  <c r="P253" i="1"/>
  <c r="P254" i="1"/>
  <c r="P255" i="1"/>
  <c r="P256" i="1"/>
  <c r="P257" i="1"/>
  <c r="P258" i="1"/>
  <c r="P259" i="1"/>
  <c r="U259" i="1" s="1"/>
  <c r="P260" i="1"/>
  <c r="P261" i="1"/>
  <c r="U261" i="1" s="1"/>
  <c r="AC261" i="1" s="1"/>
  <c r="P264" i="1"/>
  <c r="P265" i="1"/>
  <c r="T265" i="1" s="1"/>
  <c r="P267" i="1"/>
  <c r="P268" i="1"/>
  <c r="P269" i="1"/>
  <c r="P272" i="1"/>
  <c r="V272" i="1" s="1"/>
  <c r="P273" i="1"/>
  <c r="P274" i="1"/>
  <c r="U274" i="1" s="1"/>
  <c r="AC274" i="1" s="1"/>
  <c r="P275" i="1"/>
  <c r="P278" i="1"/>
  <c r="V278" i="1" s="1"/>
  <c r="P279" i="1"/>
  <c r="P280" i="1"/>
  <c r="U280" i="1" s="1"/>
  <c r="AC280" i="1" s="1"/>
  <c r="P281" i="1"/>
  <c r="P282" i="1"/>
  <c r="P283" i="1"/>
  <c r="P284" i="1"/>
  <c r="U284" i="1" s="1"/>
  <c r="AC284" i="1" s="1"/>
  <c r="P285" i="1"/>
  <c r="P286" i="1"/>
  <c r="P287" i="1"/>
  <c r="P288" i="1"/>
  <c r="T288" i="1" s="1"/>
  <c r="P289" i="1"/>
  <c r="P292" i="1"/>
  <c r="P293" i="1"/>
  <c r="P294" i="1"/>
  <c r="X290" i="1"/>
  <c r="R290" i="1"/>
  <c r="W290" i="1"/>
  <c r="W276" i="1"/>
  <c r="W352" i="1"/>
  <c r="R276" i="1"/>
  <c r="Z245" i="1"/>
  <c r="Z263" i="1"/>
  <c r="Z271" i="1"/>
  <c r="Z277" i="1"/>
  <c r="Z291" i="1"/>
  <c r="I295" i="1"/>
  <c r="Q245" i="1"/>
  <c r="Q263" i="1"/>
  <c r="Q271" i="1"/>
  <c r="Q277" i="1"/>
  <c r="Q291" i="1"/>
  <c r="B295" i="1"/>
  <c r="B290" i="1"/>
  <c r="B276" i="1"/>
  <c r="B270" i="1"/>
  <c r="W147" i="1"/>
  <c r="W128" i="1"/>
  <c r="X196" i="1"/>
  <c r="W202" i="1"/>
  <c r="P220" i="1"/>
  <c r="P219" i="1"/>
  <c r="T219" i="1" s="1"/>
  <c r="P218" i="1"/>
  <c r="P215" i="1"/>
  <c r="P214" i="1"/>
  <c r="P213" i="1"/>
  <c r="P212" i="1"/>
  <c r="P199" i="1"/>
  <c r="P198" i="1"/>
  <c r="W221" i="1"/>
  <c r="I221" i="1"/>
  <c r="P85" i="1"/>
  <c r="U85" i="1" s="1"/>
  <c r="P86" i="1"/>
  <c r="P87" i="1"/>
  <c r="U87" i="1" s="1"/>
  <c r="P88" i="1"/>
  <c r="P89" i="1"/>
  <c r="P90" i="1"/>
  <c r="P91" i="1"/>
  <c r="P92" i="1"/>
  <c r="P93" i="1"/>
  <c r="P94" i="1"/>
  <c r="P98" i="1"/>
  <c r="T98" i="1" s="1"/>
  <c r="AB98" i="1" s="1"/>
  <c r="P99" i="1"/>
  <c r="P100" i="1"/>
  <c r="U100" i="1" s="1"/>
  <c r="P101" i="1"/>
  <c r="P102" i="1"/>
  <c r="P103" i="1"/>
  <c r="P104" i="1"/>
  <c r="U104" i="1" s="1"/>
  <c r="P105" i="1"/>
  <c r="P106" i="1"/>
  <c r="P107" i="1"/>
  <c r="P108" i="1"/>
  <c r="P109" i="1"/>
  <c r="P110" i="1"/>
  <c r="P111" i="1"/>
  <c r="P112" i="1"/>
  <c r="P113" i="1"/>
  <c r="P116" i="1"/>
  <c r="P117" i="1"/>
  <c r="V117" i="1" s="1"/>
  <c r="P119" i="1"/>
  <c r="V119" i="1" s="1"/>
  <c r="P120" i="1"/>
  <c r="P121" i="1"/>
  <c r="T121" i="1" s="1"/>
  <c r="P124" i="1"/>
  <c r="V124" i="1" s="1"/>
  <c r="P125" i="1"/>
  <c r="V125" i="1" s="1"/>
  <c r="P126" i="1"/>
  <c r="P127" i="1"/>
  <c r="P130" i="1"/>
  <c r="U130" i="1" s="1"/>
  <c r="P131" i="1"/>
  <c r="P132" i="1"/>
  <c r="P133" i="1"/>
  <c r="P134" i="1"/>
  <c r="P135" i="1"/>
  <c r="T135" i="1" s="1"/>
  <c r="P136" i="1"/>
  <c r="P137" i="1"/>
  <c r="U137" i="1" s="1"/>
  <c r="AC137" i="1" s="1"/>
  <c r="P138" i="1"/>
  <c r="P139" i="1"/>
  <c r="P140" i="1"/>
  <c r="X66" i="1" s="1"/>
  <c r="P141" i="1"/>
  <c r="P144" i="1"/>
  <c r="P145" i="1"/>
  <c r="P146" i="1"/>
  <c r="U117" i="1"/>
  <c r="I96" i="1"/>
  <c r="I114" i="1"/>
  <c r="I122" i="1"/>
  <c r="I128" i="1"/>
  <c r="I142" i="1"/>
  <c r="I147" i="1"/>
  <c r="B221" i="1"/>
  <c r="B114" i="1"/>
  <c r="B122" i="1"/>
  <c r="B128" i="1"/>
  <c r="B142" i="1"/>
  <c r="O10" i="17"/>
  <c r="O11" i="17"/>
  <c r="O12" i="17"/>
  <c r="O13" i="17"/>
  <c r="O14" i="17"/>
  <c r="O19" i="1"/>
  <c r="O18" i="17" s="1"/>
  <c r="O20" i="1"/>
  <c r="O19" i="17" s="1"/>
  <c r="O23" i="1"/>
  <c r="O24" i="1"/>
  <c r="O23" i="17" s="1"/>
  <c r="O25" i="1"/>
  <c r="O24" i="17" s="1"/>
  <c r="O26" i="1"/>
  <c r="O25" i="17" s="1"/>
  <c r="O27" i="1"/>
  <c r="O26" i="17" s="1"/>
  <c r="O28" i="1"/>
  <c r="O27" i="17" s="1"/>
  <c r="O29" i="1"/>
  <c r="O28" i="17" s="1"/>
  <c r="O33" i="1"/>
  <c r="O32" i="17" s="1"/>
  <c r="O34" i="1"/>
  <c r="O33" i="17" s="1"/>
  <c r="O35" i="1"/>
  <c r="O34" i="17" s="1"/>
  <c r="O36" i="1"/>
  <c r="O35" i="17" s="1"/>
  <c r="O37" i="1"/>
  <c r="O36" i="17" s="1"/>
  <c r="O38" i="1"/>
  <c r="O37" i="17" s="1"/>
  <c r="O39" i="1"/>
  <c r="O41" i="1"/>
  <c r="O43" i="1"/>
  <c r="O42" i="17" s="1"/>
  <c r="O45" i="1"/>
  <c r="O44" i="17" s="1"/>
  <c r="O46" i="1"/>
  <c r="O45" i="17" s="1"/>
  <c r="O47" i="1"/>
  <c r="O46" i="17" s="1"/>
  <c r="O49" i="1"/>
  <c r="O50" i="1"/>
  <c r="O49" i="17" s="1"/>
  <c r="O51" i="1"/>
  <c r="O50" i="17" s="1"/>
  <c r="O52" i="1"/>
  <c r="O51" i="17" s="1"/>
  <c r="O53" i="1"/>
  <c r="O52" i="17" s="1"/>
  <c r="O56" i="1"/>
  <c r="O55" i="17" s="1"/>
  <c r="O57" i="1"/>
  <c r="O56" i="17" s="1"/>
  <c r="O65" i="1"/>
  <c r="O64" i="17" s="1"/>
  <c r="O66" i="1"/>
  <c r="O65" i="17" s="1"/>
  <c r="O67" i="1"/>
  <c r="O70" i="1"/>
  <c r="O69" i="17" s="1"/>
  <c r="O71" i="1"/>
  <c r="O70" i="17" s="1"/>
  <c r="O72" i="1"/>
  <c r="N23" i="1"/>
  <c r="N41" i="1"/>
  <c r="N49" i="1"/>
  <c r="M23" i="1"/>
  <c r="M41" i="1"/>
  <c r="M49" i="1"/>
  <c r="L23" i="1"/>
  <c r="L41" i="1"/>
  <c r="L49" i="1"/>
  <c r="K23" i="1"/>
  <c r="K41" i="1"/>
  <c r="K49" i="1"/>
  <c r="J23" i="1"/>
  <c r="J41" i="1"/>
  <c r="J49" i="1"/>
  <c r="Q49" i="1" s="1"/>
  <c r="O9" i="17"/>
  <c r="X10" i="17"/>
  <c r="AF10" i="17" s="1"/>
  <c r="X11" i="17"/>
  <c r="AF11" i="17" s="1"/>
  <c r="X12" i="17"/>
  <c r="AF12" i="17" s="1"/>
  <c r="X13" i="17"/>
  <c r="AF13" i="17" s="1"/>
  <c r="X14" i="17"/>
  <c r="AF14" i="17" s="1"/>
  <c r="X19" i="1"/>
  <c r="X20" i="1"/>
  <c r="X19" i="17" s="1"/>
  <c r="AF19" i="17" s="1"/>
  <c r="X23" i="1"/>
  <c r="X22" i="17" s="1"/>
  <c r="Z22" i="17" s="1"/>
  <c r="X24" i="1"/>
  <c r="X25" i="1"/>
  <c r="X26" i="1"/>
  <c r="X27" i="1"/>
  <c r="X28" i="1"/>
  <c r="X29" i="1"/>
  <c r="AF29" i="1" s="1"/>
  <c r="X30" i="1"/>
  <c r="X31" i="1"/>
  <c r="X32" i="1"/>
  <c r="X33" i="1"/>
  <c r="X34" i="1"/>
  <c r="X35" i="1"/>
  <c r="X36" i="1"/>
  <c r="X37" i="1"/>
  <c r="AF37" i="1" s="1"/>
  <c r="X38" i="1"/>
  <c r="X39" i="1"/>
  <c r="X41" i="1"/>
  <c r="X49" i="1"/>
  <c r="X50" i="1"/>
  <c r="X51" i="1"/>
  <c r="AF51" i="1" s="1"/>
  <c r="X52" i="1"/>
  <c r="X53" i="1"/>
  <c r="AF53" i="1" s="1"/>
  <c r="X55" i="1"/>
  <c r="X56" i="1"/>
  <c r="X69" i="1"/>
  <c r="X68" i="17" s="1"/>
  <c r="X70" i="1"/>
  <c r="X71" i="1"/>
  <c r="X72" i="1"/>
  <c r="W23" i="1"/>
  <c r="W41" i="1"/>
  <c r="W49" i="1"/>
  <c r="W55" i="1"/>
  <c r="W69" i="1"/>
  <c r="X9" i="17"/>
  <c r="AF9" i="17" s="1"/>
  <c r="P61" i="1"/>
  <c r="P25" i="1"/>
  <c r="P29" i="1"/>
  <c r="AG969" i="1"/>
  <c r="Y969" i="1"/>
  <c r="X968" i="1"/>
  <c r="W968" i="1"/>
  <c r="R968" i="1"/>
  <c r="I968" i="1"/>
  <c r="Q968" i="1" s="1"/>
  <c r="B968" i="1"/>
  <c r="AF967" i="1"/>
  <c r="AE967" i="1"/>
  <c r="Q967" i="1"/>
  <c r="P967" i="1"/>
  <c r="AD967" i="1"/>
  <c r="AF966" i="1"/>
  <c r="AE966" i="1"/>
  <c r="Q966" i="1"/>
  <c r="P966" i="1"/>
  <c r="AD966" i="1"/>
  <c r="AF965" i="1"/>
  <c r="AE965" i="1"/>
  <c r="Q965" i="1"/>
  <c r="P965" i="1"/>
  <c r="Q964" i="1"/>
  <c r="X963" i="1"/>
  <c r="W963" i="1"/>
  <c r="R963" i="1"/>
  <c r="I963" i="1"/>
  <c r="B963" i="1"/>
  <c r="AF962" i="1"/>
  <c r="AE962" i="1"/>
  <c r="Q962" i="1"/>
  <c r="P962" i="1"/>
  <c r="AF961" i="1"/>
  <c r="AE961" i="1"/>
  <c r="Q961" i="1"/>
  <c r="P961" i="1"/>
  <c r="AF960" i="1"/>
  <c r="AE960" i="1"/>
  <c r="Q960" i="1"/>
  <c r="P960" i="1"/>
  <c r="AD960" i="1"/>
  <c r="AF959" i="1"/>
  <c r="AE959" i="1"/>
  <c r="Q959" i="1"/>
  <c r="AD959" i="1"/>
  <c r="AF958" i="1"/>
  <c r="AE958" i="1"/>
  <c r="Q958" i="1"/>
  <c r="P958" i="1"/>
  <c r="U958" i="1" s="1"/>
  <c r="AD958" i="1"/>
  <c r="AF957" i="1"/>
  <c r="AE957" i="1"/>
  <c r="Q957" i="1"/>
  <c r="AF956" i="1"/>
  <c r="AE956" i="1"/>
  <c r="Q956" i="1"/>
  <c r="P956" i="1"/>
  <c r="T956" i="1" s="1"/>
  <c r="AF955" i="1"/>
  <c r="AE955" i="1"/>
  <c r="Q955" i="1"/>
  <c r="P955" i="1"/>
  <c r="AF954" i="1"/>
  <c r="AE954" i="1"/>
  <c r="Q954" i="1"/>
  <c r="P954" i="1"/>
  <c r="AF953" i="1"/>
  <c r="AE953" i="1"/>
  <c r="Q953" i="1"/>
  <c r="P953" i="1"/>
  <c r="AD953" i="1"/>
  <c r="AF952" i="1"/>
  <c r="AE952" i="1"/>
  <c r="Q952" i="1"/>
  <c r="P952" i="1"/>
  <c r="AD952" i="1"/>
  <c r="AF951" i="1"/>
  <c r="AE951" i="1"/>
  <c r="AD951" i="1"/>
  <c r="Q950" i="1"/>
  <c r="X949" i="1"/>
  <c r="W949" i="1"/>
  <c r="R949" i="1"/>
  <c r="I949" i="1"/>
  <c r="B949" i="1"/>
  <c r="AF948" i="1"/>
  <c r="AE948" i="1"/>
  <c r="Q948" i="1"/>
  <c r="P948" i="1"/>
  <c r="AF947" i="1"/>
  <c r="AE947" i="1"/>
  <c r="Q947" i="1"/>
  <c r="P947" i="1"/>
  <c r="AD947" i="1"/>
  <c r="AF946" i="1"/>
  <c r="AE946" i="1"/>
  <c r="Q946" i="1"/>
  <c r="P946" i="1"/>
  <c r="AD946" i="1"/>
  <c r="AF945" i="1"/>
  <c r="AE945" i="1"/>
  <c r="Q945" i="1"/>
  <c r="P945" i="1"/>
  <c r="Q944" i="1"/>
  <c r="W943" i="1"/>
  <c r="R943" i="1"/>
  <c r="I943" i="1"/>
  <c r="Q943" i="1" s="1"/>
  <c r="B943" i="1"/>
  <c r="AF942" i="1"/>
  <c r="AE942" i="1"/>
  <c r="Q942" i="1"/>
  <c r="P942" i="1"/>
  <c r="AD942" i="1"/>
  <c r="AF941" i="1"/>
  <c r="AE941" i="1"/>
  <c r="Q941" i="1"/>
  <c r="P941" i="1"/>
  <c r="V941" i="1" s="1"/>
  <c r="AF940" i="1"/>
  <c r="AE940" i="1"/>
  <c r="Q940" i="1"/>
  <c r="P940" i="1"/>
  <c r="AD940" i="1"/>
  <c r="AF938" i="1"/>
  <c r="AE938" i="1"/>
  <c r="Q938" i="1"/>
  <c r="P938" i="1"/>
  <c r="AF937" i="1"/>
  <c r="AE937" i="1"/>
  <c r="Q937" i="1"/>
  <c r="P937" i="1"/>
  <c r="Q936" i="1"/>
  <c r="X935" i="1"/>
  <c r="X943" i="1" s="1"/>
  <c r="W935" i="1"/>
  <c r="R935" i="1"/>
  <c r="I935" i="1"/>
  <c r="Q935" i="1" s="1"/>
  <c r="B935" i="1"/>
  <c r="AF934" i="1"/>
  <c r="AE934" i="1"/>
  <c r="Q934" i="1"/>
  <c r="P934" i="1"/>
  <c r="U934" i="1" s="1"/>
  <c r="AD934" i="1"/>
  <c r="AF933" i="1"/>
  <c r="AE933" i="1"/>
  <c r="Q933" i="1"/>
  <c r="P933" i="1"/>
  <c r="U933" i="1" s="1"/>
  <c r="AD933" i="1"/>
  <c r="AF932" i="1"/>
  <c r="AE932" i="1"/>
  <c r="Q932" i="1"/>
  <c r="P932" i="1"/>
  <c r="AD932" i="1"/>
  <c r="AF931" i="1"/>
  <c r="AE931" i="1"/>
  <c r="Q931" i="1"/>
  <c r="P931" i="1"/>
  <c r="U931" i="1" s="1"/>
  <c r="AD931" i="1"/>
  <c r="AF930" i="1"/>
  <c r="AE930" i="1"/>
  <c r="Q930" i="1"/>
  <c r="P930" i="1"/>
  <c r="AD930" i="1"/>
  <c r="AF929" i="1"/>
  <c r="AE929" i="1"/>
  <c r="Q929" i="1"/>
  <c r="P929" i="1"/>
  <c r="AD929" i="1"/>
  <c r="AF928" i="1"/>
  <c r="AE928" i="1"/>
  <c r="Q928" i="1"/>
  <c r="P928" i="1"/>
  <c r="U928" i="1" s="1"/>
  <c r="AD928" i="1"/>
  <c r="AF927" i="1"/>
  <c r="AE927" i="1"/>
  <c r="Q927" i="1"/>
  <c r="P927" i="1"/>
  <c r="U927" i="1" s="1"/>
  <c r="AD927" i="1"/>
  <c r="AF926" i="1"/>
  <c r="AE926" i="1"/>
  <c r="Q926" i="1"/>
  <c r="P926" i="1"/>
  <c r="AD926" i="1"/>
  <c r="AF925" i="1"/>
  <c r="AE925" i="1"/>
  <c r="Q925" i="1"/>
  <c r="P925" i="1"/>
  <c r="AD925" i="1"/>
  <c r="AF924" i="1"/>
  <c r="AE924" i="1"/>
  <c r="Q924" i="1"/>
  <c r="P924" i="1"/>
  <c r="AF923" i="1"/>
  <c r="AE923" i="1"/>
  <c r="Q923" i="1"/>
  <c r="P923" i="1"/>
  <c r="AD923" i="1"/>
  <c r="AF922" i="1"/>
  <c r="AE922" i="1"/>
  <c r="Q922" i="1"/>
  <c r="P922" i="1"/>
  <c r="AD922" i="1"/>
  <c r="AF921" i="1"/>
  <c r="AE921" i="1"/>
  <c r="Q921" i="1"/>
  <c r="P921" i="1"/>
  <c r="U921" i="1" s="1"/>
  <c r="AD921" i="1"/>
  <c r="AF920" i="1"/>
  <c r="AE920" i="1"/>
  <c r="Q920" i="1"/>
  <c r="P920" i="1"/>
  <c r="T920" i="1" s="1"/>
  <c r="AD920" i="1"/>
  <c r="AF919" i="1"/>
  <c r="AE919" i="1"/>
  <c r="Q919" i="1"/>
  <c r="P919" i="1"/>
  <c r="Q918" i="1"/>
  <c r="X917" i="1"/>
  <c r="X969" i="1" s="1"/>
  <c r="W917" i="1"/>
  <c r="B969" i="1"/>
  <c r="AF915" i="1"/>
  <c r="AE915" i="1"/>
  <c r="Q915" i="1"/>
  <c r="P915" i="1"/>
  <c r="AF914" i="1"/>
  <c r="AE914" i="1"/>
  <c r="Q914" i="1"/>
  <c r="P914" i="1"/>
  <c r="AF913" i="1"/>
  <c r="AE913" i="1"/>
  <c r="Q913" i="1"/>
  <c r="P913" i="1"/>
  <c r="AD913" i="1"/>
  <c r="AF912" i="1"/>
  <c r="AE912" i="1"/>
  <c r="Q912" i="1"/>
  <c r="P912" i="1"/>
  <c r="AD912" i="1"/>
  <c r="AF911" i="1"/>
  <c r="AE911" i="1"/>
  <c r="Q911" i="1"/>
  <c r="P911" i="1"/>
  <c r="V911" i="1" s="1"/>
  <c r="AF910" i="1"/>
  <c r="AE910" i="1"/>
  <c r="Q910" i="1"/>
  <c r="P910" i="1"/>
  <c r="V910" i="1" s="1"/>
  <c r="AF909" i="1"/>
  <c r="AE909" i="1"/>
  <c r="Q909" i="1"/>
  <c r="P909" i="1"/>
  <c r="AD909" i="1"/>
  <c r="AF908" i="1"/>
  <c r="AE908" i="1"/>
  <c r="Q908" i="1"/>
  <c r="P908" i="1"/>
  <c r="AD908" i="1"/>
  <c r="AF907" i="1"/>
  <c r="AE907" i="1"/>
  <c r="Q907" i="1"/>
  <c r="P907" i="1"/>
  <c r="V907" i="1" s="1"/>
  <c r="AF906" i="1"/>
  <c r="AE906" i="1"/>
  <c r="Q906" i="1"/>
  <c r="P906" i="1"/>
  <c r="V906" i="1" s="1"/>
  <c r="AF905" i="1"/>
  <c r="AE905" i="1"/>
  <c r="Q905" i="1"/>
  <c r="P905" i="1"/>
  <c r="AG896" i="1"/>
  <c r="Y896" i="1"/>
  <c r="X895" i="1"/>
  <c r="W895" i="1"/>
  <c r="R895" i="1"/>
  <c r="I895" i="1"/>
  <c r="Q895" i="1" s="1"/>
  <c r="B895" i="1"/>
  <c r="AF894" i="1"/>
  <c r="AE894" i="1"/>
  <c r="Q894" i="1"/>
  <c r="P894" i="1"/>
  <c r="AD894" i="1"/>
  <c r="AF893" i="1"/>
  <c r="AE893" i="1"/>
  <c r="AE895" i="1" s="1"/>
  <c r="Q893" i="1"/>
  <c r="P893" i="1"/>
  <c r="U893" i="1" s="1"/>
  <c r="AF892" i="1"/>
  <c r="AE892" i="1"/>
  <c r="Q892" i="1"/>
  <c r="P892" i="1"/>
  <c r="X890" i="1"/>
  <c r="W890" i="1"/>
  <c r="R890" i="1"/>
  <c r="I890" i="1"/>
  <c r="Q890" i="1" s="1"/>
  <c r="B890" i="1"/>
  <c r="AF889" i="1"/>
  <c r="AE889" i="1"/>
  <c r="Q889" i="1"/>
  <c r="P889" i="1"/>
  <c r="V889" i="1" s="1"/>
  <c r="AD889" i="1"/>
  <c r="AF888" i="1"/>
  <c r="AE888" i="1"/>
  <c r="Q888" i="1"/>
  <c r="P888" i="1"/>
  <c r="T888" i="1" s="1"/>
  <c r="AD888" i="1"/>
  <c r="AF887" i="1"/>
  <c r="AE887" i="1"/>
  <c r="Q887" i="1"/>
  <c r="P887" i="1"/>
  <c r="AD887" i="1"/>
  <c r="AF886" i="1"/>
  <c r="AE886" i="1"/>
  <c r="Q886" i="1"/>
  <c r="P886" i="1"/>
  <c r="AD886" i="1"/>
  <c r="AF885" i="1"/>
  <c r="AE885" i="1"/>
  <c r="Q885" i="1"/>
  <c r="P885" i="1"/>
  <c r="AD885" i="1"/>
  <c r="AF884" i="1"/>
  <c r="AE884" i="1"/>
  <c r="Q884" i="1"/>
  <c r="P884" i="1"/>
  <c r="U884" i="1" s="1"/>
  <c r="AF883" i="1"/>
  <c r="AE883" i="1"/>
  <c r="Q883" i="1"/>
  <c r="P883" i="1"/>
  <c r="AF882" i="1"/>
  <c r="AE882" i="1"/>
  <c r="Q882" i="1"/>
  <c r="P882" i="1"/>
  <c r="AF881" i="1"/>
  <c r="AE881" i="1"/>
  <c r="Q881" i="1"/>
  <c r="P881" i="1"/>
  <c r="AD881" i="1"/>
  <c r="AF880" i="1"/>
  <c r="AE880" i="1"/>
  <c r="Q880" i="1"/>
  <c r="P880" i="1"/>
  <c r="V880" i="1" s="1"/>
  <c r="AF879" i="1"/>
  <c r="AE879" i="1"/>
  <c r="Q879" i="1"/>
  <c r="P879" i="1"/>
  <c r="AD879" i="1"/>
  <c r="AF878" i="1"/>
  <c r="AE878" i="1"/>
  <c r="Q878" i="1"/>
  <c r="P878" i="1"/>
  <c r="Q877" i="1"/>
  <c r="X876" i="1"/>
  <c r="W876" i="1"/>
  <c r="W54" i="1" s="1"/>
  <c r="W53" i="17" s="1"/>
  <c r="R876" i="1"/>
  <c r="I876" i="1"/>
  <c r="Q876" i="1" s="1"/>
  <c r="B876" i="1"/>
  <c r="AF875" i="1"/>
  <c r="AE875" i="1"/>
  <c r="Q875" i="1"/>
  <c r="P875" i="1"/>
  <c r="V875" i="1" s="1"/>
  <c r="AD875" i="1"/>
  <c r="AF874" i="1"/>
  <c r="AE874" i="1"/>
  <c r="Q874" i="1"/>
  <c r="P874" i="1"/>
  <c r="T874" i="1" s="1"/>
  <c r="AD874" i="1"/>
  <c r="AF873" i="1"/>
  <c r="AE873" i="1"/>
  <c r="Q873" i="1"/>
  <c r="P873" i="1"/>
  <c r="AD873" i="1"/>
  <c r="AF872" i="1"/>
  <c r="AE872" i="1"/>
  <c r="Q872" i="1"/>
  <c r="P872" i="1"/>
  <c r="V872" i="1" s="1"/>
  <c r="W870" i="1"/>
  <c r="R870" i="1"/>
  <c r="P870" i="1" s="1"/>
  <c r="I870" i="1"/>
  <c r="Q870" i="1" s="1"/>
  <c r="B870" i="1"/>
  <c r="AF869" i="1"/>
  <c r="AE869" i="1"/>
  <c r="Q869" i="1"/>
  <c r="P869" i="1"/>
  <c r="U869" i="1" s="1"/>
  <c r="AD869" i="1"/>
  <c r="AF868" i="1"/>
  <c r="AE868" i="1"/>
  <c r="Q868" i="1"/>
  <c r="P868" i="1"/>
  <c r="AD868" i="1"/>
  <c r="Q867" i="1"/>
  <c r="P867" i="1"/>
  <c r="U867" i="1" s="1"/>
  <c r="AD867" i="1"/>
  <c r="AF865" i="1"/>
  <c r="AE865" i="1"/>
  <c r="Q865" i="1"/>
  <c r="P865" i="1"/>
  <c r="AF864" i="1"/>
  <c r="AE864" i="1"/>
  <c r="Q864" i="1"/>
  <c r="P864" i="1"/>
  <c r="U864" i="1" s="1"/>
  <c r="X862" i="1"/>
  <c r="X870" i="1" s="1"/>
  <c r="X844" i="1"/>
  <c r="W862" i="1"/>
  <c r="R862" i="1"/>
  <c r="I862" i="1"/>
  <c r="Q862" i="1" s="1"/>
  <c r="B862" i="1"/>
  <c r="AF861" i="1"/>
  <c r="AE861" i="1"/>
  <c r="Q861" i="1"/>
  <c r="P861" i="1"/>
  <c r="AD861" i="1"/>
  <c r="AF860" i="1"/>
  <c r="AE860" i="1"/>
  <c r="Q860" i="1"/>
  <c r="P860" i="1"/>
  <c r="AD860" i="1"/>
  <c r="AF859" i="1"/>
  <c r="AE859" i="1"/>
  <c r="Q859" i="1"/>
  <c r="P859" i="1"/>
  <c r="AF858" i="1"/>
  <c r="AE858" i="1"/>
  <c r="Q858" i="1"/>
  <c r="P858" i="1"/>
  <c r="AD858" i="1"/>
  <c r="AF857" i="1"/>
  <c r="AE857" i="1"/>
  <c r="Q857" i="1"/>
  <c r="P857" i="1"/>
  <c r="AD857" i="1"/>
  <c r="AF856" i="1"/>
  <c r="AE856" i="1"/>
  <c r="Q856" i="1"/>
  <c r="P856" i="1"/>
  <c r="AD856" i="1"/>
  <c r="AF855" i="1"/>
  <c r="AE855" i="1"/>
  <c r="Q855" i="1"/>
  <c r="P855" i="1"/>
  <c r="AD855" i="1"/>
  <c r="AF854" i="1"/>
  <c r="AE854" i="1"/>
  <c r="Q854" i="1"/>
  <c r="P854" i="1"/>
  <c r="U854" i="1" s="1"/>
  <c r="AD854" i="1"/>
  <c r="AF853" i="1"/>
  <c r="AE853" i="1"/>
  <c r="Q853" i="1"/>
  <c r="P853" i="1"/>
  <c r="AD853" i="1"/>
  <c r="AF852" i="1"/>
  <c r="AE852" i="1"/>
  <c r="Q852" i="1"/>
  <c r="P852" i="1"/>
  <c r="AD852" i="1"/>
  <c r="AF851" i="1"/>
  <c r="AE851" i="1"/>
  <c r="Q851" i="1"/>
  <c r="P851" i="1"/>
  <c r="AF850" i="1"/>
  <c r="AE850" i="1"/>
  <c r="Q850" i="1"/>
  <c r="P850" i="1"/>
  <c r="AD850" i="1"/>
  <c r="AF849" i="1"/>
  <c r="AE849" i="1"/>
  <c r="Q849" i="1"/>
  <c r="P849" i="1"/>
  <c r="AD849" i="1"/>
  <c r="AF848" i="1"/>
  <c r="AE848" i="1"/>
  <c r="Q848" i="1"/>
  <c r="P848" i="1"/>
  <c r="U848" i="1" s="1"/>
  <c r="AD848" i="1"/>
  <c r="AF847" i="1"/>
  <c r="AE847" i="1"/>
  <c r="Q847" i="1"/>
  <c r="P847" i="1"/>
  <c r="AF846" i="1"/>
  <c r="AE846" i="1"/>
  <c r="Q846" i="1"/>
  <c r="P846" i="1"/>
  <c r="I844" i="1"/>
  <c r="Q844" i="1" s="1"/>
  <c r="B844" i="1"/>
  <c r="AF842" i="1"/>
  <c r="AE842" i="1"/>
  <c r="Q842" i="1"/>
  <c r="P842" i="1"/>
  <c r="AF841" i="1"/>
  <c r="AE841" i="1"/>
  <c r="Q841" i="1"/>
  <c r="P841" i="1"/>
  <c r="AD841" i="1"/>
  <c r="AF840" i="1"/>
  <c r="AE840" i="1"/>
  <c r="Q840" i="1"/>
  <c r="P840" i="1"/>
  <c r="U840" i="1" s="1"/>
  <c r="AC840" i="1" s="1"/>
  <c r="AD840" i="1"/>
  <c r="AF839" i="1"/>
  <c r="AE839" i="1"/>
  <c r="Q839" i="1"/>
  <c r="P839" i="1"/>
  <c r="U839" i="1" s="1"/>
  <c r="AF838" i="1"/>
  <c r="AE838" i="1"/>
  <c r="Q838" i="1"/>
  <c r="P838" i="1"/>
  <c r="AD838" i="1"/>
  <c r="AF837" i="1"/>
  <c r="AE837" i="1"/>
  <c r="Q837" i="1"/>
  <c r="P837" i="1"/>
  <c r="AD837" i="1"/>
  <c r="AF836" i="1"/>
  <c r="AE836" i="1"/>
  <c r="Q836" i="1"/>
  <c r="P836" i="1"/>
  <c r="AD836" i="1"/>
  <c r="AF835" i="1"/>
  <c r="AE835" i="1"/>
  <c r="Q835" i="1"/>
  <c r="P835" i="1"/>
  <c r="AD835" i="1"/>
  <c r="AF834" i="1"/>
  <c r="AE834" i="1"/>
  <c r="Q834" i="1"/>
  <c r="P834" i="1"/>
  <c r="AD834" i="1"/>
  <c r="AF833" i="1"/>
  <c r="AE833" i="1"/>
  <c r="Q833" i="1"/>
  <c r="P833" i="1"/>
  <c r="T833" i="1" s="1"/>
  <c r="AD833" i="1"/>
  <c r="AF832" i="1"/>
  <c r="AE832" i="1"/>
  <c r="Q832" i="1"/>
  <c r="P832" i="1"/>
  <c r="T832" i="1" s="1"/>
  <c r="AB832" i="1" s="1"/>
  <c r="AG823" i="1"/>
  <c r="Y823" i="1"/>
  <c r="X822" i="1"/>
  <c r="W822" i="1"/>
  <c r="R822" i="1"/>
  <c r="I822" i="1"/>
  <c r="Q822" i="1" s="1"/>
  <c r="B822" i="1"/>
  <c r="AF821" i="1"/>
  <c r="AE821" i="1"/>
  <c r="Q821" i="1"/>
  <c r="P821" i="1"/>
  <c r="AD821" i="1"/>
  <c r="AF820" i="1"/>
  <c r="AE820" i="1"/>
  <c r="Q820" i="1"/>
  <c r="P820" i="1"/>
  <c r="U820" i="1" s="1"/>
  <c r="AC820" i="1" s="1"/>
  <c r="AD820" i="1"/>
  <c r="AF819" i="1"/>
  <c r="AE819" i="1"/>
  <c r="Q819" i="1"/>
  <c r="P819" i="1"/>
  <c r="U819" i="1" s="1"/>
  <c r="AC819" i="1" s="1"/>
  <c r="Q818" i="1"/>
  <c r="X817" i="1"/>
  <c r="W817" i="1"/>
  <c r="R817" i="1"/>
  <c r="I817" i="1"/>
  <c r="Q817" i="1" s="1"/>
  <c r="B817" i="1"/>
  <c r="AF816" i="1"/>
  <c r="AE816" i="1"/>
  <c r="Q816" i="1"/>
  <c r="P816" i="1"/>
  <c r="T816" i="1" s="1"/>
  <c r="AB816" i="1" s="1"/>
  <c r="AD816" i="1"/>
  <c r="AF815" i="1"/>
  <c r="AE815" i="1"/>
  <c r="Q815" i="1"/>
  <c r="P815" i="1"/>
  <c r="AD815" i="1"/>
  <c r="AF814" i="1"/>
  <c r="AE814" i="1"/>
  <c r="Q814" i="1"/>
  <c r="P814" i="1"/>
  <c r="AD814" i="1"/>
  <c r="AF813" i="1"/>
  <c r="AE813" i="1"/>
  <c r="Q813" i="1"/>
  <c r="P813" i="1"/>
  <c r="AD813" i="1"/>
  <c r="AF812" i="1"/>
  <c r="AE812" i="1"/>
  <c r="Q812" i="1"/>
  <c r="P812" i="1"/>
  <c r="AD812" i="1"/>
  <c r="AF811" i="1"/>
  <c r="AE811" i="1"/>
  <c r="Q811" i="1"/>
  <c r="P811" i="1"/>
  <c r="U811" i="1" s="1"/>
  <c r="AC811" i="1" s="1"/>
  <c r="AD811" i="1"/>
  <c r="AF810" i="1"/>
  <c r="AE810" i="1"/>
  <c r="Q810" i="1"/>
  <c r="P810" i="1"/>
  <c r="AD810" i="1"/>
  <c r="AF809" i="1"/>
  <c r="AE809" i="1"/>
  <c r="Q809" i="1"/>
  <c r="P809" i="1"/>
  <c r="AD809" i="1"/>
  <c r="AF808" i="1"/>
  <c r="AE808" i="1"/>
  <c r="Q808" i="1"/>
  <c r="P808" i="1"/>
  <c r="U808" i="1" s="1"/>
  <c r="AD808" i="1"/>
  <c r="AF807" i="1"/>
  <c r="AE807" i="1"/>
  <c r="Q807" i="1"/>
  <c r="P807" i="1"/>
  <c r="AD807" i="1"/>
  <c r="AF806" i="1"/>
  <c r="AE806" i="1"/>
  <c r="Q806" i="1"/>
  <c r="P806" i="1"/>
  <c r="U806" i="1" s="1"/>
  <c r="AD806" i="1"/>
  <c r="AF805" i="1"/>
  <c r="AE805" i="1"/>
  <c r="Q805" i="1"/>
  <c r="P805" i="1"/>
  <c r="V805" i="1" s="1"/>
  <c r="Q804" i="1"/>
  <c r="X803" i="1"/>
  <c r="W803" i="1"/>
  <c r="R803" i="1"/>
  <c r="I803" i="1"/>
  <c r="Q803" i="1" s="1"/>
  <c r="B803" i="1"/>
  <c r="AF802" i="1"/>
  <c r="AE802" i="1"/>
  <c r="Q802" i="1"/>
  <c r="P802" i="1"/>
  <c r="AD802" i="1"/>
  <c r="AF801" i="1"/>
  <c r="AE801" i="1"/>
  <c r="Q801" i="1"/>
  <c r="P801" i="1"/>
  <c r="T801" i="1" s="1"/>
  <c r="AD801" i="1"/>
  <c r="AF800" i="1"/>
  <c r="AE800" i="1"/>
  <c r="Q800" i="1"/>
  <c r="P800" i="1"/>
  <c r="AD800" i="1"/>
  <c r="AF799" i="1"/>
  <c r="AE799" i="1"/>
  <c r="Q799" i="1"/>
  <c r="P799" i="1"/>
  <c r="Q798" i="1"/>
  <c r="W797" i="1"/>
  <c r="R797" i="1"/>
  <c r="I797" i="1"/>
  <c r="Q797" i="1" s="1"/>
  <c r="B797" i="1"/>
  <c r="AF796" i="1"/>
  <c r="AE796" i="1"/>
  <c r="Q796" i="1"/>
  <c r="P796" i="1"/>
  <c r="AD796" i="1"/>
  <c r="AF795" i="1"/>
  <c r="AE795" i="1"/>
  <c r="Q795" i="1"/>
  <c r="P795" i="1"/>
  <c r="AD795" i="1"/>
  <c r="AF794" i="1"/>
  <c r="AE794" i="1"/>
  <c r="Q794" i="1"/>
  <c r="P794" i="1"/>
  <c r="AD794" i="1"/>
  <c r="AF792" i="1"/>
  <c r="AE792" i="1"/>
  <c r="Q792" i="1"/>
  <c r="P792" i="1"/>
  <c r="U792" i="1" s="1"/>
  <c r="AF791" i="1"/>
  <c r="AE791" i="1"/>
  <c r="Q791" i="1"/>
  <c r="P791" i="1"/>
  <c r="Q790" i="1"/>
  <c r="X789" i="1"/>
  <c r="X797" i="1" s="1"/>
  <c r="W789" i="1"/>
  <c r="R789" i="1"/>
  <c r="I789" i="1"/>
  <c r="Q789" i="1" s="1"/>
  <c r="B789" i="1"/>
  <c r="AF788" i="1"/>
  <c r="AE788" i="1"/>
  <c r="Q788" i="1"/>
  <c r="P788" i="1"/>
  <c r="U788" i="1" s="1"/>
  <c r="AD788" i="1"/>
  <c r="AF787" i="1"/>
  <c r="AE787" i="1"/>
  <c r="Q787" i="1"/>
  <c r="P787" i="1"/>
  <c r="AD787" i="1"/>
  <c r="AF786" i="1"/>
  <c r="AE786" i="1"/>
  <c r="Q786" i="1"/>
  <c r="P786" i="1"/>
  <c r="AD786" i="1"/>
  <c r="AF785" i="1"/>
  <c r="AE785" i="1"/>
  <c r="Q785" i="1"/>
  <c r="P785" i="1"/>
  <c r="AD785" i="1"/>
  <c r="AF784" i="1"/>
  <c r="AE784" i="1"/>
  <c r="Q784" i="1"/>
  <c r="P784" i="1"/>
  <c r="AD784" i="1"/>
  <c r="AF783" i="1"/>
  <c r="AE783" i="1"/>
  <c r="Q783" i="1"/>
  <c r="P783" i="1"/>
  <c r="AD783" i="1"/>
  <c r="AF782" i="1"/>
  <c r="AE782" i="1"/>
  <c r="Q782" i="1"/>
  <c r="P782" i="1"/>
  <c r="U782" i="1" s="1"/>
  <c r="AD782" i="1"/>
  <c r="AF781" i="1"/>
  <c r="AE781" i="1"/>
  <c r="Q781" i="1"/>
  <c r="P781" i="1"/>
  <c r="U781" i="1" s="1"/>
  <c r="AC781" i="1" s="1"/>
  <c r="AD781" i="1"/>
  <c r="AF780" i="1"/>
  <c r="AE780" i="1"/>
  <c r="Q780" i="1"/>
  <c r="P780" i="1"/>
  <c r="U780" i="1" s="1"/>
  <c r="AD780" i="1"/>
  <c r="AF779" i="1"/>
  <c r="AE779" i="1"/>
  <c r="Q779" i="1"/>
  <c r="P779" i="1"/>
  <c r="T779" i="1" s="1"/>
  <c r="AD779" i="1"/>
  <c r="AF778" i="1"/>
  <c r="AE778" i="1"/>
  <c r="Q778" i="1"/>
  <c r="P778" i="1"/>
  <c r="T778" i="1" s="1"/>
  <c r="AD778" i="1"/>
  <c r="AF777" i="1"/>
  <c r="AE777" i="1"/>
  <c r="Q777" i="1"/>
  <c r="P777" i="1"/>
  <c r="AD777" i="1"/>
  <c r="AF776" i="1"/>
  <c r="AE776" i="1"/>
  <c r="Q776" i="1"/>
  <c r="P776" i="1"/>
  <c r="T776" i="1" s="1"/>
  <c r="AD776" i="1"/>
  <c r="AF775" i="1"/>
  <c r="AE775" i="1"/>
  <c r="Q775" i="1"/>
  <c r="P775" i="1"/>
  <c r="AD775" i="1"/>
  <c r="AF774" i="1"/>
  <c r="AE774" i="1"/>
  <c r="Q774" i="1"/>
  <c r="P774" i="1"/>
  <c r="T774" i="1" s="1"/>
  <c r="AD774" i="1"/>
  <c r="AF773" i="1"/>
  <c r="AE773" i="1"/>
  <c r="AE759" i="1"/>
  <c r="AE760" i="1"/>
  <c r="AE761" i="1"/>
  <c r="AE762" i="1"/>
  <c r="AE763" i="1"/>
  <c r="AE764" i="1"/>
  <c r="AE765" i="1"/>
  <c r="AE766" i="1"/>
  <c r="AE767" i="1"/>
  <c r="AE768" i="1"/>
  <c r="AE769" i="1"/>
  <c r="Q773" i="1"/>
  <c r="P773" i="1"/>
  <c r="Q772" i="1"/>
  <c r="I771" i="1"/>
  <c r="B771" i="1"/>
  <c r="AF769" i="1"/>
  <c r="Q769" i="1"/>
  <c r="P769" i="1"/>
  <c r="AD769" i="1"/>
  <c r="AF768" i="1"/>
  <c r="Q768" i="1"/>
  <c r="P768" i="1"/>
  <c r="AF767" i="1"/>
  <c r="Q767" i="1"/>
  <c r="P767" i="1"/>
  <c r="AD767" i="1"/>
  <c r="AF766" i="1"/>
  <c r="Q766" i="1"/>
  <c r="P766" i="1"/>
  <c r="U766" i="1" s="1"/>
  <c r="AC766" i="1" s="1"/>
  <c r="AD766" i="1"/>
  <c r="AF765" i="1"/>
  <c r="Q765" i="1"/>
  <c r="P765" i="1"/>
  <c r="U765" i="1" s="1"/>
  <c r="AD765" i="1"/>
  <c r="AF764" i="1"/>
  <c r="Q764" i="1"/>
  <c r="P764" i="1"/>
  <c r="AD764" i="1"/>
  <c r="AF763" i="1"/>
  <c r="Q763" i="1"/>
  <c r="P763" i="1"/>
  <c r="AF762" i="1"/>
  <c r="Q762" i="1"/>
  <c r="P762" i="1"/>
  <c r="AD762" i="1"/>
  <c r="AF761" i="1"/>
  <c r="Q761" i="1"/>
  <c r="AF760" i="1"/>
  <c r="Q760" i="1"/>
  <c r="AD760" i="1"/>
  <c r="AF759" i="1"/>
  <c r="Q759" i="1"/>
  <c r="Q23" i="1"/>
  <c r="Q55" i="1"/>
  <c r="AG750" i="1"/>
  <c r="Y750" i="1"/>
  <c r="X749" i="1"/>
  <c r="W749" i="1"/>
  <c r="R749" i="1"/>
  <c r="I749" i="1"/>
  <c r="B749" i="1"/>
  <c r="AF748" i="1"/>
  <c r="AE748" i="1"/>
  <c r="Q748" i="1"/>
  <c r="P748" i="1"/>
  <c r="T748" i="1" s="1"/>
  <c r="AD748" i="1"/>
  <c r="AF747" i="1"/>
  <c r="AE747" i="1"/>
  <c r="Q747" i="1"/>
  <c r="P747" i="1"/>
  <c r="U747" i="1" s="1"/>
  <c r="AF746" i="1"/>
  <c r="AE746" i="1"/>
  <c r="Q746" i="1"/>
  <c r="P746" i="1"/>
  <c r="Q745" i="1"/>
  <c r="X744" i="1"/>
  <c r="W744" i="1"/>
  <c r="R744" i="1"/>
  <c r="I744" i="1"/>
  <c r="B744" i="1"/>
  <c r="AF743" i="1"/>
  <c r="AE743" i="1"/>
  <c r="Q743" i="1"/>
  <c r="P743" i="1"/>
  <c r="AD743" i="1"/>
  <c r="AF742" i="1"/>
  <c r="AE742" i="1"/>
  <c r="Q742" i="1"/>
  <c r="P742" i="1"/>
  <c r="T742" i="1" s="1"/>
  <c r="AD742" i="1"/>
  <c r="AF741" i="1"/>
  <c r="AE741" i="1"/>
  <c r="Q741" i="1"/>
  <c r="P741" i="1"/>
  <c r="AD741" i="1"/>
  <c r="AF740" i="1"/>
  <c r="AE740" i="1"/>
  <c r="Q740" i="1"/>
  <c r="P740" i="1"/>
  <c r="U740" i="1" s="1"/>
  <c r="AC740" i="1" s="1"/>
  <c r="AF739" i="1"/>
  <c r="AE739" i="1"/>
  <c r="Q739" i="1"/>
  <c r="P739" i="1"/>
  <c r="U739" i="1" s="1"/>
  <c r="AD739" i="1"/>
  <c r="AF738" i="1"/>
  <c r="AE738" i="1"/>
  <c r="Q738" i="1"/>
  <c r="P738" i="1"/>
  <c r="AF737" i="1"/>
  <c r="AE737" i="1"/>
  <c r="Q737" i="1"/>
  <c r="P737" i="1"/>
  <c r="AD737" i="1"/>
  <c r="AF736" i="1"/>
  <c r="AE736" i="1"/>
  <c r="Q736" i="1"/>
  <c r="P736" i="1"/>
  <c r="V736" i="1" s="1"/>
  <c r="AF735" i="1"/>
  <c r="AE735" i="1"/>
  <c r="Q735" i="1"/>
  <c r="P735" i="1"/>
  <c r="U735" i="1" s="1"/>
  <c r="AC735" i="1" s="1"/>
  <c r="AD735" i="1"/>
  <c r="AF734" i="1"/>
  <c r="AE734" i="1"/>
  <c r="Q734" i="1"/>
  <c r="P734" i="1"/>
  <c r="T734" i="1" s="1"/>
  <c r="AD734" i="1"/>
  <c r="AF733" i="1"/>
  <c r="AE733" i="1"/>
  <c r="Q733" i="1"/>
  <c r="P733" i="1"/>
  <c r="AD733" i="1"/>
  <c r="AF732" i="1"/>
  <c r="AE732" i="1"/>
  <c r="Q732" i="1"/>
  <c r="P732" i="1"/>
  <c r="AD732" i="1"/>
  <c r="Q731" i="1"/>
  <c r="X730" i="1"/>
  <c r="W730" i="1"/>
  <c r="R730" i="1"/>
  <c r="I730" i="1"/>
  <c r="B730" i="1"/>
  <c r="AF729" i="1"/>
  <c r="AE729" i="1"/>
  <c r="Q729" i="1"/>
  <c r="P729" i="1"/>
  <c r="T729" i="1" s="1"/>
  <c r="AD729" i="1"/>
  <c r="AF728" i="1"/>
  <c r="AE728" i="1"/>
  <c r="Q728" i="1"/>
  <c r="P728" i="1"/>
  <c r="AD728" i="1"/>
  <c r="AF727" i="1"/>
  <c r="AE727" i="1"/>
  <c r="Q727" i="1"/>
  <c r="P727" i="1"/>
  <c r="V727" i="1" s="1"/>
  <c r="AD727" i="1"/>
  <c r="AF726" i="1"/>
  <c r="AE726" i="1"/>
  <c r="Q726" i="1"/>
  <c r="P726" i="1"/>
  <c r="T726" i="1" s="1"/>
  <c r="Q725" i="1"/>
  <c r="W724" i="1"/>
  <c r="R724" i="1"/>
  <c r="I724" i="1"/>
  <c r="B724" i="1"/>
  <c r="AF723" i="1"/>
  <c r="AE723" i="1"/>
  <c r="Q723" i="1"/>
  <c r="P723" i="1"/>
  <c r="AD723" i="1"/>
  <c r="AF722" i="1"/>
  <c r="AE722" i="1"/>
  <c r="Q722" i="1"/>
  <c r="P722" i="1"/>
  <c r="T722" i="1" s="1"/>
  <c r="AB722" i="1" s="1"/>
  <c r="AD722" i="1"/>
  <c r="AF721" i="1"/>
  <c r="AE721" i="1"/>
  <c r="Q721" i="1"/>
  <c r="P721" i="1"/>
  <c r="T721" i="1" s="1"/>
  <c r="AD721" i="1"/>
  <c r="AF719" i="1"/>
  <c r="AE719" i="1"/>
  <c r="Q719" i="1"/>
  <c r="P719" i="1"/>
  <c r="T719" i="1" s="1"/>
  <c r="AF718" i="1"/>
  <c r="AE718" i="1"/>
  <c r="Q718" i="1"/>
  <c r="P718" i="1"/>
  <c r="Q717" i="1"/>
  <c r="X716" i="1"/>
  <c r="X724" i="1" s="1"/>
  <c r="X698" i="1"/>
  <c r="W716" i="1"/>
  <c r="R716" i="1"/>
  <c r="I716" i="1"/>
  <c r="Q716" i="1" s="1"/>
  <c r="B716" i="1"/>
  <c r="AF715" i="1"/>
  <c r="AE715" i="1"/>
  <c r="Q715" i="1"/>
  <c r="P715" i="1"/>
  <c r="AD715" i="1"/>
  <c r="AF714" i="1"/>
  <c r="AE714" i="1"/>
  <c r="Q714" i="1"/>
  <c r="P714" i="1"/>
  <c r="AF713" i="1"/>
  <c r="AE713" i="1"/>
  <c r="Q713" i="1"/>
  <c r="P713" i="1"/>
  <c r="T713" i="1" s="1"/>
  <c r="AD713" i="1"/>
  <c r="AF712" i="1"/>
  <c r="AE712" i="1"/>
  <c r="Q712" i="1"/>
  <c r="P712" i="1"/>
  <c r="AF711" i="1"/>
  <c r="AE711" i="1"/>
  <c r="Q711" i="1"/>
  <c r="P711" i="1"/>
  <c r="T711" i="1" s="1"/>
  <c r="AD711" i="1"/>
  <c r="AF710" i="1"/>
  <c r="AE710" i="1"/>
  <c r="Q710" i="1"/>
  <c r="P710" i="1"/>
  <c r="AD710" i="1"/>
  <c r="AF709" i="1"/>
  <c r="AE709" i="1"/>
  <c r="Q709" i="1"/>
  <c r="P709" i="1"/>
  <c r="T709" i="1" s="1"/>
  <c r="AB709" i="1" s="1"/>
  <c r="AD709" i="1"/>
  <c r="AF708" i="1"/>
  <c r="AE708" i="1"/>
  <c r="Q708" i="1"/>
  <c r="P708" i="1"/>
  <c r="AF707" i="1"/>
  <c r="AE707" i="1"/>
  <c r="Q707" i="1"/>
  <c r="P707" i="1"/>
  <c r="AD707" i="1"/>
  <c r="AF706" i="1"/>
  <c r="AE706" i="1"/>
  <c r="Q706" i="1"/>
  <c r="P706" i="1"/>
  <c r="U706" i="1" s="1"/>
  <c r="AD706" i="1"/>
  <c r="AF705" i="1"/>
  <c r="AE705" i="1"/>
  <c r="Q705" i="1"/>
  <c r="P705" i="1"/>
  <c r="AD705" i="1"/>
  <c r="AF704" i="1"/>
  <c r="AE704" i="1"/>
  <c r="Q704" i="1"/>
  <c r="P704" i="1"/>
  <c r="AD704" i="1"/>
  <c r="AF703" i="1"/>
  <c r="AE703" i="1"/>
  <c r="Q703" i="1"/>
  <c r="P703" i="1"/>
  <c r="AD703" i="1"/>
  <c r="AF702" i="1"/>
  <c r="AE702" i="1"/>
  <c r="Q702" i="1"/>
  <c r="P702" i="1"/>
  <c r="U702" i="1" s="1"/>
  <c r="AD702" i="1"/>
  <c r="AF701" i="1"/>
  <c r="AE701" i="1"/>
  <c r="Q701" i="1"/>
  <c r="P701" i="1"/>
  <c r="AD701" i="1"/>
  <c r="AF700" i="1"/>
  <c r="AE700" i="1"/>
  <c r="Q700" i="1"/>
  <c r="P700" i="1"/>
  <c r="AD700" i="1"/>
  <c r="Q699" i="1"/>
  <c r="W698" i="1"/>
  <c r="I698" i="1"/>
  <c r="B698" i="1"/>
  <c r="AF696" i="1"/>
  <c r="AE696" i="1"/>
  <c r="Q696" i="1"/>
  <c r="P696" i="1"/>
  <c r="U696" i="1" s="1"/>
  <c r="AD696" i="1"/>
  <c r="AF695" i="1"/>
  <c r="AE695" i="1"/>
  <c r="Q695" i="1"/>
  <c r="P695" i="1"/>
  <c r="T695" i="1" s="1"/>
  <c r="AD695" i="1"/>
  <c r="AF694" i="1"/>
  <c r="AE694" i="1"/>
  <c r="Q694" i="1"/>
  <c r="P694" i="1"/>
  <c r="AD694" i="1"/>
  <c r="AF693" i="1"/>
  <c r="AE693" i="1"/>
  <c r="Q693" i="1"/>
  <c r="P693" i="1"/>
  <c r="U693" i="1" s="1"/>
  <c r="AC693" i="1" s="1"/>
  <c r="AD693" i="1"/>
  <c r="AF692" i="1"/>
  <c r="AE692" i="1"/>
  <c r="Q692" i="1"/>
  <c r="P692" i="1"/>
  <c r="AF691" i="1"/>
  <c r="AE691" i="1"/>
  <c r="Q691" i="1"/>
  <c r="P691" i="1"/>
  <c r="V691" i="1" s="1"/>
  <c r="AF690" i="1"/>
  <c r="AE690" i="1"/>
  <c r="Q690" i="1"/>
  <c r="P690" i="1"/>
  <c r="AD690" i="1"/>
  <c r="AF689" i="1"/>
  <c r="AE689" i="1"/>
  <c r="Q689" i="1"/>
  <c r="P689" i="1"/>
  <c r="AD689" i="1"/>
  <c r="AF688" i="1"/>
  <c r="AE688" i="1"/>
  <c r="Q688" i="1"/>
  <c r="P688" i="1"/>
  <c r="V688" i="1" s="1"/>
  <c r="AF687" i="1"/>
  <c r="AE687" i="1"/>
  <c r="Q687" i="1"/>
  <c r="P687" i="1"/>
  <c r="AD687" i="1"/>
  <c r="AF686" i="1"/>
  <c r="AE686" i="1"/>
  <c r="Q686" i="1"/>
  <c r="P686" i="1"/>
  <c r="AD686" i="1"/>
  <c r="AD272" i="1"/>
  <c r="AD198" i="1"/>
  <c r="AD130" i="1"/>
  <c r="AD127" i="1"/>
  <c r="AD124" i="1"/>
  <c r="AD119" i="1"/>
  <c r="AD117" i="1"/>
  <c r="P348" i="1"/>
  <c r="V348" i="1" s="1"/>
  <c r="P349" i="1"/>
  <c r="V349" i="1" s="1"/>
  <c r="P351" i="1"/>
  <c r="T351" i="1" s="1"/>
  <c r="AB351" i="1" s="1"/>
  <c r="P350" i="1"/>
  <c r="P424" i="1"/>
  <c r="V424" i="1" s="1"/>
  <c r="P425" i="1"/>
  <c r="U425" i="1" s="1"/>
  <c r="P427" i="1"/>
  <c r="T427" i="1" s="1"/>
  <c r="P426" i="1"/>
  <c r="V198" i="1"/>
  <c r="V127" i="1"/>
  <c r="AD612" i="1"/>
  <c r="P613" i="1"/>
  <c r="AD613" i="1"/>
  <c r="P614" i="1"/>
  <c r="AD614" i="1"/>
  <c r="P615" i="1"/>
  <c r="AD615" i="1"/>
  <c r="P616" i="1"/>
  <c r="AD616" i="1"/>
  <c r="P617" i="1"/>
  <c r="AD617" i="1"/>
  <c r="P618" i="1"/>
  <c r="AD618" i="1"/>
  <c r="P619" i="1"/>
  <c r="P620" i="1"/>
  <c r="AD620" i="1"/>
  <c r="P621" i="1"/>
  <c r="AD621" i="1"/>
  <c r="P622" i="1"/>
  <c r="P626" i="1"/>
  <c r="P627" i="1"/>
  <c r="AD627" i="1"/>
  <c r="P628" i="1"/>
  <c r="AD628" i="1"/>
  <c r="P629" i="1"/>
  <c r="AD629" i="1"/>
  <c r="P630" i="1"/>
  <c r="AD630" i="1"/>
  <c r="P631" i="1"/>
  <c r="AD631" i="1"/>
  <c r="P632" i="1"/>
  <c r="AD632" i="1"/>
  <c r="P633" i="1"/>
  <c r="AD633" i="1"/>
  <c r="P634" i="1"/>
  <c r="AD634" i="1"/>
  <c r="P635" i="1"/>
  <c r="AD635" i="1"/>
  <c r="P636" i="1"/>
  <c r="AD636" i="1"/>
  <c r="P637" i="1"/>
  <c r="AD637" i="1"/>
  <c r="P638" i="1"/>
  <c r="AD638" i="1"/>
  <c r="P639" i="1"/>
  <c r="AD639" i="1"/>
  <c r="P640" i="1"/>
  <c r="P641" i="1"/>
  <c r="AD641" i="1"/>
  <c r="P644" i="1"/>
  <c r="P645" i="1"/>
  <c r="AD645" i="1"/>
  <c r="P647" i="1"/>
  <c r="AD647" i="1"/>
  <c r="P648" i="1"/>
  <c r="AD648" i="1"/>
  <c r="P649" i="1"/>
  <c r="P652" i="1"/>
  <c r="AD652" i="1"/>
  <c r="P653" i="1"/>
  <c r="AD653" i="1"/>
  <c r="P654" i="1"/>
  <c r="P655" i="1"/>
  <c r="P658" i="1"/>
  <c r="AD658" i="1"/>
  <c r="P659" i="1"/>
  <c r="AD659" i="1"/>
  <c r="P660" i="1"/>
  <c r="AD660" i="1"/>
  <c r="P661" i="1"/>
  <c r="U661" i="1" s="1"/>
  <c r="AD661" i="1"/>
  <c r="P662" i="1"/>
  <c r="AD662" i="1"/>
  <c r="P663" i="1"/>
  <c r="V663" i="1" s="1"/>
  <c r="AD663" i="1"/>
  <c r="P664" i="1"/>
  <c r="U664" i="1" s="1"/>
  <c r="AD664" i="1"/>
  <c r="P665" i="1"/>
  <c r="AD665" i="1"/>
  <c r="P666" i="1"/>
  <c r="U666" i="1" s="1"/>
  <c r="AD666" i="1"/>
  <c r="P667" i="1"/>
  <c r="AD667" i="1"/>
  <c r="P668" i="1"/>
  <c r="U668" i="1" s="1"/>
  <c r="AD668" i="1"/>
  <c r="P669" i="1"/>
  <c r="U669" i="1" s="1"/>
  <c r="AD669" i="1"/>
  <c r="P672" i="1"/>
  <c r="AD672" i="1"/>
  <c r="P673" i="1"/>
  <c r="P674" i="1"/>
  <c r="T674" i="1" s="1"/>
  <c r="AB674" i="1" s="1"/>
  <c r="AD674" i="1"/>
  <c r="AE612" i="1"/>
  <c r="AF612" i="1"/>
  <c r="AE613" i="1"/>
  <c r="AF613" i="1"/>
  <c r="AE614" i="1"/>
  <c r="AF614" i="1"/>
  <c r="AE615" i="1"/>
  <c r="AF615" i="1"/>
  <c r="AE616" i="1"/>
  <c r="AF616" i="1"/>
  <c r="AE617" i="1"/>
  <c r="AF617" i="1"/>
  <c r="AE618" i="1"/>
  <c r="AF618" i="1"/>
  <c r="AE619" i="1"/>
  <c r="AF619" i="1"/>
  <c r="AE620" i="1"/>
  <c r="AF620" i="1"/>
  <c r="AE621" i="1"/>
  <c r="AF621" i="1"/>
  <c r="AE622" i="1"/>
  <c r="AF622" i="1"/>
  <c r="AE626" i="1"/>
  <c r="AF626" i="1"/>
  <c r="AE627" i="1"/>
  <c r="AF627" i="1"/>
  <c r="AE628" i="1"/>
  <c r="AF628" i="1"/>
  <c r="AE629" i="1"/>
  <c r="AF629" i="1"/>
  <c r="AE630" i="1"/>
  <c r="AF630" i="1"/>
  <c r="AE631" i="1"/>
  <c r="AF631" i="1"/>
  <c r="AE632" i="1"/>
  <c r="AF632" i="1"/>
  <c r="AE633" i="1"/>
  <c r="AF633" i="1"/>
  <c r="AE634" i="1"/>
  <c r="AF634" i="1"/>
  <c r="AE635" i="1"/>
  <c r="AF635" i="1"/>
  <c r="AE636" i="1"/>
  <c r="AF636" i="1"/>
  <c r="AE637" i="1"/>
  <c r="AF637" i="1"/>
  <c r="AF638" i="1"/>
  <c r="AF639" i="1"/>
  <c r="AF640" i="1"/>
  <c r="AF641" i="1"/>
  <c r="AE638" i="1"/>
  <c r="AE639" i="1"/>
  <c r="AE640" i="1"/>
  <c r="AE641" i="1"/>
  <c r="AE644" i="1"/>
  <c r="AF644" i="1"/>
  <c r="AE645" i="1"/>
  <c r="AF645" i="1"/>
  <c r="AE647" i="1"/>
  <c r="AF647" i="1"/>
  <c r="AE648" i="1"/>
  <c r="AF648" i="1"/>
  <c r="AE649" i="1"/>
  <c r="AF649" i="1"/>
  <c r="AE652" i="1"/>
  <c r="AF652" i="1"/>
  <c r="AE653" i="1"/>
  <c r="AF653" i="1"/>
  <c r="AE654" i="1"/>
  <c r="AF654" i="1"/>
  <c r="AE655" i="1"/>
  <c r="AF655" i="1"/>
  <c r="AE658" i="1"/>
  <c r="AF658" i="1"/>
  <c r="AE659" i="1"/>
  <c r="AF659" i="1"/>
  <c r="AE660" i="1"/>
  <c r="AF660" i="1"/>
  <c r="AE661" i="1"/>
  <c r="AF661" i="1"/>
  <c r="AE662" i="1"/>
  <c r="AF662" i="1"/>
  <c r="AE663" i="1"/>
  <c r="AF663" i="1"/>
  <c r="AE664" i="1"/>
  <c r="AF664" i="1"/>
  <c r="AE665" i="1"/>
  <c r="AF665" i="1"/>
  <c r="AE666" i="1"/>
  <c r="AF666" i="1"/>
  <c r="AE667" i="1"/>
  <c r="AF667" i="1"/>
  <c r="AE668" i="1"/>
  <c r="AF668" i="1"/>
  <c r="AE669" i="1"/>
  <c r="AF669" i="1"/>
  <c r="AE672" i="1"/>
  <c r="AF672" i="1"/>
  <c r="AE673" i="1"/>
  <c r="AF673" i="1"/>
  <c r="AE674" i="1"/>
  <c r="AF674" i="1"/>
  <c r="AG676" i="1"/>
  <c r="Y676" i="1"/>
  <c r="X624" i="1"/>
  <c r="X642" i="1"/>
  <c r="X650" i="1" s="1"/>
  <c r="X656" i="1"/>
  <c r="X670" i="1"/>
  <c r="X675" i="1"/>
  <c r="W624" i="1"/>
  <c r="W642" i="1"/>
  <c r="W650" i="1"/>
  <c r="W656" i="1"/>
  <c r="W670" i="1"/>
  <c r="W675" i="1"/>
  <c r="R642" i="1"/>
  <c r="R650" i="1"/>
  <c r="I650" i="1"/>
  <c r="R656" i="1"/>
  <c r="R670" i="1"/>
  <c r="R675" i="1"/>
  <c r="I624" i="1"/>
  <c r="I642" i="1"/>
  <c r="I656" i="1"/>
  <c r="I670" i="1"/>
  <c r="Q670" i="1" s="1"/>
  <c r="I675" i="1"/>
  <c r="Q675" i="1" s="1"/>
  <c r="Q674" i="1"/>
  <c r="Q673" i="1"/>
  <c r="Q672" i="1"/>
  <c r="Q671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5" i="1"/>
  <c r="Q654" i="1"/>
  <c r="Q653" i="1"/>
  <c r="Q652" i="1"/>
  <c r="Q651" i="1"/>
  <c r="Q649" i="1"/>
  <c r="Q648" i="1"/>
  <c r="Q647" i="1"/>
  <c r="Q645" i="1"/>
  <c r="Q644" i="1"/>
  <c r="Q643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2" i="1"/>
  <c r="Q621" i="1"/>
  <c r="Q620" i="1"/>
  <c r="Q619" i="1"/>
  <c r="Q618" i="1"/>
  <c r="Q617" i="1"/>
  <c r="Q616" i="1"/>
  <c r="Q615" i="1"/>
  <c r="Q614" i="1"/>
  <c r="Q613" i="1"/>
  <c r="Q612" i="1"/>
  <c r="X320" i="1"/>
  <c r="X396" i="1"/>
  <c r="X442" i="1"/>
  <c r="X366" i="1"/>
  <c r="W320" i="1"/>
  <c r="W396" i="1"/>
  <c r="W414" i="1"/>
  <c r="W338" i="1"/>
  <c r="W422" i="1"/>
  <c r="W346" i="1"/>
  <c r="W428" i="1"/>
  <c r="W442" i="1"/>
  <c r="W366" i="1"/>
  <c r="W447" i="1"/>
  <c r="W371" i="1"/>
  <c r="P318" i="1"/>
  <c r="U318" i="1" s="1"/>
  <c r="P394" i="1"/>
  <c r="U394" i="1" s="1"/>
  <c r="P322" i="1"/>
  <c r="U322" i="1" s="1"/>
  <c r="P398" i="1"/>
  <c r="P323" i="1"/>
  <c r="P399" i="1"/>
  <c r="P325" i="1"/>
  <c r="P401" i="1"/>
  <c r="U401" i="1" s="1"/>
  <c r="P326" i="1"/>
  <c r="P402" i="1"/>
  <c r="U402" i="1" s="1"/>
  <c r="P328" i="1"/>
  <c r="P404" i="1"/>
  <c r="P331" i="1"/>
  <c r="P407" i="1"/>
  <c r="U407" i="1" s="1"/>
  <c r="P335" i="1"/>
  <c r="U335" i="1" s="1"/>
  <c r="P411" i="1"/>
  <c r="P337" i="1"/>
  <c r="U337" i="1" s="1"/>
  <c r="P413" i="1"/>
  <c r="U413" i="1" s="1"/>
  <c r="P343" i="1"/>
  <c r="U343" i="1" s="1"/>
  <c r="P344" i="1"/>
  <c r="U344" i="1" s="1"/>
  <c r="P420" i="1"/>
  <c r="U420" i="1" s="1"/>
  <c r="P575" i="1"/>
  <c r="U575" i="1" s="1"/>
  <c r="AC575" i="1" s="1"/>
  <c r="P361" i="1"/>
  <c r="P437" i="1"/>
  <c r="P588" i="1"/>
  <c r="R320" i="1"/>
  <c r="R352" i="1"/>
  <c r="R338" i="1"/>
  <c r="R346" i="1"/>
  <c r="R366" i="1"/>
  <c r="R396" i="1"/>
  <c r="P396" i="1" s="1"/>
  <c r="R428" i="1"/>
  <c r="R414" i="1"/>
  <c r="R422" i="1"/>
  <c r="R442" i="1"/>
  <c r="R473" i="1"/>
  <c r="R505" i="1"/>
  <c r="R491" i="1"/>
  <c r="R499" i="1"/>
  <c r="R519" i="1"/>
  <c r="I320" i="1"/>
  <c r="I473" i="1"/>
  <c r="Q473" i="1" s="1"/>
  <c r="Q547" i="1"/>
  <c r="I338" i="1"/>
  <c r="I491" i="1"/>
  <c r="Q491" i="1" s="1"/>
  <c r="I346" i="1"/>
  <c r="I499" i="1"/>
  <c r="Q573" i="1"/>
  <c r="I352" i="1"/>
  <c r="I505" i="1"/>
  <c r="I366" i="1"/>
  <c r="Q366" i="1" s="1"/>
  <c r="I519" i="1"/>
  <c r="Q519" i="1" s="1"/>
  <c r="Q593" i="1"/>
  <c r="AD535" i="1"/>
  <c r="AD536" i="1"/>
  <c r="AD537" i="1"/>
  <c r="AD538" i="1"/>
  <c r="AD539" i="1"/>
  <c r="AD541" i="1"/>
  <c r="AD542" i="1"/>
  <c r="AD543" i="1"/>
  <c r="AD544" i="1"/>
  <c r="AD545" i="1"/>
  <c r="AD549" i="1"/>
  <c r="AD550" i="1"/>
  <c r="AD551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7" i="1"/>
  <c r="AD568" i="1"/>
  <c r="AD570" i="1"/>
  <c r="AD571" i="1"/>
  <c r="AD572" i="1"/>
  <c r="AD575" i="1"/>
  <c r="P576" i="1"/>
  <c r="U576" i="1" s="1"/>
  <c r="AD576" i="1"/>
  <c r="P577" i="1"/>
  <c r="AD577" i="1"/>
  <c r="P578" i="1"/>
  <c r="U578" i="1" s="1"/>
  <c r="AC578" i="1" s="1"/>
  <c r="AD578" i="1"/>
  <c r="P581" i="1"/>
  <c r="AD581" i="1"/>
  <c r="P582" i="1"/>
  <c r="AD582" i="1"/>
  <c r="P583" i="1"/>
  <c r="AD583" i="1"/>
  <c r="P584" i="1"/>
  <c r="AD584" i="1"/>
  <c r="P585" i="1"/>
  <c r="AD585" i="1"/>
  <c r="P586" i="1"/>
  <c r="T586" i="1" s="1"/>
  <c r="AD586" i="1"/>
  <c r="P587" i="1"/>
  <c r="U587" i="1" s="1"/>
  <c r="AD587" i="1"/>
  <c r="AD588" i="1"/>
  <c r="P589" i="1"/>
  <c r="V589" i="1" s="1"/>
  <c r="AD589" i="1"/>
  <c r="P590" i="1"/>
  <c r="T590" i="1" s="1"/>
  <c r="AD590" i="1"/>
  <c r="P591" i="1"/>
  <c r="AD591" i="1"/>
  <c r="P592" i="1"/>
  <c r="AD592" i="1"/>
  <c r="P595" i="1"/>
  <c r="AD595" i="1"/>
  <c r="P596" i="1"/>
  <c r="AD596" i="1"/>
  <c r="P597" i="1"/>
  <c r="AE535" i="1"/>
  <c r="AF535" i="1"/>
  <c r="AE536" i="1"/>
  <c r="AF536" i="1"/>
  <c r="AE537" i="1"/>
  <c r="AF537" i="1"/>
  <c r="AE538" i="1"/>
  <c r="AF538" i="1"/>
  <c r="AE539" i="1"/>
  <c r="AF539" i="1"/>
  <c r="AE540" i="1"/>
  <c r="AF540" i="1"/>
  <c r="AE541" i="1"/>
  <c r="AF541" i="1"/>
  <c r="AE542" i="1"/>
  <c r="AF542" i="1"/>
  <c r="AE543" i="1"/>
  <c r="AF543" i="1"/>
  <c r="AE544" i="1"/>
  <c r="AF544" i="1"/>
  <c r="AE545" i="1"/>
  <c r="AF545" i="1"/>
  <c r="AE549" i="1"/>
  <c r="AF549" i="1"/>
  <c r="AE550" i="1"/>
  <c r="AF550" i="1"/>
  <c r="AE551" i="1"/>
  <c r="AF551" i="1"/>
  <c r="AE552" i="1"/>
  <c r="AF552" i="1"/>
  <c r="AE553" i="1"/>
  <c r="AF553" i="1"/>
  <c r="AE554" i="1"/>
  <c r="AF554" i="1"/>
  <c r="AE555" i="1"/>
  <c r="AF555" i="1"/>
  <c r="AE556" i="1"/>
  <c r="AF556" i="1"/>
  <c r="AE557" i="1"/>
  <c r="AF557" i="1"/>
  <c r="AE558" i="1"/>
  <c r="AF558" i="1"/>
  <c r="AE559" i="1"/>
  <c r="AF559" i="1"/>
  <c r="AE560" i="1"/>
  <c r="AF560" i="1"/>
  <c r="AE561" i="1"/>
  <c r="AF561" i="1"/>
  <c r="AE562" i="1"/>
  <c r="AF562" i="1"/>
  <c r="AE563" i="1"/>
  <c r="AF563" i="1"/>
  <c r="AE564" i="1"/>
  <c r="AF564" i="1"/>
  <c r="AE567" i="1"/>
  <c r="AF567" i="1"/>
  <c r="AE568" i="1"/>
  <c r="AF568" i="1"/>
  <c r="AF570" i="1"/>
  <c r="AF571" i="1"/>
  <c r="AF572" i="1"/>
  <c r="AE570" i="1"/>
  <c r="AE571" i="1"/>
  <c r="AE572" i="1"/>
  <c r="AE575" i="1"/>
  <c r="AF575" i="1"/>
  <c r="AE576" i="1"/>
  <c r="AF576" i="1"/>
  <c r="AE577" i="1"/>
  <c r="AF577" i="1"/>
  <c r="AE578" i="1"/>
  <c r="AF578" i="1"/>
  <c r="AE581" i="1"/>
  <c r="AF581" i="1"/>
  <c r="AE582" i="1"/>
  <c r="AE583" i="1"/>
  <c r="AE584" i="1"/>
  <c r="AE585" i="1"/>
  <c r="AE586" i="1"/>
  <c r="AE587" i="1"/>
  <c r="AE588" i="1"/>
  <c r="AE589" i="1"/>
  <c r="AE590" i="1"/>
  <c r="AE591" i="1"/>
  <c r="AE592" i="1"/>
  <c r="AF582" i="1"/>
  <c r="AF583" i="1"/>
  <c r="AF584" i="1"/>
  <c r="AF585" i="1"/>
  <c r="AF586" i="1"/>
  <c r="AF587" i="1"/>
  <c r="AF588" i="1"/>
  <c r="AF589" i="1"/>
  <c r="AF590" i="1"/>
  <c r="AF591" i="1"/>
  <c r="AF592" i="1"/>
  <c r="AE595" i="1"/>
  <c r="AF595" i="1"/>
  <c r="AE596" i="1"/>
  <c r="AF596" i="1"/>
  <c r="AE597" i="1"/>
  <c r="AF597" i="1"/>
  <c r="AG599" i="1"/>
  <c r="Y599" i="1"/>
  <c r="X565" i="1"/>
  <c r="X573" i="1" s="1"/>
  <c r="X579" i="1"/>
  <c r="X598" i="1"/>
  <c r="Q598" i="1"/>
  <c r="B547" i="1"/>
  <c r="B565" i="1"/>
  <c r="B573" i="1"/>
  <c r="B579" i="1"/>
  <c r="B593" i="1"/>
  <c r="B598" i="1"/>
  <c r="Q597" i="1"/>
  <c r="Q596" i="1"/>
  <c r="Q595" i="1"/>
  <c r="Q594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2" i="1"/>
  <c r="Q571" i="1"/>
  <c r="Q570" i="1"/>
  <c r="Q568" i="1"/>
  <c r="Q567" i="1"/>
  <c r="Q566" i="1"/>
  <c r="P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5" i="1"/>
  <c r="Q544" i="1"/>
  <c r="Q543" i="1"/>
  <c r="Q542" i="1"/>
  <c r="Q541" i="1"/>
  <c r="Q540" i="1"/>
  <c r="Q539" i="1"/>
  <c r="Q538" i="1"/>
  <c r="Q537" i="1"/>
  <c r="Q536" i="1"/>
  <c r="Q535" i="1"/>
  <c r="B39" i="17"/>
  <c r="B53" i="17"/>
  <c r="AG73" i="17"/>
  <c r="Q462" i="1"/>
  <c r="Q463" i="1"/>
  <c r="Q464" i="1"/>
  <c r="Q465" i="1"/>
  <c r="Q466" i="1"/>
  <c r="Q467" i="1"/>
  <c r="Q468" i="1"/>
  <c r="Q469" i="1"/>
  <c r="Q470" i="1"/>
  <c r="Q471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2" i="1"/>
  <c r="Q493" i="1"/>
  <c r="Q494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20" i="1"/>
  <c r="Q521" i="1"/>
  <c r="Q522" i="1"/>
  <c r="Q523" i="1"/>
  <c r="Q461" i="1"/>
  <c r="Q385" i="1"/>
  <c r="Q386" i="1"/>
  <c r="Q387" i="1"/>
  <c r="Q388" i="1"/>
  <c r="Q389" i="1"/>
  <c r="Q390" i="1"/>
  <c r="Q391" i="1"/>
  <c r="Q392" i="1"/>
  <c r="Q393" i="1"/>
  <c r="Q394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20" i="1"/>
  <c r="Q421" i="1"/>
  <c r="Q422" i="1"/>
  <c r="Q423" i="1"/>
  <c r="Q424" i="1"/>
  <c r="Q425" i="1"/>
  <c r="Q426" i="1"/>
  <c r="Q427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384" i="1"/>
  <c r="Q309" i="1"/>
  <c r="Q310" i="1"/>
  <c r="Q311" i="1"/>
  <c r="Q312" i="1"/>
  <c r="Q313" i="1"/>
  <c r="Q314" i="1"/>
  <c r="Q315" i="1"/>
  <c r="Q316" i="1"/>
  <c r="Q317" i="1"/>
  <c r="Q318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9" i="1"/>
  <c r="Q340" i="1"/>
  <c r="Q341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7" i="1"/>
  <c r="Q368" i="1"/>
  <c r="Q369" i="1"/>
  <c r="Q370" i="1"/>
  <c r="Q308" i="1"/>
  <c r="Q198" i="1"/>
  <c r="Q199" i="1"/>
  <c r="Q200" i="1"/>
  <c r="Q201" i="1"/>
  <c r="Q203" i="1"/>
  <c r="Q218" i="1"/>
  <c r="Q219" i="1"/>
  <c r="Q220" i="1"/>
  <c r="Q124" i="1"/>
  <c r="Q125" i="1"/>
  <c r="Q126" i="1"/>
  <c r="Q127" i="1"/>
  <c r="Q129" i="1"/>
  <c r="Q144" i="1"/>
  <c r="Q145" i="1"/>
  <c r="Q146" i="1"/>
  <c r="P473" i="1"/>
  <c r="P499" i="1"/>
  <c r="P385" i="1"/>
  <c r="T385" i="1" s="1"/>
  <c r="P386" i="1"/>
  <c r="P387" i="1"/>
  <c r="T387" i="1" s="1"/>
  <c r="P388" i="1"/>
  <c r="T388" i="1" s="1"/>
  <c r="P389" i="1"/>
  <c r="U389" i="1" s="1"/>
  <c r="AC389" i="1" s="1"/>
  <c r="P390" i="1"/>
  <c r="U390" i="1" s="1"/>
  <c r="AC390" i="1" s="1"/>
  <c r="P391" i="1"/>
  <c r="T391" i="1" s="1"/>
  <c r="P392" i="1"/>
  <c r="T392" i="1" s="1"/>
  <c r="AB392" i="1" s="1"/>
  <c r="P393" i="1"/>
  <c r="P400" i="1"/>
  <c r="T400" i="1" s="1"/>
  <c r="P403" i="1"/>
  <c r="T403" i="1" s="1"/>
  <c r="P405" i="1"/>
  <c r="T405" i="1" s="1"/>
  <c r="P406" i="1"/>
  <c r="T406" i="1" s="1"/>
  <c r="P408" i="1"/>
  <c r="P409" i="1"/>
  <c r="P410" i="1"/>
  <c r="T410" i="1" s="1"/>
  <c r="AB410" i="1" s="1"/>
  <c r="P412" i="1"/>
  <c r="U412" i="1" s="1"/>
  <c r="AC412" i="1" s="1"/>
  <c r="P414" i="1"/>
  <c r="P416" i="1"/>
  <c r="P417" i="1"/>
  <c r="T417" i="1" s="1"/>
  <c r="P421" i="1"/>
  <c r="P430" i="1"/>
  <c r="U430" i="1" s="1"/>
  <c r="AC430" i="1" s="1"/>
  <c r="P431" i="1"/>
  <c r="U431" i="1" s="1"/>
  <c r="AC431" i="1" s="1"/>
  <c r="P432" i="1"/>
  <c r="T432" i="1" s="1"/>
  <c r="P433" i="1"/>
  <c r="P434" i="1"/>
  <c r="U434" i="1" s="1"/>
  <c r="P435" i="1"/>
  <c r="U435" i="1" s="1"/>
  <c r="P436" i="1"/>
  <c r="P438" i="1"/>
  <c r="P439" i="1"/>
  <c r="P440" i="1"/>
  <c r="U440" i="1" s="1"/>
  <c r="AC440" i="1" s="1"/>
  <c r="P441" i="1"/>
  <c r="U441" i="1" s="1"/>
  <c r="AC441" i="1" s="1"/>
  <c r="P442" i="1"/>
  <c r="P444" i="1"/>
  <c r="U444" i="1" s="1"/>
  <c r="P445" i="1"/>
  <c r="P446" i="1"/>
  <c r="T446" i="1" s="1"/>
  <c r="AB446" i="1" s="1"/>
  <c r="P309" i="1"/>
  <c r="P310" i="1"/>
  <c r="P311" i="1"/>
  <c r="P312" i="1"/>
  <c r="P313" i="1"/>
  <c r="U313" i="1" s="1"/>
  <c r="AC313" i="1" s="1"/>
  <c r="P314" i="1"/>
  <c r="P315" i="1"/>
  <c r="P316" i="1"/>
  <c r="P317" i="1"/>
  <c r="P324" i="1"/>
  <c r="P327" i="1"/>
  <c r="T327" i="1" s="1"/>
  <c r="P329" i="1"/>
  <c r="P330" i="1"/>
  <c r="U330" i="1" s="1"/>
  <c r="AC330" i="1" s="1"/>
  <c r="P332" i="1"/>
  <c r="P333" i="1"/>
  <c r="T333" i="1" s="1"/>
  <c r="P334" i="1"/>
  <c r="P336" i="1"/>
  <c r="T336" i="1" s="1"/>
  <c r="P340" i="1"/>
  <c r="U340" i="1" s="1"/>
  <c r="AC340" i="1" s="1"/>
  <c r="P341" i="1"/>
  <c r="P345" i="1"/>
  <c r="P354" i="1"/>
  <c r="P355" i="1"/>
  <c r="P356" i="1"/>
  <c r="P357" i="1"/>
  <c r="P358" i="1"/>
  <c r="P359" i="1"/>
  <c r="P360" i="1"/>
  <c r="P362" i="1"/>
  <c r="P363" i="1"/>
  <c r="P364" i="1"/>
  <c r="U364" i="1" s="1"/>
  <c r="AC364" i="1" s="1"/>
  <c r="P365" i="1"/>
  <c r="P368" i="1"/>
  <c r="U368" i="1" s="1"/>
  <c r="AC368" i="1" s="1"/>
  <c r="P369" i="1"/>
  <c r="P370" i="1"/>
  <c r="U370" i="1" s="1"/>
  <c r="P233" i="1"/>
  <c r="P234" i="1"/>
  <c r="P235" i="1"/>
  <c r="P236" i="1"/>
  <c r="U236" i="1" s="1"/>
  <c r="AC236" i="1" s="1"/>
  <c r="P237" i="1"/>
  <c r="P238" i="1"/>
  <c r="P239" i="1"/>
  <c r="P240" i="1"/>
  <c r="P241" i="1"/>
  <c r="P242" i="1"/>
  <c r="P159" i="1"/>
  <c r="V159" i="1" s="1"/>
  <c r="P160" i="1"/>
  <c r="T160" i="1" s="1"/>
  <c r="AB160" i="1" s="1"/>
  <c r="P161" i="1"/>
  <c r="T161" i="1" s="1"/>
  <c r="P162" i="1"/>
  <c r="P163" i="1"/>
  <c r="P164" i="1"/>
  <c r="P165" i="1"/>
  <c r="T165" i="1" s="1"/>
  <c r="AB165" i="1" s="1"/>
  <c r="P166" i="1"/>
  <c r="T166" i="1" s="1"/>
  <c r="P167" i="1"/>
  <c r="P168" i="1"/>
  <c r="T168" i="1" s="1"/>
  <c r="P172" i="1"/>
  <c r="V172" i="1" s="1"/>
  <c r="P173" i="1"/>
  <c r="P174" i="1"/>
  <c r="U174" i="1" s="1"/>
  <c r="AC174" i="1" s="1"/>
  <c r="P175" i="1"/>
  <c r="T175" i="1" s="1"/>
  <c r="P176" i="1"/>
  <c r="T176" i="1" s="1"/>
  <c r="AB176" i="1" s="1"/>
  <c r="P177" i="1"/>
  <c r="U177" i="1" s="1"/>
  <c r="P178" i="1"/>
  <c r="P179" i="1"/>
  <c r="P180" i="1"/>
  <c r="T180" i="1" s="1"/>
  <c r="AB180" i="1" s="1"/>
  <c r="P181" i="1"/>
  <c r="U181" i="1" s="1"/>
  <c r="AC181" i="1" s="1"/>
  <c r="P182" i="1"/>
  <c r="P183" i="1"/>
  <c r="P184" i="1"/>
  <c r="T184" i="1" s="1"/>
  <c r="AB184" i="1" s="1"/>
  <c r="P185" i="1"/>
  <c r="U185" i="1" s="1"/>
  <c r="AC185" i="1" s="1"/>
  <c r="P186" i="1"/>
  <c r="P187" i="1"/>
  <c r="U187" i="1" s="1"/>
  <c r="AC187" i="1" s="1"/>
  <c r="P190" i="1"/>
  <c r="T190" i="1" s="1"/>
  <c r="P191" i="1"/>
  <c r="T191" i="1" s="1"/>
  <c r="P193" i="1"/>
  <c r="P194" i="1"/>
  <c r="P195" i="1"/>
  <c r="V195" i="1" s="1"/>
  <c r="P200" i="1"/>
  <c r="P201" i="1"/>
  <c r="V201" i="1" s="1"/>
  <c r="P204" i="1"/>
  <c r="T204" i="1" s="1"/>
  <c r="AB204" i="1" s="1"/>
  <c r="P205" i="1"/>
  <c r="T205" i="1" s="1"/>
  <c r="P206" i="1"/>
  <c r="T206" i="1" s="1"/>
  <c r="P207" i="1"/>
  <c r="P208" i="1"/>
  <c r="U208" i="1" s="1"/>
  <c r="P209" i="1"/>
  <c r="U209" i="1" s="1"/>
  <c r="AC209" i="1" s="1"/>
  <c r="P210" i="1"/>
  <c r="T210" i="1" s="1"/>
  <c r="P211" i="1"/>
  <c r="U119" i="1"/>
  <c r="AC119" i="1" s="1"/>
  <c r="U198" i="1"/>
  <c r="AC198" i="1" s="1"/>
  <c r="U272" i="1"/>
  <c r="AC272" i="1" s="1"/>
  <c r="U351" i="1"/>
  <c r="AC351" i="1" s="1"/>
  <c r="U424" i="1"/>
  <c r="U127" i="1"/>
  <c r="AC127" i="1" s="1"/>
  <c r="T198" i="1"/>
  <c r="AB198" i="1" s="1"/>
  <c r="T272" i="1"/>
  <c r="AD461" i="1"/>
  <c r="AD463" i="1"/>
  <c r="AD464" i="1"/>
  <c r="AD465" i="1"/>
  <c r="AD466" i="1"/>
  <c r="AD467" i="1"/>
  <c r="AD468" i="1"/>
  <c r="AD469" i="1"/>
  <c r="AD470" i="1"/>
  <c r="AD471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C489" i="1"/>
  <c r="AD489" i="1"/>
  <c r="AD490" i="1"/>
  <c r="AD493" i="1"/>
  <c r="AD494" i="1"/>
  <c r="AD496" i="1"/>
  <c r="AD497" i="1"/>
  <c r="AD498" i="1"/>
  <c r="AD502" i="1"/>
  <c r="AD503" i="1"/>
  <c r="AD504" i="1"/>
  <c r="AD507" i="1"/>
  <c r="AD509" i="1"/>
  <c r="AD510" i="1"/>
  <c r="AD511" i="1"/>
  <c r="AD512" i="1"/>
  <c r="AD513" i="1"/>
  <c r="AD514" i="1"/>
  <c r="AD515" i="1"/>
  <c r="AD516" i="1"/>
  <c r="AD517" i="1"/>
  <c r="AD518" i="1"/>
  <c r="AD521" i="1"/>
  <c r="AD523" i="1"/>
  <c r="AD522" i="1"/>
  <c r="AE461" i="1"/>
  <c r="AF461" i="1"/>
  <c r="AE462" i="1"/>
  <c r="AF462" i="1"/>
  <c r="AE463" i="1"/>
  <c r="AF463" i="1"/>
  <c r="AE464" i="1"/>
  <c r="AF464" i="1"/>
  <c r="AE465" i="1"/>
  <c r="AF465" i="1"/>
  <c r="AE466" i="1"/>
  <c r="AF466" i="1"/>
  <c r="AE467" i="1"/>
  <c r="AF467" i="1"/>
  <c r="AE468" i="1"/>
  <c r="AF468" i="1"/>
  <c r="AE469" i="1"/>
  <c r="AF469" i="1"/>
  <c r="AE470" i="1"/>
  <c r="AF470" i="1"/>
  <c r="AE471" i="1"/>
  <c r="AF471" i="1"/>
  <c r="AE475" i="1"/>
  <c r="AF475" i="1"/>
  <c r="AE476" i="1"/>
  <c r="AF476" i="1"/>
  <c r="AE477" i="1"/>
  <c r="AF477" i="1"/>
  <c r="AE478" i="1"/>
  <c r="AF478" i="1"/>
  <c r="AE479" i="1"/>
  <c r="AF479" i="1"/>
  <c r="AE480" i="1"/>
  <c r="AF480" i="1"/>
  <c r="AE481" i="1"/>
  <c r="AF481" i="1"/>
  <c r="AE482" i="1"/>
  <c r="AF482" i="1"/>
  <c r="AE483" i="1"/>
  <c r="AF483" i="1"/>
  <c r="AE484" i="1"/>
  <c r="AF484" i="1"/>
  <c r="AE485" i="1"/>
  <c r="AF485" i="1"/>
  <c r="AE486" i="1"/>
  <c r="AF486" i="1"/>
  <c r="AE487" i="1"/>
  <c r="AF487" i="1"/>
  <c r="AE488" i="1"/>
  <c r="AF488" i="1"/>
  <c r="AE489" i="1"/>
  <c r="AF489" i="1"/>
  <c r="AE490" i="1"/>
  <c r="AF490" i="1"/>
  <c r="AE493" i="1"/>
  <c r="AE494" i="1"/>
  <c r="AE496" i="1"/>
  <c r="AE497" i="1"/>
  <c r="AE498" i="1"/>
  <c r="AF493" i="1"/>
  <c r="AF494" i="1"/>
  <c r="AF497" i="1"/>
  <c r="AF498" i="1"/>
  <c r="AE501" i="1"/>
  <c r="AF501" i="1"/>
  <c r="AE502" i="1"/>
  <c r="AF502" i="1"/>
  <c r="AE503" i="1"/>
  <c r="AF503" i="1"/>
  <c r="AE504" i="1"/>
  <c r="AF504" i="1"/>
  <c r="AE507" i="1"/>
  <c r="AF507" i="1"/>
  <c r="AE508" i="1"/>
  <c r="AF508" i="1"/>
  <c r="AE509" i="1"/>
  <c r="AF509" i="1"/>
  <c r="AE510" i="1"/>
  <c r="AF510" i="1"/>
  <c r="AE511" i="1"/>
  <c r="AF511" i="1"/>
  <c r="AE512" i="1"/>
  <c r="AF512" i="1"/>
  <c r="AE513" i="1"/>
  <c r="AF513" i="1"/>
  <c r="AE514" i="1"/>
  <c r="AF514" i="1"/>
  <c r="AE515" i="1"/>
  <c r="AF515" i="1"/>
  <c r="AE516" i="1"/>
  <c r="AF516" i="1"/>
  <c r="AE517" i="1"/>
  <c r="AF517" i="1"/>
  <c r="AE518" i="1"/>
  <c r="AF518" i="1"/>
  <c r="AE521" i="1"/>
  <c r="AF521" i="1"/>
  <c r="AE522" i="1"/>
  <c r="AF522" i="1"/>
  <c r="AF523" i="1"/>
  <c r="AE523" i="1"/>
  <c r="AG525" i="1"/>
  <c r="Y525" i="1"/>
  <c r="R524" i="1"/>
  <c r="I524" i="1"/>
  <c r="I525" i="1" s="1"/>
  <c r="Q525" i="1" s="1"/>
  <c r="B473" i="1"/>
  <c r="B491" i="1"/>
  <c r="B499" i="1"/>
  <c r="B505" i="1"/>
  <c r="B519" i="1"/>
  <c r="B524" i="1"/>
  <c r="AD424" i="1"/>
  <c r="P384" i="1"/>
  <c r="AD384" i="1"/>
  <c r="AD385" i="1"/>
  <c r="T386" i="1"/>
  <c r="U386" i="1"/>
  <c r="AC386" i="1" s="1"/>
  <c r="AD386" i="1"/>
  <c r="AD387" i="1"/>
  <c r="U388" i="1"/>
  <c r="AC388" i="1" s="1"/>
  <c r="AD388" i="1"/>
  <c r="AD389" i="1"/>
  <c r="T390" i="1"/>
  <c r="AD390" i="1"/>
  <c r="AD391" i="1"/>
  <c r="U392" i="1"/>
  <c r="AD392" i="1"/>
  <c r="AD393" i="1"/>
  <c r="AD394" i="1"/>
  <c r="AD398" i="1"/>
  <c r="U399" i="1"/>
  <c r="AC399" i="1" s="1"/>
  <c r="AD399" i="1"/>
  <c r="AD400" i="1"/>
  <c r="AD401" i="1"/>
  <c r="AD402" i="1"/>
  <c r="U403" i="1"/>
  <c r="AC403" i="1" s="1"/>
  <c r="AD403" i="1"/>
  <c r="AD404" i="1"/>
  <c r="AD405" i="1"/>
  <c r="AD407" i="1"/>
  <c r="AD408" i="1"/>
  <c r="T409" i="1"/>
  <c r="U409" i="1"/>
  <c r="AD409" i="1"/>
  <c r="AD410" i="1"/>
  <c r="AD411" i="1"/>
  <c r="AD412" i="1"/>
  <c r="AD413" i="1"/>
  <c r="T416" i="1"/>
  <c r="U416" i="1"/>
  <c r="AD416" i="1"/>
  <c r="AD417" i="1"/>
  <c r="AD419" i="1"/>
  <c r="AD420" i="1"/>
  <c r="AD421" i="1"/>
  <c r="V425" i="1"/>
  <c r="U426" i="1"/>
  <c r="AC426" i="1" s="1"/>
  <c r="AD426" i="1"/>
  <c r="U427" i="1"/>
  <c r="AC427" i="1" s="1"/>
  <c r="V427" i="1"/>
  <c r="AD427" i="1"/>
  <c r="AD430" i="1"/>
  <c r="AD431" i="1"/>
  <c r="AD432" i="1"/>
  <c r="AD433" i="1"/>
  <c r="T434" i="1"/>
  <c r="AD434" i="1"/>
  <c r="AD435" i="1"/>
  <c r="T436" i="1"/>
  <c r="AB436" i="1" s="1"/>
  <c r="U436" i="1"/>
  <c r="AD436" i="1"/>
  <c r="U437" i="1"/>
  <c r="AD437" i="1"/>
  <c r="U438" i="1"/>
  <c r="AD438" i="1"/>
  <c r="U439" i="1"/>
  <c r="AD439" i="1"/>
  <c r="T440" i="1"/>
  <c r="AD440" i="1"/>
  <c r="AD441" i="1"/>
  <c r="T444" i="1"/>
  <c r="AD444" i="1"/>
  <c r="U445" i="1"/>
  <c r="AD445" i="1"/>
  <c r="U446" i="1"/>
  <c r="AD446" i="1"/>
  <c r="AE384" i="1"/>
  <c r="AF384" i="1"/>
  <c r="AE385" i="1"/>
  <c r="AF385" i="1"/>
  <c r="AE386" i="1"/>
  <c r="AF386" i="1"/>
  <c r="AE387" i="1"/>
  <c r="AF387" i="1"/>
  <c r="AE388" i="1"/>
  <c r="AF388" i="1"/>
  <c r="AE389" i="1"/>
  <c r="AF389" i="1"/>
  <c r="AE390" i="1"/>
  <c r="AF390" i="1"/>
  <c r="AE391" i="1"/>
  <c r="AF391" i="1"/>
  <c r="AE392" i="1"/>
  <c r="AF392" i="1"/>
  <c r="AE393" i="1"/>
  <c r="AF393" i="1"/>
  <c r="AE394" i="1"/>
  <c r="AF394" i="1"/>
  <c r="AE398" i="1"/>
  <c r="AF398" i="1"/>
  <c r="AE399" i="1"/>
  <c r="AF399" i="1"/>
  <c r="AE400" i="1"/>
  <c r="AF400" i="1"/>
  <c r="AE401" i="1"/>
  <c r="AF401" i="1"/>
  <c r="AE402" i="1"/>
  <c r="AF402" i="1"/>
  <c r="AE403" i="1"/>
  <c r="AF403" i="1"/>
  <c r="AE404" i="1"/>
  <c r="AF404" i="1"/>
  <c r="AE405" i="1"/>
  <c r="AF405" i="1"/>
  <c r="AE406" i="1"/>
  <c r="AF406" i="1"/>
  <c r="AE407" i="1"/>
  <c r="AF407" i="1"/>
  <c r="AE408" i="1"/>
  <c r="AF408" i="1"/>
  <c r="AE409" i="1"/>
  <c r="AF409" i="1"/>
  <c r="AE410" i="1"/>
  <c r="AF410" i="1"/>
  <c r="AE411" i="1"/>
  <c r="AF411" i="1"/>
  <c r="AE412" i="1"/>
  <c r="AF412" i="1"/>
  <c r="AE413" i="1"/>
  <c r="AF413" i="1"/>
  <c r="AE416" i="1"/>
  <c r="AF416" i="1"/>
  <c r="AE417" i="1"/>
  <c r="AF417" i="1"/>
  <c r="AF419" i="1"/>
  <c r="AE420" i="1"/>
  <c r="AF420" i="1"/>
  <c r="AE421" i="1"/>
  <c r="AF421" i="1"/>
  <c r="AE424" i="1"/>
  <c r="AF424" i="1"/>
  <c r="AE425" i="1"/>
  <c r="AF425" i="1"/>
  <c r="AE426" i="1"/>
  <c r="AF426" i="1"/>
  <c r="AE427" i="1"/>
  <c r="AF427" i="1"/>
  <c r="AE430" i="1"/>
  <c r="AF430" i="1"/>
  <c r="AE431" i="1"/>
  <c r="AF431" i="1"/>
  <c r="AE432" i="1"/>
  <c r="AF432" i="1"/>
  <c r="AE433" i="1"/>
  <c r="AF433" i="1"/>
  <c r="AE434" i="1"/>
  <c r="AF434" i="1"/>
  <c r="AE435" i="1"/>
  <c r="AF435" i="1"/>
  <c r="AE436" i="1"/>
  <c r="AF436" i="1"/>
  <c r="AE437" i="1"/>
  <c r="AF437" i="1"/>
  <c r="AE438" i="1"/>
  <c r="AF438" i="1"/>
  <c r="AE439" i="1"/>
  <c r="AF439" i="1"/>
  <c r="AE440" i="1"/>
  <c r="AF440" i="1"/>
  <c r="AE441" i="1"/>
  <c r="AF441" i="1"/>
  <c r="AE444" i="1"/>
  <c r="AF444" i="1"/>
  <c r="AE445" i="1"/>
  <c r="AE446" i="1"/>
  <c r="AF445" i="1"/>
  <c r="AF446" i="1"/>
  <c r="AG448" i="1"/>
  <c r="Y448" i="1"/>
  <c r="X414" i="1"/>
  <c r="X428" i="1"/>
  <c r="X447" i="1"/>
  <c r="R447" i="1"/>
  <c r="Q447" i="1"/>
  <c r="B396" i="1"/>
  <c r="B414" i="1"/>
  <c r="B422" i="1"/>
  <c r="B428" i="1"/>
  <c r="B442" i="1"/>
  <c r="B447" i="1"/>
  <c r="X244" i="1"/>
  <c r="X170" i="1"/>
  <c r="X262" i="1"/>
  <c r="X270" i="1" s="1"/>
  <c r="X188" i="1"/>
  <c r="X338" i="1"/>
  <c r="X346" i="1" s="1"/>
  <c r="X114" i="1"/>
  <c r="X276" i="1"/>
  <c r="X202" i="1"/>
  <c r="X352" i="1"/>
  <c r="X128" i="1"/>
  <c r="X216" i="1"/>
  <c r="X295" i="1"/>
  <c r="X221" i="1"/>
  <c r="X371" i="1"/>
  <c r="X147" i="1"/>
  <c r="W216" i="1"/>
  <c r="P84" i="1"/>
  <c r="U84" i="1" s="1"/>
  <c r="W170" i="1"/>
  <c r="W188" i="1"/>
  <c r="W196" i="1"/>
  <c r="W244" i="1"/>
  <c r="W262" i="1"/>
  <c r="W270" i="1"/>
  <c r="AD233" i="1"/>
  <c r="AD309" i="1"/>
  <c r="AD160" i="1"/>
  <c r="AD234" i="1"/>
  <c r="AD310" i="1"/>
  <c r="AD161" i="1"/>
  <c r="AD235" i="1"/>
  <c r="AD236" i="1"/>
  <c r="AD312" i="1"/>
  <c r="AD163" i="1"/>
  <c r="AD237" i="1"/>
  <c r="AD313" i="1"/>
  <c r="AD238" i="1"/>
  <c r="AD314" i="1"/>
  <c r="AD165" i="1"/>
  <c r="AD239" i="1"/>
  <c r="AD315" i="1"/>
  <c r="AD240" i="1"/>
  <c r="AD316" i="1"/>
  <c r="AD241" i="1"/>
  <c r="AD317" i="1"/>
  <c r="AD242" i="1"/>
  <c r="AD318" i="1"/>
  <c r="AD158" i="1"/>
  <c r="AD232" i="1"/>
  <c r="AD308" i="1"/>
  <c r="AD246" i="1"/>
  <c r="AD322" i="1"/>
  <c r="AD173" i="1"/>
  <c r="AD247" i="1"/>
  <c r="AD323" i="1"/>
  <c r="AD174" i="1"/>
  <c r="AD248" i="1"/>
  <c r="AD324" i="1"/>
  <c r="AD175" i="1"/>
  <c r="AD249" i="1"/>
  <c r="AD325" i="1"/>
  <c r="AD250" i="1"/>
  <c r="AD326" i="1"/>
  <c r="AD251" i="1"/>
  <c r="AD327" i="1"/>
  <c r="AD178" i="1"/>
  <c r="AD252" i="1"/>
  <c r="AD328" i="1"/>
  <c r="AD179" i="1"/>
  <c r="AD253" i="1"/>
  <c r="AD329" i="1"/>
  <c r="AD180" i="1"/>
  <c r="AD254" i="1"/>
  <c r="AD330" i="1"/>
  <c r="AD255" i="1"/>
  <c r="AD331" i="1"/>
  <c r="AD182" i="1"/>
  <c r="AD256" i="1"/>
  <c r="AD332" i="1"/>
  <c r="AD257" i="1"/>
  <c r="AD258" i="1"/>
  <c r="AD259" i="1"/>
  <c r="AD261" i="1"/>
  <c r="AD333" i="1"/>
  <c r="AD334" i="1"/>
  <c r="AD335" i="1"/>
  <c r="AD186" i="1"/>
  <c r="AD336" i="1"/>
  <c r="AD337" i="1"/>
  <c r="AD190" i="1"/>
  <c r="AD264" i="1"/>
  <c r="AD340" i="1"/>
  <c r="AD265" i="1"/>
  <c r="AD341" i="1"/>
  <c r="AD267" i="1"/>
  <c r="AD343" i="1"/>
  <c r="AD194" i="1"/>
  <c r="AD268" i="1"/>
  <c r="AD344" i="1"/>
  <c r="AD195" i="1"/>
  <c r="AD269" i="1"/>
  <c r="AD345" i="1"/>
  <c r="AD274" i="1"/>
  <c r="AD350" i="1"/>
  <c r="AD275" i="1"/>
  <c r="AD273" i="1"/>
  <c r="AD351" i="1"/>
  <c r="AD278" i="1"/>
  <c r="AD354" i="1"/>
  <c r="AD205" i="1"/>
  <c r="AD355" i="1"/>
  <c r="AD206" i="1"/>
  <c r="AD356" i="1"/>
  <c r="AD207" i="1"/>
  <c r="AD281" i="1"/>
  <c r="AD357" i="1"/>
  <c r="AD208" i="1"/>
  <c r="AD282" i="1"/>
  <c r="AD358" i="1"/>
  <c r="AD209" i="1"/>
  <c r="AD283" i="1"/>
  <c r="AD359" i="1"/>
  <c r="AD210" i="1"/>
  <c r="AD360" i="1"/>
  <c r="AD285" i="1"/>
  <c r="AD361" i="1"/>
  <c r="AD362" i="1"/>
  <c r="AD363" i="1"/>
  <c r="AD364" i="1"/>
  <c r="AD365" i="1"/>
  <c r="V218" i="1"/>
  <c r="V219" i="1"/>
  <c r="AD219" i="1" s="1"/>
  <c r="V220" i="1"/>
  <c r="AD220" i="1" s="1"/>
  <c r="V292" i="1"/>
  <c r="AD368" i="1"/>
  <c r="AD369" i="1"/>
  <c r="AD370" i="1"/>
  <c r="U233" i="1"/>
  <c r="AC233" i="1" s="1"/>
  <c r="U309" i="1"/>
  <c r="U161" i="1"/>
  <c r="AC161" i="1" s="1"/>
  <c r="U235" i="1"/>
  <c r="AC235" i="1" s="1"/>
  <c r="U312" i="1"/>
  <c r="AC312" i="1" s="1"/>
  <c r="U163" i="1"/>
  <c r="AC163" i="1" s="1"/>
  <c r="U237" i="1"/>
  <c r="U316" i="1"/>
  <c r="U241" i="1"/>
  <c r="AC241" i="1" s="1"/>
  <c r="U317" i="1"/>
  <c r="P158" i="1"/>
  <c r="V158" i="1" s="1"/>
  <c r="P232" i="1"/>
  <c r="V232" i="1" s="1"/>
  <c r="P308" i="1"/>
  <c r="V308" i="1" s="1"/>
  <c r="U246" i="1"/>
  <c r="U248" i="1"/>
  <c r="U324" i="1"/>
  <c r="U775" i="1"/>
  <c r="U175" i="1"/>
  <c r="U250" i="1"/>
  <c r="U327" i="1"/>
  <c r="AC327" i="1" s="1"/>
  <c r="U178" i="1"/>
  <c r="U252" i="1"/>
  <c r="AC252" i="1" s="1"/>
  <c r="U328" i="1"/>
  <c r="U404" i="1"/>
  <c r="U852" i="1"/>
  <c r="U925" i="1"/>
  <c r="U253" i="1"/>
  <c r="AC253" i="1" s="1"/>
  <c r="U329" i="1"/>
  <c r="AC329" i="1" s="1"/>
  <c r="U254" i="1"/>
  <c r="U255" i="1"/>
  <c r="U107" i="1"/>
  <c r="U331" i="1"/>
  <c r="U709" i="1"/>
  <c r="AC709" i="1" s="1"/>
  <c r="U855" i="1"/>
  <c r="U182" i="1"/>
  <c r="U256" i="1"/>
  <c r="AC256" i="1" s="1"/>
  <c r="U333" i="1"/>
  <c r="U258" i="1"/>
  <c r="AC258" i="1" s="1"/>
  <c r="U334" i="1"/>
  <c r="U186" i="1"/>
  <c r="AC186" i="1" s="1"/>
  <c r="U260" i="1"/>
  <c r="AC260" i="1" s="1"/>
  <c r="U336" i="1"/>
  <c r="U113" i="1"/>
  <c r="AC113" i="1" s="1"/>
  <c r="U715" i="1"/>
  <c r="U861" i="1"/>
  <c r="U264" i="1"/>
  <c r="U265" i="1"/>
  <c r="AC265" i="1" s="1"/>
  <c r="U267" i="1"/>
  <c r="U269" i="1"/>
  <c r="U273" i="1"/>
  <c r="AC273" i="1" s="1"/>
  <c r="U275" i="1"/>
  <c r="AC275" i="1" s="1"/>
  <c r="U350" i="1"/>
  <c r="AC350" i="1" s="1"/>
  <c r="U354" i="1"/>
  <c r="U279" i="1"/>
  <c r="U206" i="1"/>
  <c r="U356" i="1"/>
  <c r="U282" i="1"/>
  <c r="AC282" i="1" s="1"/>
  <c r="U358" i="1"/>
  <c r="AC358" i="1" s="1"/>
  <c r="U283" i="1"/>
  <c r="AC283" i="1" s="1"/>
  <c r="U359" i="1"/>
  <c r="AC359" i="1" s="1"/>
  <c r="U360" i="1"/>
  <c r="U136" i="1"/>
  <c r="U210" i="1"/>
  <c r="P957" i="1"/>
  <c r="U957" i="1" s="1"/>
  <c r="U211" i="1"/>
  <c r="AC211" i="1" s="1"/>
  <c r="U361" i="1"/>
  <c r="U588" i="1"/>
  <c r="U665" i="1"/>
  <c r="U812" i="1"/>
  <c r="U885" i="1"/>
  <c r="U212" i="1"/>
  <c r="AC212" i="1" s="1"/>
  <c r="U362" i="1"/>
  <c r="AC362" i="1" s="1"/>
  <c r="U287" i="1"/>
  <c r="U363" i="1"/>
  <c r="AC363" i="1" s="1"/>
  <c r="U214" i="1"/>
  <c r="AC214" i="1" s="1"/>
  <c r="U215" i="1"/>
  <c r="AC215" i="1" s="1"/>
  <c r="U289" i="1"/>
  <c r="AC289" i="1" s="1"/>
  <c r="U365" i="1"/>
  <c r="AC365" i="1" s="1"/>
  <c r="U218" i="1"/>
  <c r="U293" i="1"/>
  <c r="AC293" i="1" s="1"/>
  <c r="U369" i="1"/>
  <c r="U294" i="1"/>
  <c r="AC294" i="1" s="1"/>
  <c r="T159" i="1"/>
  <c r="T309" i="1"/>
  <c r="T235" i="1"/>
  <c r="AB235" i="1" s="1"/>
  <c r="T312" i="1"/>
  <c r="T237" i="1"/>
  <c r="AB237" i="1" s="1"/>
  <c r="T313" i="1"/>
  <c r="T239" i="1"/>
  <c r="AB239" i="1" s="1"/>
  <c r="T91" i="1"/>
  <c r="AB91" i="1" s="1"/>
  <c r="T766" i="1"/>
  <c r="T839" i="1"/>
  <c r="T912" i="1"/>
  <c r="T167" i="1"/>
  <c r="AB167" i="1" s="1"/>
  <c r="T241" i="1"/>
  <c r="T317" i="1"/>
  <c r="T246" i="1"/>
  <c r="T101" i="1"/>
  <c r="T249" i="1"/>
  <c r="T325" i="1"/>
  <c r="T401" i="1"/>
  <c r="T703" i="1"/>
  <c r="T849" i="1"/>
  <c r="T922" i="1"/>
  <c r="T103" i="1"/>
  <c r="T251" i="1"/>
  <c r="T705" i="1"/>
  <c r="T924" i="1"/>
  <c r="T178" i="1"/>
  <c r="AB178" i="1" s="1"/>
  <c r="T252" i="1"/>
  <c r="T329" i="1"/>
  <c r="T254" i="1"/>
  <c r="T330" i="1"/>
  <c r="T182" i="1"/>
  <c r="AB182" i="1" s="1"/>
  <c r="T258" i="1"/>
  <c r="T334" i="1"/>
  <c r="T259" i="1"/>
  <c r="AB259" i="1" s="1"/>
  <c r="T186" i="1"/>
  <c r="AB186" i="1" s="1"/>
  <c r="T260" i="1"/>
  <c r="T261" i="1"/>
  <c r="T113" i="1"/>
  <c r="T413" i="1"/>
  <c r="T715" i="1"/>
  <c r="T788" i="1"/>
  <c r="T861" i="1"/>
  <c r="T934" i="1"/>
  <c r="T264" i="1"/>
  <c r="T340" i="1"/>
  <c r="T117" i="1"/>
  <c r="T792" i="1"/>
  <c r="T865" i="1"/>
  <c r="T938" i="1"/>
  <c r="T267" i="1"/>
  <c r="AB267" i="1" s="1"/>
  <c r="T268" i="1"/>
  <c r="AB268" i="1" s="1"/>
  <c r="T269" i="1"/>
  <c r="T199" i="1"/>
  <c r="T273" i="1"/>
  <c r="T275" i="1"/>
  <c r="AB275" i="1" s="1"/>
  <c r="T354" i="1"/>
  <c r="T279" i="1"/>
  <c r="AB279" i="1" s="1"/>
  <c r="T280" i="1"/>
  <c r="T356" i="1"/>
  <c r="T207" i="1"/>
  <c r="T282" i="1"/>
  <c r="AB282" i="1" s="1"/>
  <c r="T358" i="1"/>
  <c r="T283" i="1"/>
  <c r="AB283" i="1" s="1"/>
  <c r="T359" i="1"/>
  <c r="T435" i="1"/>
  <c r="AB435" i="1" s="1"/>
  <c r="T663" i="1"/>
  <c r="T737" i="1"/>
  <c r="AB737" i="1" s="1"/>
  <c r="T810" i="1"/>
  <c r="T883" i="1"/>
  <c r="T284" i="1"/>
  <c r="T360" i="1"/>
  <c r="T212" i="1"/>
  <c r="AB212" i="1" s="1"/>
  <c r="T362" i="1"/>
  <c r="T287" i="1"/>
  <c r="AB287" i="1" s="1"/>
  <c r="T363" i="1"/>
  <c r="T364" i="1"/>
  <c r="T218" i="1"/>
  <c r="AB218" i="1" s="1"/>
  <c r="T293" i="1"/>
  <c r="AB293" i="1" s="1"/>
  <c r="T369" i="1"/>
  <c r="T220" i="1"/>
  <c r="R96" i="1"/>
  <c r="R244" i="1"/>
  <c r="R114" i="1"/>
  <c r="R40" i="1" s="1"/>
  <c r="R262" i="1"/>
  <c r="R122" i="1"/>
  <c r="P122" i="1" s="1"/>
  <c r="R270" i="1"/>
  <c r="R128" i="1"/>
  <c r="R142" i="1"/>
  <c r="P142" i="1" s="1"/>
  <c r="R147" i="1"/>
  <c r="P221" i="1"/>
  <c r="R295" i="1"/>
  <c r="R371" i="1"/>
  <c r="Q294" i="1"/>
  <c r="I170" i="1"/>
  <c r="I188" i="1"/>
  <c r="I196" i="1"/>
  <c r="I202" i="1"/>
  <c r="Q202" i="1" s="1"/>
  <c r="I216" i="1"/>
  <c r="P216" i="1" s="1"/>
  <c r="I290" i="1"/>
  <c r="P290" i="1" s="1"/>
  <c r="Q221" i="1"/>
  <c r="I244" i="1"/>
  <c r="I262" i="1"/>
  <c r="I270" i="1"/>
  <c r="I276" i="1"/>
  <c r="I371" i="1"/>
  <c r="I372" i="1" s="1"/>
  <c r="AE308" i="1"/>
  <c r="AF308" i="1"/>
  <c r="AE309" i="1"/>
  <c r="AF309" i="1"/>
  <c r="AE310" i="1"/>
  <c r="AF310" i="1"/>
  <c r="AF314" i="1"/>
  <c r="AF315" i="1"/>
  <c r="AF316" i="1"/>
  <c r="AE311" i="1"/>
  <c r="AF311" i="1"/>
  <c r="AE312" i="1"/>
  <c r="AF312" i="1"/>
  <c r="AF313" i="1"/>
  <c r="AF317" i="1"/>
  <c r="AF318" i="1"/>
  <c r="AE313" i="1"/>
  <c r="AE314" i="1"/>
  <c r="AE315" i="1"/>
  <c r="AE316" i="1"/>
  <c r="AE317" i="1"/>
  <c r="AE318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E340" i="1"/>
  <c r="AE341" i="1"/>
  <c r="AE343" i="1"/>
  <c r="AE344" i="1"/>
  <c r="AE345" i="1"/>
  <c r="AF340" i="1"/>
  <c r="AF341" i="1"/>
  <c r="AF343" i="1"/>
  <c r="AF344" i="1"/>
  <c r="AF345" i="1"/>
  <c r="AE348" i="1"/>
  <c r="AF348" i="1"/>
  <c r="AE349" i="1"/>
  <c r="AF349" i="1"/>
  <c r="AE350" i="1"/>
  <c r="AE351" i="1"/>
  <c r="AF350" i="1"/>
  <c r="AF351" i="1"/>
  <c r="AE354" i="1"/>
  <c r="AF354" i="1"/>
  <c r="AE355" i="1"/>
  <c r="AF355" i="1"/>
  <c r="AF356" i="1"/>
  <c r="AF357" i="1"/>
  <c r="AF358" i="1"/>
  <c r="AF359" i="1"/>
  <c r="AF360" i="1"/>
  <c r="AF361" i="1"/>
  <c r="AF362" i="1"/>
  <c r="AF363" i="1"/>
  <c r="AF364" i="1"/>
  <c r="AF365" i="1"/>
  <c r="AE356" i="1"/>
  <c r="AE357" i="1"/>
  <c r="AE358" i="1"/>
  <c r="AE359" i="1"/>
  <c r="AE360" i="1"/>
  <c r="AE361" i="1"/>
  <c r="AE362" i="1"/>
  <c r="AE363" i="1"/>
  <c r="AE364" i="1"/>
  <c r="AE365" i="1"/>
  <c r="AE368" i="1"/>
  <c r="AF368" i="1"/>
  <c r="AE369" i="1"/>
  <c r="AF369" i="1"/>
  <c r="AE370" i="1"/>
  <c r="AF370" i="1"/>
  <c r="AG372" i="1"/>
  <c r="Y372" i="1"/>
  <c r="B320" i="1"/>
  <c r="B338" i="1"/>
  <c r="B346" i="1"/>
  <c r="B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>
  <c r="AF34" i="1"/>
  <c r="AF33" i="1"/>
  <c r="AF32" i="1"/>
  <c r="AF30" i="1"/>
  <c r="AF28" i="1"/>
  <c r="AF26" i="1"/>
  <c r="AF25" i="1"/>
  <c r="AF24" i="1"/>
  <c r="B21" i="17"/>
  <c r="AG148" i="1"/>
  <c r="Y148" i="1"/>
  <c r="AF146" i="1"/>
  <c r="AE146" i="1"/>
  <c r="AF145" i="1"/>
  <c r="AE145" i="1"/>
  <c r="AF144" i="1"/>
  <c r="AE144" i="1"/>
  <c r="AF140" i="1"/>
  <c r="AE138" i="1"/>
  <c r="AE137" i="1"/>
  <c r="AF130" i="1"/>
  <c r="AE130" i="1"/>
  <c r="AF127" i="1"/>
  <c r="AE127" i="1"/>
  <c r="AF126" i="1"/>
  <c r="AE126" i="1"/>
  <c r="AE128" i="1" s="1"/>
  <c r="AF125" i="1"/>
  <c r="AF124" i="1"/>
  <c r="AE124" i="1"/>
  <c r="AE120" i="1"/>
  <c r="AE119" i="1"/>
  <c r="AF113" i="1"/>
  <c r="AF112" i="1"/>
  <c r="AF111" i="1"/>
  <c r="AF110" i="1"/>
  <c r="AE110" i="1"/>
  <c r="AF109" i="1"/>
  <c r="AF108" i="1"/>
  <c r="AF107" i="1"/>
  <c r="AE107" i="1"/>
  <c r="AF106" i="1"/>
  <c r="AF105" i="1"/>
  <c r="AF104" i="1"/>
  <c r="AF103" i="1"/>
  <c r="AF102" i="1"/>
  <c r="AF101" i="1"/>
  <c r="AF100" i="1"/>
  <c r="AE100" i="1"/>
  <c r="AF99" i="1"/>
  <c r="AF98" i="1"/>
  <c r="AE98" i="1"/>
  <c r="AG222" i="1"/>
  <c r="Y222" i="1"/>
  <c r="AF220" i="1"/>
  <c r="AE220" i="1"/>
  <c r="AF219" i="1"/>
  <c r="AE219" i="1"/>
  <c r="AF218" i="1"/>
  <c r="AE218" i="1"/>
  <c r="B216" i="1"/>
  <c r="AF215" i="1"/>
  <c r="AE215" i="1"/>
  <c r="AF214" i="1"/>
  <c r="AE214" i="1"/>
  <c r="AF213" i="1"/>
  <c r="AE213" i="1"/>
  <c r="AF212" i="1"/>
  <c r="AE212" i="1"/>
  <c r="AF211" i="1"/>
  <c r="AE211" i="1"/>
  <c r="AF210" i="1"/>
  <c r="AE210" i="1"/>
  <c r="AF209" i="1"/>
  <c r="AE209" i="1"/>
  <c r="AF208" i="1"/>
  <c r="AE208" i="1"/>
  <c r="AF207" i="1"/>
  <c r="AE207" i="1"/>
  <c r="AE204" i="1"/>
  <c r="AE205" i="1"/>
  <c r="AE206" i="1"/>
  <c r="AF206" i="1"/>
  <c r="AF204" i="1"/>
  <c r="AF205" i="1"/>
  <c r="B202" i="1"/>
  <c r="AF201" i="1"/>
  <c r="AE201" i="1"/>
  <c r="AF200" i="1"/>
  <c r="AE200" i="1"/>
  <c r="AF199" i="1"/>
  <c r="AE199" i="1"/>
  <c r="AF198" i="1"/>
  <c r="AE198" i="1"/>
  <c r="B196" i="1"/>
  <c r="AF195" i="1"/>
  <c r="AE195" i="1"/>
  <c r="AF194" i="1"/>
  <c r="AE194" i="1"/>
  <c r="AF193" i="1"/>
  <c r="AE193" i="1"/>
  <c r="AF191" i="1"/>
  <c r="AE191" i="1"/>
  <c r="AF190" i="1"/>
  <c r="AE190" i="1"/>
  <c r="B188" i="1"/>
  <c r="AF187" i="1"/>
  <c r="AE187" i="1"/>
  <c r="AF186" i="1"/>
  <c r="AE186" i="1"/>
  <c r="AF185" i="1"/>
  <c r="AE185" i="1"/>
  <c r="AF184" i="1"/>
  <c r="AE184" i="1"/>
  <c r="AF183" i="1"/>
  <c r="AE183" i="1"/>
  <c r="AF182" i="1"/>
  <c r="AE182" i="1"/>
  <c r="AF181" i="1"/>
  <c r="AE181" i="1"/>
  <c r="AF180" i="1"/>
  <c r="AE180" i="1"/>
  <c r="AF179" i="1"/>
  <c r="AE179" i="1"/>
  <c r="AF178" i="1"/>
  <c r="AE178" i="1"/>
  <c r="AF177" i="1"/>
  <c r="AE177" i="1"/>
  <c r="AF176" i="1"/>
  <c r="AE176" i="1"/>
  <c r="AF175" i="1"/>
  <c r="AE175" i="1"/>
  <c r="AE172" i="1"/>
  <c r="AE173" i="1"/>
  <c r="AE174" i="1"/>
  <c r="AF174" i="1"/>
  <c r="AF173" i="1"/>
  <c r="AF172" i="1"/>
  <c r="B244" i="1"/>
  <c r="AG296" i="1"/>
  <c r="Y296" i="1"/>
  <c r="AF294" i="1"/>
  <c r="AE294" i="1"/>
  <c r="AF293" i="1"/>
  <c r="AE293" i="1"/>
  <c r="AE295" i="1" s="1"/>
  <c r="AF292" i="1"/>
  <c r="AE292" i="1"/>
  <c r="AF288" i="1"/>
  <c r="AE288" i="1"/>
  <c r="AF289" i="1"/>
  <c r="AE289" i="1"/>
  <c r="AF287" i="1"/>
  <c r="AE287" i="1"/>
  <c r="AF286" i="1"/>
  <c r="AE286" i="1"/>
  <c r="AF285" i="1"/>
  <c r="AE285" i="1"/>
  <c r="AF284" i="1"/>
  <c r="AE284" i="1"/>
  <c r="AF283" i="1"/>
  <c r="AE283" i="1"/>
  <c r="AF282" i="1"/>
  <c r="AE282" i="1"/>
  <c r="AF281" i="1"/>
  <c r="AE281" i="1"/>
  <c r="AF280" i="1"/>
  <c r="AE280" i="1"/>
  <c r="AF279" i="1"/>
  <c r="AE279" i="1"/>
  <c r="AF278" i="1"/>
  <c r="AE278" i="1"/>
  <c r="AF275" i="1"/>
  <c r="AE275" i="1"/>
  <c r="AF274" i="1"/>
  <c r="AE274" i="1"/>
  <c r="AF273" i="1"/>
  <c r="AF272" i="1"/>
  <c r="AE273" i="1"/>
  <c r="AE272" i="1"/>
  <c r="AF269" i="1"/>
  <c r="AE269" i="1"/>
  <c r="AF268" i="1"/>
  <c r="AE268" i="1"/>
  <c r="AF267" i="1"/>
  <c r="AE267" i="1"/>
  <c r="AF265" i="1"/>
  <c r="AE265" i="1"/>
  <c r="AF264" i="1"/>
  <c r="AE264" i="1"/>
  <c r="AF257" i="1"/>
  <c r="AF258" i="1"/>
  <c r="AF259" i="1"/>
  <c r="AF260" i="1"/>
  <c r="AF261" i="1"/>
  <c r="AE257" i="1"/>
  <c r="AE258" i="1"/>
  <c r="AE259" i="1"/>
  <c r="AE260" i="1"/>
  <c r="AE261" i="1"/>
  <c r="AF256" i="1"/>
  <c r="AE256" i="1"/>
  <c r="AF255" i="1"/>
  <c r="AE255" i="1"/>
  <c r="AF254" i="1"/>
  <c r="AE254" i="1"/>
  <c r="AF253" i="1"/>
  <c r="AE253" i="1"/>
  <c r="AF252" i="1"/>
  <c r="AE252" i="1"/>
  <c r="AF251" i="1"/>
  <c r="AE251" i="1"/>
  <c r="AF250" i="1"/>
  <c r="AE250" i="1"/>
  <c r="AF249" i="1"/>
  <c r="AE249" i="1"/>
  <c r="AF248" i="1"/>
  <c r="AE248" i="1"/>
  <c r="AF247" i="1"/>
  <c r="AE247" i="1"/>
  <c r="AF246" i="1"/>
  <c r="AE246" i="1"/>
  <c r="AF242" i="1"/>
  <c r="AE242" i="1"/>
  <c r="AF241" i="1"/>
  <c r="AE241" i="1"/>
  <c r="AE240" i="1"/>
  <c r="AE239" i="1"/>
  <c r="AE238" i="1"/>
  <c r="AF237" i="1"/>
  <c r="AE237" i="1"/>
  <c r="AF236" i="1"/>
  <c r="AE236" i="1"/>
  <c r="AF235" i="1"/>
  <c r="AE235" i="1"/>
  <c r="AF234" i="1"/>
  <c r="AE234" i="1"/>
  <c r="AF233" i="1"/>
  <c r="AE233" i="1"/>
  <c r="AF232" i="1"/>
  <c r="AE232" i="1"/>
  <c r="B170" i="1"/>
  <c r="AF168" i="1"/>
  <c r="AE168" i="1"/>
  <c r="AF167" i="1"/>
  <c r="AE167" i="1"/>
  <c r="AE166" i="1"/>
  <c r="AE165" i="1"/>
  <c r="AF165" i="1"/>
  <c r="AE164" i="1"/>
  <c r="AF163" i="1"/>
  <c r="AE163" i="1"/>
  <c r="AF162" i="1"/>
  <c r="AE162" i="1"/>
  <c r="AF161" i="1"/>
  <c r="AE161" i="1"/>
  <c r="AF160" i="1"/>
  <c r="AE160" i="1"/>
  <c r="AF159" i="1"/>
  <c r="AE159" i="1"/>
  <c r="AF158" i="1"/>
  <c r="AE158" i="1"/>
  <c r="AF94" i="1"/>
  <c r="AF93" i="1"/>
  <c r="AF89" i="1"/>
  <c r="AF88" i="1"/>
  <c r="AF87" i="1"/>
  <c r="AF86" i="1"/>
  <c r="AF85" i="1"/>
  <c r="AF84" i="1"/>
  <c r="AF166" i="1"/>
  <c r="AF240" i="1"/>
  <c r="AF239" i="1"/>
  <c r="AF164" i="1"/>
  <c r="AF238" i="1"/>
  <c r="AD508" i="1"/>
  <c r="AD519" i="1" s="1"/>
  <c r="AB493" i="1"/>
  <c r="AB494" i="1"/>
  <c r="AD462" i="1"/>
  <c r="AD473" i="1" s="1"/>
  <c r="AF422" i="1"/>
  <c r="AF491" i="1"/>
  <c r="AC485" i="1"/>
  <c r="AC477" i="1"/>
  <c r="AC462" i="1"/>
  <c r="U577" i="1"/>
  <c r="AC577" i="1" s="1"/>
  <c r="AE650" i="1"/>
  <c r="T673" i="1"/>
  <c r="AB673" i="1" s="1"/>
  <c r="U660" i="1"/>
  <c r="AC660" i="1" s="1"/>
  <c r="AE579" i="1"/>
  <c r="T445" i="1"/>
  <c r="AB445" i="1" s="1"/>
  <c r="T431" i="1"/>
  <c r="AB431" i="1" s="1"/>
  <c r="U393" i="1"/>
  <c r="AC393" i="1" s="1"/>
  <c r="U385" i="1"/>
  <c r="AC385" i="1" s="1"/>
  <c r="AE473" i="1"/>
  <c r="AC510" i="1"/>
  <c r="AB487" i="1"/>
  <c r="AC468" i="1"/>
  <c r="T577" i="1"/>
  <c r="AB577" i="1" s="1"/>
  <c r="AF675" i="1"/>
  <c r="U662" i="1"/>
  <c r="AC662" i="1" s="1"/>
  <c r="AF338" i="1"/>
  <c r="AF428" i="1"/>
  <c r="V591" i="1"/>
  <c r="AE675" i="1"/>
  <c r="V590" i="1"/>
  <c r="AF650" i="1"/>
  <c r="AF519" i="1"/>
  <c r="AE547" i="1"/>
  <c r="U590" i="1"/>
  <c r="AC590" i="1" s="1"/>
  <c r="V673" i="1"/>
  <c r="AF414" i="1"/>
  <c r="AE505" i="1"/>
  <c r="AF598" i="1"/>
  <c r="AF579" i="1"/>
  <c r="AE565" i="1"/>
  <c r="V592" i="1"/>
  <c r="V672" i="1"/>
  <c r="U310" i="1"/>
  <c r="AC310" i="1" s="1"/>
  <c r="U314" i="1"/>
  <c r="AC314" i="1" s="1"/>
  <c r="P371" i="1"/>
  <c r="T126" i="1"/>
  <c r="AB126" i="1" s="1"/>
  <c r="T120" i="1"/>
  <c r="AB120" i="1" s="1"/>
  <c r="U126" i="1"/>
  <c r="AC126" i="1" s="1"/>
  <c r="U121" i="1"/>
  <c r="AC121" i="1" s="1"/>
  <c r="U120" i="1"/>
  <c r="AC120" i="1" s="1"/>
  <c r="AD215" i="1"/>
  <c r="AD214" i="1"/>
  <c r="V214" i="1"/>
  <c r="AD213" i="1"/>
  <c r="AD212" i="1"/>
  <c r="V212" i="1"/>
  <c r="AD204" i="1"/>
  <c r="AD349" i="1"/>
  <c r="AE20" i="1"/>
  <c r="AF18" i="1"/>
  <c r="AD425" i="1"/>
  <c r="AB463" i="1"/>
  <c r="Q128" i="1"/>
  <c r="T349" i="1"/>
  <c r="U94" i="1"/>
  <c r="U93" i="1"/>
  <c r="AC93" i="1" s="1"/>
  <c r="U92" i="1"/>
  <c r="AC92" i="1" s="1"/>
  <c r="U91" i="1"/>
  <c r="U90" i="1"/>
  <c r="U88" i="1"/>
  <c r="U86" i="1"/>
  <c r="T85" i="1"/>
  <c r="V85" i="1"/>
  <c r="AE85" i="1"/>
  <c r="AD85" i="1"/>
  <c r="V146" i="1"/>
  <c r="AD146" i="1" s="1"/>
  <c r="V145" i="1"/>
  <c r="V144" i="1"/>
  <c r="AD144" i="1" s="1"/>
  <c r="AD141" i="1"/>
  <c r="V141" i="1"/>
  <c r="AD140" i="1"/>
  <c r="V140" i="1"/>
  <c r="AD139" i="1"/>
  <c r="V139" i="1"/>
  <c r="AD138" i="1"/>
  <c r="V138" i="1"/>
  <c r="AD137" i="1"/>
  <c r="AD136" i="1"/>
  <c r="AD135" i="1"/>
  <c r="AD134" i="1"/>
  <c r="AD133" i="1"/>
  <c r="AD132" i="1"/>
  <c r="AD131" i="1"/>
  <c r="V273" i="1"/>
  <c r="S273" i="1" s="1"/>
  <c r="Z273" i="1" s="1"/>
  <c r="AD191" i="1"/>
  <c r="AD116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84" i="1"/>
  <c r="AD94" i="1"/>
  <c r="AD93" i="1"/>
  <c r="AD92" i="1"/>
  <c r="AD91" i="1"/>
  <c r="AD90" i="1"/>
  <c r="AD89" i="1"/>
  <c r="AD88" i="1"/>
  <c r="AD87" i="1"/>
  <c r="AD86" i="1"/>
  <c r="AE19" i="1"/>
  <c r="AF17" i="1"/>
  <c r="AB504" i="1"/>
  <c r="AB483" i="1"/>
  <c r="T146" i="1"/>
  <c r="T144" i="1"/>
  <c r="AB144" i="1" s="1"/>
  <c r="T141" i="1"/>
  <c r="AB141" i="1" s="1"/>
  <c r="T139" i="1"/>
  <c r="AB139" i="1" s="1"/>
  <c r="T138" i="1"/>
  <c r="AB138" i="1" s="1"/>
  <c r="T137" i="1"/>
  <c r="T136" i="1"/>
  <c r="T134" i="1"/>
  <c r="AB134" i="1" s="1"/>
  <c r="T133" i="1"/>
  <c r="AB133" i="1" s="1"/>
  <c r="T132" i="1"/>
  <c r="AB132" i="1" s="1"/>
  <c r="T112" i="1"/>
  <c r="AB112" i="1" s="1"/>
  <c r="T111" i="1"/>
  <c r="AB111" i="1" s="1"/>
  <c r="T110" i="1"/>
  <c r="AB110" i="1" s="1"/>
  <c r="T109" i="1"/>
  <c r="AB109" i="1" s="1"/>
  <c r="T108" i="1"/>
  <c r="AB108" i="1" s="1"/>
  <c r="T107" i="1"/>
  <c r="AB107" i="1" s="1"/>
  <c r="T106" i="1"/>
  <c r="AB106" i="1" s="1"/>
  <c r="T105" i="1"/>
  <c r="AB105" i="1" s="1"/>
  <c r="T104" i="1"/>
  <c r="AB104" i="1" s="1"/>
  <c r="T102" i="1"/>
  <c r="AB102" i="1" s="1"/>
  <c r="T100" i="1"/>
  <c r="T99" i="1"/>
  <c r="AB99" i="1" s="1"/>
  <c r="U99" i="1"/>
  <c r="AC99" i="1" s="1"/>
  <c r="T94" i="1"/>
  <c r="AB94" i="1" s="1"/>
  <c r="T93" i="1"/>
  <c r="T92" i="1"/>
  <c r="T90" i="1"/>
  <c r="T88" i="1"/>
  <c r="T87" i="1"/>
  <c r="T86" i="1"/>
  <c r="U146" i="1"/>
  <c r="AC146" i="1" s="1"/>
  <c r="U145" i="1"/>
  <c r="AC145" i="1" s="1"/>
  <c r="U144" i="1"/>
  <c r="AC144" i="1" s="1"/>
  <c r="U141" i="1"/>
  <c r="AC141" i="1" s="1"/>
  <c r="U140" i="1"/>
  <c r="U138" i="1"/>
  <c r="AC138" i="1" s="1"/>
  <c r="U135" i="1"/>
  <c r="AC135" i="1" s="1"/>
  <c r="U134" i="1"/>
  <c r="U133" i="1"/>
  <c r="AC133" i="1" s="1"/>
  <c r="U132" i="1"/>
  <c r="U131" i="1"/>
  <c r="AC131" i="1" s="1"/>
  <c r="U191" i="1"/>
  <c r="AC191" i="1" s="1"/>
  <c r="U116" i="1"/>
  <c r="AC116" i="1" s="1"/>
  <c r="AC117" i="1"/>
  <c r="U112" i="1"/>
  <c r="U111" i="1"/>
  <c r="AC111" i="1" s="1"/>
  <c r="U110" i="1"/>
  <c r="AC110" i="1" s="1"/>
  <c r="V110" i="1"/>
  <c r="U109" i="1"/>
  <c r="AC109" i="1" s="1"/>
  <c r="U108" i="1"/>
  <c r="AC108" i="1" s="1"/>
  <c r="U106" i="1"/>
  <c r="U105" i="1"/>
  <c r="AC105" i="1" s="1"/>
  <c r="U103" i="1"/>
  <c r="U102" i="1"/>
  <c r="U232" i="1"/>
  <c r="AC232" i="1" s="1"/>
  <c r="AD199" i="1"/>
  <c r="V199" i="1"/>
  <c r="AD193" i="1"/>
  <c r="T425" i="1"/>
  <c r="AB425" i="1" s="1"/>
  <c r="Q147" i="1"/>
  <c r="T193" i="1"/>
  <c r="T328" i="1"/>
  <c r="T322" i="1"/>
  <c r="AB322" i="1" s="1"/>
  <c r="T318" i="1"/>
  <c r="AB318" i="1" s="1"/>
  <c r="U193" i="1"/>
  <c r="AC193" i="1" s="1"/>
  <c r="AD289" i="1"/>
  <c r="V289" i="1"/>
  <c r="V365" i="1"/>
  <c r="V441" i="1"/>
  <c r="V364" i="1"/>
  <c r="S364" i="1" s="1"/>
  <c r="Z364" i="1" s="1"/>
  <c r="V440" i="1"/>
  <c r="AD287" i="1"/>
  <c r="V287" i="1"/>
  <c r="AD286" i="1"/>
  <c r="V286" i="1"/>
  <c r="AD201" i="1"/>
  <c r="AD126" i="1"/>
  <c r="AD125" i="1"/>
  <c r="AD121" i="1"/>
  <c r="AD120" i="1"/>
  <c r="X422" i="1"/>
  <c r="X448" i="1" s="1"/>
  <c r="T437" i="1"/>
  <c r="T420" i="1"/>
  <c r="AB420" i="1" s="1"/>
  <c r="T424" i="1"/>
  <c r="Q524" i="1"/>
  <c r="AD348" i="1"/>
  <c r="AD352" i="1" s="1"/>
  <c r="V136" i="1"/>
  <c r="V132" i="1"/>
  <c r="V106" i="1"/>
  <c r="V102" i="1"/>
  <c r="V92" i="1"/>
  <c r="V88" i="1"/>
  <c r="V200" i="1"/>
  <c r="V193" i="1"/>
  <c r="V183" i="1"/>
  <c r="V179" i="1"/>
  <c r="V175" i="1"/>
  <c r="V165" i="1"/>
  <c r="V282" i="1"/>
  <c r="V265" i="1"/>
  <c r="S265" i="1" s="1"/>
  <c r="Z265" i="1" s="1"/>
  <c r="AI265" i="1" s="1"/>
  <c r="V256" i="1"/>
  <c r="V252" i="1"/>
  <c r="V248" i="1"/>
  <c r="V238" i="1"/>
  <c r="V234" i="1"/>
  <c r="V370" i="1"/>
  <c r="V360" i="1"/>
  <c r="S360" i="1" s="1"/>
  <c r="V356" i="1"/>
  <c r="V336" i="1"/>
  <c r="V330" i="1"/>
  <c r="V314" i="1"/>
  <c r="V446" i="1"/>
  <c r="V436" i="1"/>
  <c r="S436" i="1" s="1"/>
  <c r="Z436" i="1" s="1"/>
  <c r="V432" i="1"/>
  <c r="V412" i="1"/>
  <c r="V406" i="1"/>
  <c r="V390" i="1"/>
  <c r="S390" i="1" s="1"/>
  <c r="Z390" i="1" s="1"/>
  <c r="V386" i="1"/>
  <c r="R525" i="1"/>
  <c r="V135" i="1"/>
  <c r="V131" i="1"/>
  <c r="V121" i="1"/>
  <c r="V113" i="1"/>
  <c r="V109" i="1"/>
  <c r="V105" i="1"/>
  <c r="V91" i="1"/>
  <c r="V87" i="1"/>
  <c r="V208" i="1"/>
  <c r="V204" i="1"/>
  <c r="V191" i="1"/>
  <c r="V186" i="1"/>
  <c r="V182" i="1"/>
  <c r="V178" i="1"/>
  <c r="V174" i="1"/>
  <c r="V164" i="1"/>
  <c r="V160" i="1"/>
  <c r="V269" i="1"/>
  <c r="S269" i="1" s="1"/>
  <c r="Z269" i="1" s="1"/>
  <c r="AI269" i="1" s="1"/>
  <c r="V264" i="1"/>
  <c r="V259" i="1"/>
  <c r="S259" i="1" s="1"/>
  <c r="Z259" i="1" s="1"/>
  <c r="V255" i="1"/>
  <c r="V251" i="1"/>
  <c r="S251" i="1" s="1"/>
  <c r="Z251" i="1" s="1"/>
  <c r="AI251" i="1" s="1"/>
  <c r="V247" i="1"/>
  <c r="V241" i="1"/>
  <c r="S241" i="1" s="1"/>
  <c r="Z241" i="1" s="1"/>
  <c r="AI241" i="1" s="1"/>
  <c r="V237" i="1"/>
  <c r="V233" i="1"/>
  <c r="V309" i="1"/>
  <c r="V385" i="1"/>
  <c r="S385" i="1" s="1"/>
  <c r="Z385" i="1" s="1"/>
  <c r="AI385" i="1" s="1"/>
  <c r="V369" i="1"/>
  <c r="V359" i="1"/>
  <c r="S359" i="1" s="1"/>
  <c r="Z359" i="1" s="1"/>
  <c r="V355" i="1"/>
  <c r="V341" i="1"/>
  <c r="V334" i="1"/>
  <c r="V329" i="1"/>
  <c r="S329" i="1" s="1"/>
  <c r="Z329" i="1" s="1"/>
  <c r="V317" i="1"/>
  <c r="V313" i="1"/>
  <c r="S313" i="1" s="1"/>
  <c r="Z313" i="1" s="1"/>
  <c r="AI313" i="1" s="1"/>
  <c r="V445" i="1"/>
  <c r="V435" i="1"/>
  <c r="S435" i="1" s="1"/>
  <c r="Z435" i="1" s="1"/>
  <c r="V431" i="1"/>
  <c r="V417" i="1"/>
  <c r="V410" i="1"/>
  <c r="V405" i="1"/>
  <c r="V393" i="1"/>
  <c r="V389" i="1"/>
  <c r="V134" i="1"/>
  <c r="V120" i="1"/>
  <c r="V112" i="1"/>
  <c r="V108" i="1"/>
  <c r="V104" i="1"/>
  <c r="V100" i="1"/>
  <c r="V94" i="1"/>
  <c r="V90" i="1"/>
  <c r="V86" i="1"/>
  <c r="V207" i="1"/>
  <c r="V173" i="1"/>
  <c r="V167" i="1"/>
  <c r="V275" i="1"/>
  <c r="V268" i="1"/>
  <c r="V258" i="1"/>
  <c r="V254" i="1"/>
  <c r="S254" i="1" s="1"/>
  <c r="Z254" i="1" s="1"/>
  <c r="V250" i="1"/>
  <c r="V246" i="1"/>
  <c r="S246" i="1" s="1"/>
  <c r="Z246" i="1" s="1"/>
  <c r="AI246" i="1" s="1"/>
  <c r="V240" i="1"/>
  <c r="V368" i="1"/>
  <c r="V363" i="1"/>
  <c r="S363" i="1" s="1"/>
  <c r="Z363" i="1" s="1"/>
  <c r="V358" i="1"/>
  <c r="S358" i="1" s="1"/>
  <c r="Z358" i="1" s="1"/>
  <c r="V354" i="1"/>
  <c r="V340" i="1"/>
  <c r="V333" i="1"/>
  <c r="S333" i="1" s="1"/>
  <c r="Z333" i="1" s="1"/>
  <c r="V327" i="1"/>
  <c r="V316" i="1"/>
  <c r="V312" i="1"/>
  <c r="V444" i="1"/>
  <c r="V447" i="1" s="1"/>
  <c r="V439" i="1"/>
  <c r="V434" i="1"/>
  <c r="V430" i="1"/>
  <c r="V416" i="1"/>
  <c r="V409" i="1"/>
  <c r="V403" i="1"/>
  <c r="V392" i="1"/>
  <c r="V388" i="1"/>
  <c r="R372" i="1"/>
  <c r="V137" i="1"/>
  <c r="S137" i="1" s="1"/>
  <c r="Z137" i="1" s="1"/>
  <c r="V133" i="1"/>
  <c r="V126" i="1"/>
  <c r="V111" i="1"/>
  <c r="V107" i="1"/>
  <c r="V103" i="1"/>
  <c r="V99" i="1"/>
  <c r="V93" i="1"/>
  <c r="V89" i="1"/>
  <c r="V210" i="1"/>
  <c r="V206" i="1"/>
  <c r="S206" i="1" s="1"/>
  <c r="Z206" i="1" s="1"/>
  <c r="AI206" i="1" s="1"/>
  <c r="V194" i="1"/>
  <c r="V184" i="1"/>
  <c r="V162" i="1"/>
  <c r="V283" i="1"/>
  <c r="V261" i="1"/>
  <c r="V257" i="1"/>
  <c r="V253" i="1"/>
  <c r="V249" i="1"/>
  <c r="S249" i="1" s="1"/>
  <c r="Z249" i="1" s="1"/>
  <c r="AI249" i="1" s="1"/>
  <c r="V239" i="1"/>
  <c r="V235" i="1"/>
  <c r="V362" i="1"/>
  <c r="S362" i="1" s="1"/>
  <c r="Z362" i="1" s="1"/>
  <c r="AI362" i="1" s="1"/>
  <c r="V357" i="1"/>
  <c r="V315" i="1"/>
  <c r="V311" i="1"/>
  <c r="V438" i="1"/>
  <c r="V433" i="1"/>
  <c r="V400" i="1"/>
  <c r="V391" i="1"/>
  <c r="V387" i="1"/>
  <c r="V344" i="1"/>
  <c r="T344" i="1"/>
  <c r="AB344" i="1" s="1"/>
  <c r="V419" i="1"/>
  <c r="V337" i="1"/>
  <c r="V335" i="1"/>
  <c r="V331" i="1"/>
  <c r="V328" i="1"/>
  <c r="V323" i="1"/>
  <c r="V322" i="1"/>
  <c r="V654" i="1"/>
  <c r="T654" i="1"/>
  <c r="AB654" i="1" s="1"/>
  <c r="U654" i="1"/>
  <c r="AC654" i="1" s="1"/>
  <c r="AB539" i="1"/>
  <c r="V587" i="1"/>
  <c r="V586" i="1"/>
  <c r="V583" i="1"/>
  <c r="V581" i="1"/>
  <c r="T575" i="1"/>
  <c r="AB575" i="1" s="1"/>
  <c r="T331" i="1"/>
  <c r="AB331" i="1" s="1"/>
  <c r="V437" i="1"/>
  <c r="V343" i="1"/>
  <c r="T343" i="1"/>
  <c r="AB343" i="1" s="1"/>
  <c r="V394" i="1"/>
  <c r="T394" i="1"/>
  <c r="AB394" i="1" s="1"/>
  <c r="Q642" i="1"/>
  <c r="P642" i="1"/>
  <c r="W676" i="1"/>
  <c r="W677" i="1" s="1"/>
  <c r="AF670" i="1"/>
  <c r="AF624" i="1"/>
  <c r="AD654" i="1"/>
  <c r="AB560" i="1"/>
  <c r="T592" i="1"/>
  <c r="AB592" i="1" s="1"/>
  <c r="T591" i="1"/>
  <c r="AB591" i="1" s="1"/>
  <c r="T589" i="1"/>
  <c r="AB589" i="1" s="1"/>
  <c r="V577" i="1"/>
  <c r="T335" i="1"/>
  <c r="V361" i="1"/>
  <c r="T361" i="1"/>
  <c r="V318" i="1"/>
  <c r="AD649" i="1"/>
  <c r="AD644" i="1"/>
  <c r="V597" i="1"/>
  <c r="T585" i="1"/>
  <c r="AB585" i="1" s="1"/>
  <c r="T326" i="1"/>
  <c r="AB326" i="1" s="1"/>
  <c r="V575" i="1"/>
  <c r="T348" i="1"/>
  <c r="AB348" i="1" s="1"/>
  <c r="V420" i="1"/>
  <c r="T411" i="1"/>
  <c r="AB411" i="1" s="1"/>
  <c r="T404" i="1"/>
  <c r="AB404" i="1" s="1"/>
  <c r="V402" i="1"/>
  <c r="T402" i="1"/>
  <c r="AB402" i="1" s="1"/>
  <c r="V401" i="1"/>
  <c r="S401" i="1" s="1"/>
  <c r="Z401" i="1" s="1"/>
  <c r="V399" i="1"/>
  <c r="T399" i="1"/>
  <c r="T398" i="1"/>
  <c r="AB398" i="1" s="1"/>
  <c r="U672" i="1"/>
  <c r="AC672" i="1" s="1"/>
  <c r="V668" i="1"/>
  <c r="T668" i="1"/>
  <c r="AB668" i="1" s="1"/>
  <c r="V666" i="1"/>
  <c r="T666" i="1"/>
  <c r="AB666" i="1" s="1"/>
  <c r="V664" i="1"/>
  <c r="T664" i="1"/>
  <c r="AB664" i="1" s="1"/>
  <c r="V662" i="1"/>
  <c r="T662" i="1"/>
  <c r="AB662" i="1" s="1"/>
  <c r="V660" i="1"/>
  <c r="T660" i="1"/>
  <c r="AB660" i="1" s="1"/>
  <c r="V658" i="1"/>
  <c r="V659" i="1"/>
  <c r="V665" i="1"/>
  <c r="V667" i="1"/>
  <c r="V669" i="1"/>
  <c r="V653" i="1"/>
  <c r="T653" i="1"/>
  <c r="AB653" i="1" s="1"/>
  <c r="AE670" i="1"/>
  <c r="AE642" i="1"/>
  <c r="AE624" i="1"/>
  <c r="V652" i="1"/>
  <c r="V655" i="1"/>
  <c r="T652" i="1"/>
  <c r="R676" i="1"/>
  <c r="AF656" i="1"/>
  <c r="T669" i="1"/>
  <c r="T667" i="1"/>
  <c r="AB667" i="1" s="1"/>
  <c r="T665" i="1"/>
  <c r="AB665" i="1" s="1"/>
  <c r="T661" i="1"/>
  <c r="AB661" i="1" s="1"/>
  <c r="T659" i="1"/>
  <c r="AB659" i="1" s="1"/>
  <c r="T655" i="1"/>
  <c r="AB655" i="1" s="1"/>
  <c r="U652" i="1"/>
  <c r="AC652" i="1" s="1"/>
  <c r="AB501" i="1"/>
  <c r="V582" i="1"/>
  <c r="V584" i="1"/>
  <c r="V585" i="1"/>
  <c r="V588" i="1"/>
  <c r="AC103" i="1"/>
  <c r="AC136" i="1"/>
  <c r="AC140" i="1"/>
  <c r="AF91" i="1"/>
  <c r="AC87" i="1"/>
  <c r="AB349" i="1"/>
  <c r="AE90" i="1"/>
  <c r="V345" i="1"/>
  <c r="AB514" i="1"/>
  <c r="AE87" i="1"/>
  <c r="AB103" i="1"/>
  <c r="AB113" i="1"/>
  <c r="AB135" i="1"/>
  <c r="AD145" i="1"/>
  <c r="AF92" i="1"/>
  <c r="AB564" i="1"/>
  <c r="AB437" i="1"/>
  <c r="X96" i="1"/>
  <c r="AF90" i="1"/>
  <c r="AE84" i="1"/>
  <c r="U101" i="1"/>
  <c r="AC101" i="1" s="1"/>
  <c r="AC106" i="1"/>
  <c r="AC107" i="1"/>
  <c r="AC112" i="1"/>
  <c r="AB93" i="1"/>
  <c r="AE93" i="1"/>
  <c r="AC90" i="1"/>
  <c r="AC94" i="1"/>
  <c r="AE86" i="1"/>
  <c r="AE94" i="1"/>
  <c r="V421" i="1"/>
  <c r="AE91" i="1"/>
  <c r="AB193" i="1"/>
  <c r="AE88" i="1"/>
  <c r="AB100" i="1"/>
  <c r="AB121" i="1"/>
  <c r="AE744" i="1"/>
  <c r="W750" i="1"/>
  <c r="W751" i="1" s="1"/>
  <c r="AF744" i="1"/>
  <c r="U743" i="1"/>
  <c r="AC743" i="1" s="1"/>
  <c r="U742" i="1"/>
  <c r="AC742" i="1" s="1"/>
  <c r="U736" i="1"/>
  <c r="AC736" i="1" s="1"/>
  <c r="T735" i="1"/>
  <c r="AB735" i="1" s="1"/>
  <c r="U733" i="1"/>
  <c r="AC733" i="1" s="1"/>
  <c r="V715" i="1"/>
  <c r="U713" i="1"/>
  <c r="AC713" i="1" s="1"/>
  <c r="V713" i="1"/>
  <c r="U712" i="1"/>
  <c r="AC712" i="1" s="1"/>
  <c r="U711" i="1"/>
  <c r="AC711" i="1" s="1"/>
  <c r="V710" i="1"/>
  <c r="V729" i="1"/>
  <c r="R750" i="1"/>
  <c r="V696" i="1"/>
  <c r="U695" i="1"/>
  <c r="V692" i="1"/>
  <c r="T692" i="1"/>
  <c r="AB692" i="1" s="1"/>
  <c r="T739" i="1"/>
  <c r="AB739" i="1" s="1"/>
  <c r="P744" i="1"/>
  <c r="P724" i="1"/>
  <c r="U714" i="1"/>
  <c r="AC714" i="1" s="1"/>
  <c r="T714" i="1"/>
  <c r="AB714" i="1" s="1"/>
  <c r="P716" i="1"/>
  <c r="I750" i="1"/>
  <c r="Q750" i="1" s="1"/>
  <c r="P730" i="1"/>
  <c r="P698" i="1"/>
  <c r="T741" i="1"/>
  <c r="AB741" i="1" s="1"/>
  <c r="V733" i="1"/>
  <c r="T732" i="1"/>
  <c r="AB732" i="1" s="1"/>
  <c r="T686" i="1"/>
  <c r="T687" i="1"/>
  <c r="AB687" i="1" s="1"/>
  <c r="T688" i="1"/>
  <c r="AB688" i="1" s="1"/>
  <c r="T689" i="1"/>
  <c r="AB689" i="1" s="1"/>
  <c r="T690" i="1"/>
  <c r="T691" i="1"/>
  <c r="AB691" i="1" s="1"/>
  <c r="AD692" i="1"/>
  <c r="V693" i="1"/>
  <c r="Q698" i="1"/>
  <c r="V701" i="1"/>
  <c r="T706" i="1"/>
  <c r="AB706" i="1" s="1"/>
  <c r="U686" i="1"/>
  <c r="AC686" i="1" s="1"/>
  <c r="U687" i="1"/>
  <c r="AC687" i="1" s="1"/>
  <c r="U688" i="1"/>
  <c r="AC688" i="1" s="1"/>
  <c r="U689" i="1"/>
  <c r="U690" i="1"/>
  <c r="U691" i="1"/>
  <c r="AC691" i="1" s="1"/>
  <c r="V694" i="1"/>
  <c r="V702" i="1"/>
  <c r="T702" i="1"/>
  <c r="V704" i="1"/>
  <c r="T704" i="1"/>
  <c r="AB704" i="1" s="1"/>
  <c r="T700" i="1"/>
  <c r="T701" i="1"/>
  <c r="AB701" i="1" s="1"/>
  <c r="AB703" i="1"/>
  <c r="AB705" i="1"/>
  <c r="T707" i="1"/>
  <c r="AB707" i="1" s="1"/>
  <c r="T708" i="1"/>
  <c r="AB708" i="1" s="1"/>
  <c r="T710" i="1"/>
  <c r="T712" i="1"/>
  <c r="AB712" i="1" s="1"/>
  <c r="AB713" i="1"/>
  <c r="AB715" i="1"/>
  <c r="U700" i="1"/>
  <c r="AC700" i="1" s="1"/>
  <c r="AC702" i="1"/>
  <c r="U704" i="1"/>
  <c r="U705" i="1"/>
  <c r="AC706" i="1"/>
  <c r="U707" i="1"/>
  <c r="AC707" i="1" s="1"/>
  <c r="U708" i="1"/>
  <c r="AC708" i="1" s="1"/>
  <c r="U710" i="1"/>
  <c r="AC710" i="1" s="1"/>
  <c r="AC715" i="1"/>
  <c r="V703" i="1"/>
  <c r="V705" i="1"/>
  <c r="V706" i="1"/>
  <c r="U719" i="1"/>
  <c r="AC719" i="1" s="1"/>
  <c r="U721" i="1"/>
  <c r="AC721" i="1" s="1"/>
  <c r="U722" i="1"/>
  <c r="AC722" i="1" s="1"/>
  <c r="V722" i="1"/>
  <c r="U723" i="1"/>
  <c r="AC723" i="1" s="1"/>
  <c r="U729" i="1"/>
  <c r="AC729" i="1" s="1"/>
  <c r="V707" i="1"/>
  <c r="V718" i="1"/>
  <c r="V719" i="1"/>
  <c r="V721" i="1"/>
  <c r="V723" i="1"/>
  <c r="U726" i="1"/>
  <c r="U727" i="1"/>
  <c r="AC727" i="1" s="1"/>
  <c r="U728" i="1"/>
  <c r="AC728" i="1" s="1"/>
  <c r="V708" i="1"/>
  <c r="AD718" i="1"/>
  <c r="AD726" i="1"/>
  <c r="AD730" i="1" s="1"/>
  <c r="V726" i="1"/>
  <c r="V728" i="1"/>
  <c r="V686" i="1"/>
  <c r="V687" i="1"/>
  <c r="V689" i="1"/>
  <c r="V690" i="1"/>
  <c r="V695" i="1"/>
  <c r="V746" i="1"/>
  <c r="V747" i="1"/>
  <c r="V748" i="1"/>
  <c r="V700" i="1"/>
  <c r="V709" i="1"/>
  <c r="V711" i="1"/>
  <c r="V712" i="1"/>
  <c r="V714" i="1"/>
  <c r="V732" i="1"/>
  <c r="V734" i="1"/>
  <c r="V735" i="1"/>
  <c r="V737" i="1"/>
  <c r="V739" i="1"/>
  <c r="V740" i="1"/>
  <c r="V741" i="1"/>
  <c r="V742" i="1"/>
  <c r="V743" i="1"/>
  <c r="U732" i="1"/>
  <c r="AC732" i="1" s="1"/>
  <c r="U734" i="1"/>
  <c r="AC734" i="1" s="1"/>
  <c r="U741" i="1"/>
  <c r="AC741" i="1" s="1"/>
  <c r="T738" i="1"/>
  <c r="AB738" i="1" s="1"/>
  <c r="AD746" i="1"/>
  <c r="V888" i="1"/>
  <c r="U860" i="1"/>
  <c r="AC860" i="1" s="1"/>
  <c r="V860" i="1"/>
  <c r="T857" i="1"/>
  <c r="T854" i="1"/>
  <c r="AB854" i="1" s="1"/>
  <c r="V837" i="1"/>
  <c r="AF890" i="1"/>
  <c r="AF862" i="1"/>
  <c r="V884" i="1"/>
  <c r="V887" i="1"/>
  <c r="T884" i="1"/>
  <c r="T886" i="1"/>
  <c r="AB886" i="1" s="1"/>
  <c r="U875" i="1"/>
  <c r="AC875" i="1" s="1"/>
  <c r="T852" i="1"/>
  <c r="AB852" i="1" s="1"/>
  <c r="AC855" i="1"/>
  <c r="U859" i="1"/>
  <c r="AC859" i="1" s="1"/>
  <c r="V834" i="1"/>
  <c r="V835" i="1"/>
  <c r="AB839" i="1"/>
  <c r="V833" i="1"/>
  <c r="T836" i="1"/>
  <c r="P895" i="1"/>
  <c r="V873" i="1"/>
  <c r="U873" i="1"/>
  <c r="T855" i="1"/>
  <c r="AB855" i="1" s="1"/>
  <c r="U858" i="1"/>
  <c r="AC858" i="1" s="1"/>
  <c r="T859" i="1"/>
  <c r="P862" i="1"/>
  <c r="U857" i="1"/>
  <c r="AC857" i="1" s="1"/>
  <c r="T858" i="1"/>
  <c r="AB858" i="1" s="1"/>
  <c r="AC861" i="1"/>
  <c r="U842" i="1"/>
  <c r="AC842" i="1" s="1"/>
  <c r="T842" i="1"/>
  <c r="U841" i="1"/>
  <c r="AC841" i="1" s="1"/>
  <c r="V839" i="1"/>
  <c r="V815" i="1"/>
  <c r="U786" i="1"/>
  <c r="AC786" i="1" s="1"/>
  <c r="V778" i="1"/>
  <c r="T764" i="1"/>
  <c r="AB764" i="1" s="1"/>
  <c r="P803" i="1"/>
  <c r="Q744" i="1"/>
  <c r="Q724" i="1"/>
  <c r="Q730" i="1"/>
  <c r="V811" i="1"/>
  <c r="U801" i="1"/>
  <c r="AC801" i="1" s="1"/>
  <c r="V783" i="1"/>
  <c r="T775" i="1"/>
  <c r="AB775" i="1" s="1"/>
  <c r="T787" i="1"/>
  <c r="AB787" i="1" s="1"/>
  <c r="T780" i="1"/>
  <c r="AB780" i="1" s="1"/>
  <c r="U763" i="1"/>
  <c r="AC763" i="1" s="1"/>
  <c r="T800" i="1"/>
  <c r="AB800" i="1" s="1"/>
  <c r="U799" i="1"/>
  <c r="AC799" i="1" s="1"/>
  <c r="U800" i="1"/>
  <c r="U802" i="1"/>
  <c r="AC802" i="1" s="1"/>
  <c r="U762" i="1"/>
  <c r="AC762" i="1" s="1"/>
  <c r="U764" i="1"/>
  <c r="AC764" i="1" s="1"/>
  <c r="U767" i="1"/>
  <c r="AC767" i="1" s="1"/>
  <c r="U768" i="1"/>
  <c r="U769" i="1"/>
  <c r="AC769" i="1" s="1"/>
  <c r="U773" i="1"/>
  <c r="U774" i="1"/>
  <c r="AC774" i="1" s="1"/>
  <c r="U776" i="1"/>
  <c r="U777" i="1"/>
  <c r="AC777" i="1" s="1"/>
  <c r="U778" i="1"/>
  <c r="U783" i="1"/>
  <c r="AC783" i="1" s="1"/>
  <c r="U784" i="1"/>
  <c r="AC784" i="1" s="1"/>
  <c r="U785" i="1"/>
  <c r="AC785" i="1" s="1"/>
  <c r="U787" i="1"/>
  <c r="AC787" i="1" s="1"/>
  <c r="U791" i="1"/>
  <c r="U794" i="1"/>
  <c r="AC794" i="1" s="1"/>
  <c r="U795" i="1"/>
  <c r="U796" i="1"/>
  <c r="U805" i="1"/>
  <c r="U807" i="1"/>
  <c r="U809" i="1"/>
  <c r="U810" i="1"/>
  <c r="U813" i="1"/>
  <c r="U814" i="1"/>
  <c r="U815" i="1"/>
  <c r="AC815" i="1" s="1"/>
  <c r="U816" i="1"/>
  <c r="AC816" i="1" s="1"/>
  <c r="AC800" i="1"/>
  <c r="V816" i="1"/>
  <c r="V788" i="1"/>
  <c r="AC788" i="1"/>
  <c r="V784" i="1"/>
  <c r="V782" i="1"/>
  <c r="R823" i="1"/>
  <c r="V776" i="1"/>
  <c r="V774" i="1"/>
  <c r="T773" i="1"/>
  <c r="AB773" i="1" s="1"/>
  <c r="AB766" i="1"/>
  <c r="V766" i="1"/>
  <c r="AF771" i="1"/>
  <c r="T763" i="1"/>
  <c r="AB763" i="1" s="1"/>
  <c r="T762" i="1"/>
  <c r="T765" i="1"/>
  <c r="T767" i="1"/>
  <c r="AB767" i="1" s="1"/>
  <c r="T768" i="1"/>
  <c r="AB768" i="1" s="1"/>
  <c r="T769" i="1"/>
  <c r="AB769" i="1" s="1"/>
  <c r="T814" i="1"/>
  <c r="AB814" i="1" s="1"/>
  <c r="P817" i="1"/>
  <c r="T786" i="1"/>
  <c r="AB786" i="1" s="1"/>
  <c r="AC782" i="1"/>
  <c r="T777" i="1"/>
  <c r="AB777" i="1" s="1"/>
  <c r="P789" i="1"/>
  <c r="P822" i="1"/>
  <c r="T905" i="1"/>
  <c r="AB905" i="1" s="1"/>
  <c r="T906" i="1"/>
  <c r="T907" i="1"/>
  <c r="AB907" i="1" s="1"/>
  <c r="T908" i="1"/>
  <c r="AB908" i="1" s="1"/>
  <c r="T909" i="1"/>
  <c r="T910" i="1"/>
  <c r="AB910" i="1" s="1"/>
  <c r="AD911" i="1"/>
  <c r="V912" i="1"/>
  <c r="U914" i="1"/>
  <c r="AC914" i="1" s="1"/>
  <c r="I969" i="1"/>
  <c r="Q969" i="1" s="1"/>
  <c r="P917" i="1"/>
  <c r="Q917" i="1"/>
  <c r="T927" i="1"/>
  <c r="AB927" i="1" s="1"/>
  <c r="V927" i="1"/>
  <c r="U905" i="1"/>
  <c r="U906" i="1"/>
  <c r="AC906" i="1" s="1"/>
  <c r="U908" i="1"/>
  <c r="AC908" i="1" s="1"/>
  <c r="U909" i="1"/>
  <c r="AC909" i="1" s="1"/>
  <c r="U910" i="1"/>
  <c r="AC910" i="1" s="1"/>
  <c r="V913" i="1"/>
  <c r="U919" i="1"/>
  <c r="AC919" i="1" s="1"/>
  <c r="V925" i="1"/>
  <c r="T925" i="1"/>
  <c r="AB925" i="1" s="1"/>
  <c r="V928" i="1"/>
  <c r="V929" i="1"/>
  <c r="V930" i="1"/>
  <c r="V931" i="1"/>
  <c r="V932" i="1"/>
  <c r="V933" i="1"/>
  <c r="V934" i="1"/>
  <c r="AD937" i="1"/>
  <c r="AD919" i="1"/>
  <c r="T928" i="1"/>
  <c r="AB928" i="1" s="1"/>
  <c r="T929" i="1"/>
  <c r="AB929" i="1" s="1"/>
  <c r="T930" i="1"/>
  <c r="AB930" i="1" s="1"/>
  <c r="T931" i="1"/>
  <c r="AB931" i="1" s="1"/>
  <c r="T932" i="1"/>
  <c r="AB932" i="1" s="1"/>
  <c r="T933" i="1"/>
  <c r="AB933" i="1" s="1"/>
  <c r="AB934" i="1"/>
  <c r="P935" i="1"/>
  <c r="AD945" i="1"/>
  <c r="T952" i="1"/>
  <c r="AB952" i="1" s="1"/>
  <c r="T953" i="1"/>
  <c r="AB953" i="1" s="1"/>
  <c r="T954" i="1"/>
  <c r="AB954" i="1" s="1"/>
  <c r="T955" i="1"/>
  <c r="AB956" i="1"/>
  <c r="AD957" i="1"/>
  <c r="V958" i="1"/>
  <c r="U961" i="1"/>
  <c r="AC961" i="1" s="1"/>
  <c r="U962" i="1"/>
  <c r="AC962" i="1" s="1"/>
  <c r="V966" i="1"/>
  <c r="V967" i="1"/>
  <c r="U952" i="1"/>
  <c r="AC952" i="1" s="1"/>
  <c r="U953" i="1"/>
  <c r="AC953" i="1" s="1"/>
  <c r="U954" i="1"/>
  <c r="AC954" i="1" s="1"/>
  <c r="U955" i="1"/>
  <c r="AC955" i="1" s="1"/>
  <c r="U956" i="1"/>
  <c r="AC956" i="1" s="1"/>
  <c r="AD965" i="1"/>
  <c r="AD968" i="1" s="1"/>
  <c r="T965" i="1"/>
  <c r="AB965" i="1" s="1"/>
  <c r="T966" i="1"/>
  <c r="T967" i="1"/>
  <c r="P968" i="1"/>
  <c r="U833" i="1"/>
  <c r="AC833" i="1" s="1"/>
  <c r="U834" i="1"/>
  <c r="AC834" i="1" s="1"/>
  <c r="U835" i="1"/>
  <c r="AC835" i="1" s="1"/>
  <c r="U836" i="1"/>
  <c r="AC836" i="1" s="1"/>
  <c r="U837" i="1"/>
  <c r="AC837" i="1" s="1"/>
  <c r="T838" i="1"/>
  <c r="AB838" i="1" s="1"/>
  <c r="AD839" i="1"/>
  <c r="V840" i="1"/>
  <c r="P844" i="1"/>
  <c r="U838" i="1"/>
  <c r="AC838" i="1" s="1"/>
  <c r="AD846" i="1"/>
  <c r="V847" i="1"/>
  <c r="T847" i="1"/>
  <c r="AB847" i="1" s="1"/>
  <c r="V849" i="1"/>
  <c r="V851" i="1"/>
  <c r="AD832" i="1"/>
  <c r="V841" i="1"/>
  <c r="V846" i="1"/>
  <c r="T846" i="1"/>
  <c r="AB846" i="1" s="1"/>
  <c r="V848" i="1"/>
  <c r="T848" i="1"/>
  <c r="AB848" i="1" s="1"/>
  <c r="V850" i="1"/>
  <c r="T850" i="1"/>
  <c r="V852" i="1"/>
  <c r="T853" i="1"/>
  <c r="AB853" i="1" s="1"/>
  <c r="V853" i="1"/>
  <c r="AB859" i="1"/>
  <c r="V864" i="1"/>
  <c r="V865" i="1"/>
  <c r="V867" i="1"/>
  <c r="V868" i="1"/>
  <c r="V869" i="1"/>
  <c r="V854" i="1"/>
  <c r="AD864" i="1"/>
  <c r="T864" i="1"/>
  <c r="AB864" i="1" s="1"/>
  <c r="T867" i="1"/>
  <c r="AB867" i="1" s="1"/>
  <c r="T868" i="1"/>
  <c r="AB868" i="1" s="1"/>
  <c r="T869" i="1"/>
  <c r="AB869" i="1" s="1"/>
  <c r="AD872" i="1"/>
  <c r="AD876" i="1" s="1"/>
  <c r="T878" i="1"/>
  <c r="AB878" i="1" s="1"/>
  <c r="T880" i="1"/>
  <c r="T881" i="1"/>
  <c r="AB881" i="1" s="1"/>
  <c r="T882" i="1"/>
  <c r="AD884" i="1"/>
  <c r="U887" i="1"/>
  <c r="AC887" i="1" s="1"/>
  <c r="U888" i="1"/>
  <c r="AC888" i="1" s="1"/>
  <c r="V892" i="1"/>
  <c r="V893" i="1"/>
  <c r="V894" i="1"/>
  <c r="U878" i="1"/>
  <c r="AC878" i="1" s="1"/>
  <c r="U879" i="1"/>
  <c r="AC879" i="1" s="1"/>
  <c r="T879" i="1"/>
  <c r="V879" i="1"/>
  <c r="U881" i="1"/>
  <c r="AC881" i="1" s="1"/>
  <c r="V881" i="1"/>
  <c r="U882" i="1"/>
  <c r="AC882" i="1" s="1"/>
  <c r="V886" i="1"/>
  <c r="AD892" i="1"/>
  <c r="T892" i="1"/>
  <c r="AB892" i="1" s="1"/>
  <c r="T893" i="1"/>
  <c r="AB893" i="1" s="1"/>
  <c r="T894" i="1"/>
  <c r="AB894" i="1" s="1"/>
  <c r="AD759" i="1"/>
  <c r="V765" i="1"/>
  <c r="P771" i="1"/>
  <c r="AC775" i="1"/>
  <c r="AC778" i="1"/>
  <c r="AB779" i="1"/>
  <c r="V781" i="1"/>
  <c r="Q771" i="1"/>
  <c r="T791" i="1"/>
  <c r="AB791" i="1" s="1"/>
  <c r="V791" i="1"/>
  <c r="V792" i="1"/>
  <c r="V794" i="1"/>
  <c r="V795" i="1"/>
  <c r="V796" i="1"/>
  <c r="T794" i="1"/>
  <c r="AB794" i="1" s="1"/>
  <c r="T796" i="1"/>
  <c r="AB796" i="1" s="1"/>
  <c r="AD773" i="1"/>
  <c r="AD789" i="1" s="1"/>
  <c r="AB792" i="1"/>
  <c r="AC796" i="1"/>
  <c r="V799" i="1"/>
  <c r="AD799" i="1"/>
  <c r="AD803" i="1" s="1"/>
  <c r="V801" i="1"/>
  <c r="T805" i="1"/>
  <c r="AB805" i="1" s="1"/>
  <c r="T806" i="1"/>
  <c r="AB806" i="1" s="1"/>
  <c r="T807" i="1"/>
  <c r="AB807" i="1" s="1"/>
  <c r="T808" i="1"/>
  <c r="AB808" i="1" s="1"/>
  <c r="T809" i="1"/>
  <c r="AB810" i="1"/>
  <c r="T812" i="1"/>
  <c r="AB812" i="1" s="1"/>
  <c r="T813" i="1"/>
  <c r="T815" i="1"/>
  <c r="AB815" i="1" s="1"/>
  <c r="AD805" i="1"/>
  <c r="AD817" i="1" s="1"/>
  <c r="V806" i="1"/>
  <c r="V808" i="1"/>
  <c r="V810" i="1"/>
  <c r="V813" i="1"/>
  <c r="T819" i="1"/>
  <c r="AB819" i="1" s="1"/>
  <c r="V819" i="1"/>
  <c r="V820" i="1"/>
  <c r="V821" i="1"/>
  <c r="AD791" i="1"/>
  <c r="AC805" i="1"/>
  <c r="V807" i="1"/>
  <c r="V809" i="1"/>
  <c r="V812" i="1"/>
  <c r="S812" i="1" s="1"/>
  <c r="AC812" i="1"/>
  <c r="AD819" i="1"/>
  <c r="AD822" i="1" s="1"/>
  <c r="T820" i="1"/>
  <c r="AB820" i="1" s="1"/>
  <c r="T821" i="1"/>
  <c r="AB821" i="1" s="1"/>
  <c r="AB909" i="1"/>
  <c r="AB849" i="1"/>
  <c r="AC773" i="1"/>
  <c r="AC791" i="1"/>
  <c r="AE890" i="1"/>
  <c r="AE870" i="1"/>
  <c r="AE862" i="1"/>
  <c r="U911" i="1"/>
  <c r="AC911" i="1" s="1"/>
  <c r="T911" i="1"/>
  <c r="V965" i="1"/>
  <c r="T962" i="1"/>
  <c r="Q963" i="1"/>
  <c r="P943" i="1"/>
  <c r="T940" i="1"/>
  <c r="AB940" i="1" s="1"/>
  <c r="U940" i="1"/>
  <c r="AC940" i="1" s="1"/>
  <c r="U923" i="1"/>
  <c r="AC923" i="1" s="1"/>
  <c r="U922" i="1"/>
  <c r="AC922" i="1" s="1"/>
  <c r="V923" i="1"/>
  <c r="U912" i="1"/>
  <c r="AC912" i="1" s="1"/>
  <c r="T914" i="1"/>
  <c r="AB914" i="1" s="1"/>
  <c r="U920" i="1"/>
  <c r="AC920" i="1" s="1"/>
  <c r="V926" i="1"/>
  <c r="S926" i="1" s="1"/>
  <c r="Z926" i="1" s="1"/>
  <c r="AI926" i="1" s="1"/>
  <c r="T921" i="1"/>
  <c r="AB921" i="1" s="1"/>
  <c r="AB924" i="1"/>
  <c r="AC921" i="1"/>
  <c r="U924" i="1"/>
  <c r="AC924" i="1" s="1"/>
  <c r="U945" i="1"/>
  <c r="AC945" i="1" s="1"/>
  <c r="T945" i="1"/>
  <c r="U946" i="1"/>
  <c r="AC946" i="1" s="1"/>
  <c r="V946" i="1"/>
  <c r="U948" i="1"/>
  <c r="AC948" i="1" s="1"/>
  <c r="V948" i="1"/>
  <c r="T947" i="1"/>
  <c r="AB947" i="1" s="1"/>
  <c r="U947" i="1"/>
  <c r="AC947" i="1" s="1"/>
  <c r="V937" i="1"/>
  <c r="U938" i="1"/>
  <c r="AC938" i="1" s="1"/>
  <c r="AB938" i="1"/>
  <c r="U942" i="1"/>
  <c r="AC942" i="1" s="1"/>
  <c r="T942" i="1"/>
  <c r="AB942" i="1" s="1"/>
  <c r="U937" i="1"/>
  <c r="AC937" i="1" s="1"/>
  <c r="U941" i="1"/>
  <c r="AC941" i="1" s="1"/>
  <c r="T941" i="1"/>
  <c r="T960" i="1"/>
  <c r="AB960" i="1" s="1"/>
  <c r="T961" i="1"/>
  <c r="AB961" i="1" s="1"/>
  <c r="U874" i="1"/>
  <c r="AC874" i="1" s="1"/>
  <c r="V874" i="1"/>
  <c r="AC885" i="1"/>
  <c r="V861" i="1"/>
  <c r="S861" i="1" s="1"/>
  <c r="Z861" i="1" s="1"/>
  <c r="U856" i="1"/>
  <c r="AC856" i="1" s="1"/>
  <c r="V856" i="1"/>
  <c r="AB922" i="1"/>
  <c r="T441" i="1"/>
  <c r="AB441" i="1" s="1"/>
  <c r="T439" i="1"/>
  <c r="AB439" i="1" s="1"/>
  <c r="U581" i="1"/>
  <c r="AC581" i="1" s="1"/>
  <c r="U582" i="1"/>
  <c r="AC582" i="1" s="1"/>
  <c r="U583" i="1"/>
  <c r="AC583" i="1" s="1"/>
  <c r="U584" i="1"/>
  <c r="AC584" i="1" s="1"/>
  <c r="U585" i="1"/>
  <c r="AC585" i="1" s="1"/>
  <c r="U586" i="1"/>
  <c r="AC586" i="1" s="1"/>
  <c r="AC588" i="1"/>
  <c r="U589" i="1"/>
  <c r="AC589" i="1" s="1"/>
  <c r="U591" i="1"/>
  <c r="AC591" i="1" s="1"/>
  <c r="U592" i="1"/>
  <c r="AC592" i="1" s="1"/>
  <c r="T578" i="1"/>
  <c r="AB578" i="1" s="1"/>
  <c r="AD688" i="1"/>
  <c r="AD708" i="1"/>
  <c r="AD714" i="1"/>
  <c r="AD736" i="1"/>
  <c r="AD761" i="1"/>
  <c r="T802" i="1"/>
  <c r="AB802" i="1" s="1"/>
  <c r="AF817" i="1"/>
  <c r="AD738" i="1"/>
  <c r="V767" i="1"/>
  <c r="B823" i="1"/>
  <c r="V775" i="1"/>
  <c r="T783" i="1"/>
  <c r="AB783" i="1" s="1"/>
  <c r="V786" i="1"/>
  <c r="V773" i="1"/>
  <c r="AC807" i="1"/>
  <c r="T840" i="1"/>
  <c r="AD842" i="1"/>
  <c r="AD859" i="1"/>
  <c r="AD882" i="1"/>
  <c r="AD893" i="1"/>
  <c r="AD906" i="1"/>
  <c r="V920" i="1"/>
  <c r="AD924" i="1"/>
  <c r="AC928" i="1"/>
  <c r="AD941" i="1"/>
  <c r="AD954" i="1"/>
  <c r="AD956" i="1"/>
  <c r="T958" i="1"/>
  <c r="AB958" i="1" s="1"/>
  <c r="AD961" i="1"/>
  <c r="U853" i="1"/>
  <c r="AC853" i="1" s="1"/>
  <c r="U865" i="1"/>
  <c r="U932" i="1"/>
  <c r="AD880" i="1"/>
  <c r="P65" i="1"/>
  <c r="P57" i="1"/>
  <c r="P36" i="1"/>
  <c r="P52" i="1"/>
  <c r="P39" i="1"/>
  <c r="P35" i="1"/>
  <c r="P18" i="1"/>
  <c r="P71" i="1"/>
  <c r="P59" i="1"/>
  <c r="P51" i="1"/>
  <c r="P38" i="1"/>
  <c r="P34" i="1"/>
  <c r="P17" i="1"/>
  <c r="P70" i="1"/>
  <c r="P66" i="1"/>
  <c r="P58" i="1"/>
  <c r="P50" i="1"/>
  <c r="P33" i="1"/>
  <c r="AC810" i="1"/>
  <c r="T131" i="1"/>
  <c r="S131" i="1" s="1"/>
  <c r="AE131" i="1"/>
  <c r="AB765" i="1"/>
  <c r="AD475" i="1"/>
  <c r="AD491" i="1" s="1"/>
  <c r="T438" i="1"/>
  <c r="AB438" i="1" s="1"/>
  <c r="AE519" i="1"/>
  <c r="Q338" i="1"/>
  <c r="P338" i="1"/>
  <c r="AC543" i="1"/>
  <c r="U595" i="1"/>
  <c r="U596" i="1"/>
  <c r="U597" i="1"/>
  <c r="U659" i="1"/>
  <c r="AD626" i="1"/>
  <c r="AD552" i="1"/>
  <c r="AD565" i="1" s="1"/>
  <c r="W372" i="1"/>
  <c r="W373" i="1" s="1"/>
  <c r="I599" i="1"/>
  <c r="Q599" i="1" s="1"/>
  <c r="Q565" i="1"/>
  <c r="Q624" i="1"/>
  <c r="P624" i="1"/>
  <c r="AD640" i="1"/>
  <c r="P573" i="1"/>
  <c r="AC554" i="1"/>
  <c r="U673" i="1"/>
  <c r="AC673" i="1" s="1"/>
  <c r="U653" i="1"/>
  <c r="AC653" i="1" s="1"/>
  <c r="AD691" i="1"/>
  <c r="AD719" i="1"/>
  <c r="AD763" i="1"/>
  <c r="AD768" i="1"/>
  <c r="T785" i="1"/>
  <c r="V785" i="1"/>
  <c r="V764" i="1"/>
  <c r="S764" i="1" s="1"/>
  <c r="Z764" i="1" s="1"/>
  <c r="AF789" i="1"/>
  <c r="T782" i="1"/>
  <c r="S782" i="1" s="1"/>
  <c r="Z782" i="1" s="1"/>
  <c r="V802" i="1"/>
  <c r="V883" i="1"/>
  <c r="AD883" i="1"/>
  <c r="T885" i="1"/>
  <c r="AB885" i="1" s="1"/>
  <c r="AF935" i="1"/>
  <c r="U967" i="1"/>
  <c r="AC967" i="1" s="1"/>
  <c r="AB967" i="1"/>
  <c r="V914" i="1"/>
  <c r="AD914" i="1"/>
  <c r="V938" i="1"/>
  <c r="S938" i="1" s="1"/>
  <c r="AD938" i="1"/>
  <c r="V962" i="1"/>
  <c r="AD962" i="1"/>
  <c r="T887" i="1"/>
  <c r="AB887" i="1" s="1"/>
  <c r="V919" i="1"/>
  <c r="T919" i="1"/>
  <c r="AF949" i="1"/>
  <c r="V955" i="1"/>
  <c r="AD955" i="1"/>
  <c r="V857" i="1"/>
  <c r="U892" i="1"/>
  <c r="AC892" i="1" s="1"/>
  <c r="U894" i="1"/>
  <c r="AC894" i="1" s="1"/>
  <c r="AE917" i="1"/>
  <c r="V922" i="1"/>
  <c r="S922" i="1" s="1"/>
  <c r="Z922" i="1" s="1"/>
  <c r="V945" i="1"/>
  <c r="AF968" i="1"/>
  <c r="AF59" i="1"/>
  <c r="AF132" i="1"/>
  <c r="AF61" i="1"/>
  <c r="AB537" i="1"/>
  <c r="AF133" i="1"/>
  <c r="AC665" i="1"/>
  <c r="AB464" i="1"/>
  <c r="AB466" i="1"/>
  <c r="AB467" i="1"/>
  <c r="AB470" i="1"/>
  <c r="AC852" i="1"/>
  <c r="AC542" i="1"/>
  <c r="AC537" i="1"/>
  <c r="AC540" i="1"/>
  <c r="AC544" i="1"/>
  <c r="AB509" i="1"/>
  <c r="V310" i="1"/>
  <c r="U966" i="1"/>
  <c r="AC966" i="1" s="1"/>
  <c r="V956" i="1"/>
  <c r="S956" i="1" s="1"/>
  <c r="Z956" i="1" s="1"/>
  <c r="U960" i="1"/>
  <c r="AC960" i="1" s="1"/>
  <c r="AD948" i="1"/>
  <c r="T948" i="1"/>
  <c r="AD907" i="1"/>
  <c r="P963" i="1"/>
  <c r="R969" i="1"/>
  <c r="P949" i="1"/>
  <c r="AF963" i="1"/>
  <c r="AE963" i="1"/>
  <c r="W969" i="1"/>
  <c r="AE935" i="1"/>
  <c r="AE968" i="1"/>
  <c r="AE949" i="1"/>
  <c r="AF917" i="1"/>
  <c r="U913" i="1"/>
  <c r="AC913" i="1" s="1"/>
  <c r="AB955" i="1"/>
  <c r="Q949" i="1"/>
  <c r="U926" i="1"/>
  <c r="AC926" i="1" s="1"/>
  <c r="AE101" i="1"/>
  <c r="V101" i="1"/>
  <c r="S369" i="1"/>
  <c r="Z369" i="1" s="1"/>
  <c r="AB369" i="1"/>
  <c r="AC369" i="1"/>
  <c r="T365" i="1"/>
  <c r="AB365" i="1" s="1"/>
  <c r="AB354" i="1"/>
  <c r="AB356" i="1"/>
  <c r="AB360" i="1"/>
  <c r="T350" i="1"/>
  <c r="AB350" i="1" s="1"/>
  <c r="U345" i="1"/>
  <c r="AC345" i="1" s="1"/>
  <c r="V324" i="1"/>
  <c r="V325" i="1"/>
  <c r="V326" i="1"/>
  <c r="V332" i="1"/>
  <c r="AB334" i="1"/>
  <c r="U323" i="1"/>
  <c r="AC323" i="1" s="1"/>
  <c r="AC324" i="1"/>
  <c r="U325" i="1"/>
  <c r="AC325" i="1" s="1"/>
  <c r="U326" i="1"/>
  <c r="AC326" i="1" s="1"/>
  <c r="U332" i="1"/>
  <c r="AB333" i="1"/>
  <c r="T323" i="1"/>
  <c r="AB323" i="1" s="1"/>
  <c r="T324" i="1"/>
  <c r="AB325" i="1"/>
  <c r="T332" i="1"/>
  <c r="AB332" i="1" s="1"/>
  <c r="AB335" i="1"/>
  <c r="AB317" i="1"/>
  <c r="T310" i="1"/>
  <c r="T314" i="1"/>
  <c r="T316" i="1"/>
  <c r="AB316" i="1" s="1"/>
  <c r="AB309" i="1"/>
  <c r="T274" i="1"/>
  <c r="AB274" i="1" s="1"/>
  <c r="V285" i="1"/>
  <c r="V281" i="1"/>
  <c r="T281" i="1"/>
  <c r="AB281" i="1" s="1"/>
  <c r="V274" i="1"/>
  <c r="V211" i="1"/>
  <c r="T211" i="1"/>
  <c r="AB211" i="1" s="1"/>
  <c r="U207" i="1"/>
  <c r="AC207" i="1" s="1"/>
  <c r="U167" i="1"/>
  <c r="AC167" i="1" s="1"/>
  <c r="V163" i="1"/>
  <c r="AC218" i="1"/>
  <c r="AB206" i="1"/>
  <c r="T213" i="1"/>
  <c r="AB213" i="1" s="1"/>
  <c r="AD211" i="1"/>
  <c r="AC210" i="1"/>
  <c r="AD200" i="1"/>
  <c r="AD202" i="1" s="1"/>
  <c r="U194" i="1"/>
  <c r="AC194" i="1" s="1"/>
  <c r="T172" i="1"/>
  <c r="AB172" i="1" s="1"/>
  <c r="U173" i="1"/>
  <c r="AC173" i="1" s="1"/>
  <c r="AD184" i="1"/>
  <c r="AD176" i="1"/>
  <c r="AD172" i="1"/>
  <c r="U179" i="1"/>
  <c r="AC179" i="1" s="1"/>
  <c r="AD185" i="1"/>
  <c r="T183" i="1"/>
  <c r="AB183" i="1" s="1"/>
  <c r="U183" i="1"/>
  <c r="AC183" i="1" s="1"/>
  <c r="AD187" i="1"/>
  <c r="AD183" i="1"/>
  <c r="AD166" i="1"/>
  <c r="AD162" i="1"/>
  <c r="T162" i="1"/>
  <c r="AB162" i="1" s="1"/>
  <c r="U162" i="1"/>
  <c r="AC162" i="1" s="1"/>
  <c r="AD167" i="1"/>
  <c r="AD159" i="1"/>
  <c r="AD164" i="1"/>
  <c r="AD168" i="1"/>
  <c r="T140" i="1"/>
  <c r="AE139" i="1"/>
  <c r="AE65" i="1"/>
  <c r="U139" i="1"/>
  <c r="AC139" i="1" s="1"/>
  <c r="AE61" i="1"/>
  <c r="AE60" i="1"/>
  <c r="AE59" i="1"/>
  <c r="AE133" i="1"/>
  <c r="AE104" i="1"/>
  <c r="AE29" i="1"/>
  <c r="AE103" i="1"/>
  <c r="T145" i="1"/>
  <c r="AB145" i="1" s="1"/>
  <c r="AE51" i="1"/>
  <c r="AE50" i="1"/>
  <c r="AE52" i="1"/>
  <c r="AE53" i="1"/>
  <c r="AE125" i="1"/>
  <c r="AE89" i="1"/>
  <c r="U89" i="1"/>
  <c r="T89" i="1"/>
  <c r="W96" i="1"/>
  <c r="AF58" i="1"/>
  <c r="AE33" i="1"/>
  <c r="N372" i="1"/>
  <c r="N373" i="1" s="1"/>
  <c r="AE141" i="1"/>
  <c r="AE140" i="1"/>
  <c r="AE135" i="1"/>
  <c r="AE58" i="1"/>
  <c r="AE56" i="1"/>
  <c r="AE57" i="1"/>
  <c r="AE62" i="1"/>
  <c r="AE63" i="1"/>
  <c r="AE64" i="1"/>
  <c r="AE66" i="1"/>
  <c r="AE67" i="1"/>
  <c r="AE132" i="1"/>
  <c r="S791" i="1"/>
  <c r="Z791" i="1" s="1"/>
  <c r="AA791" i="1" s="1"/>
  <c r="AH791" i="1" s="1"/>
  <c r="AB945" i="1"/>
  <c r="AC873" i="1"/>
  <c r="AB836" i="1"/>
  <c r="S796" i="1"/>
  <c r="Z796" i="1" s="1"/>
  <c r="AI796" i="1" s="1"/>
  <c r="AB865" i="1"/>
  <c r="AC814" i="1"/>
  <c r="AB842" i="1"/>
  <c r="AE47" i="1"/>
  <c r="AE42" i="1"/>
  <c r="AE43" i="1"/>
  <c r="AE45" i="1"/>
  <c r="AE46" i="1"/>
  <c r="AE121" i="1"/>
  <c r="AE113" i="1"/>
  <c r="T248" i="1"/>
  <c r="AB248" i="1" s="1"/>
  <c r="T656" i="1"/>
  <c r="AB555" i="1"/>
  <c r="AF136" i="1"/>
  <c r="Q261" i="1"/>
  <c r="AE34" i="1"/>
  <c r="AE108" i="1"/>
  <c r="T116" i="1"/>
  <c r="AB116" i="1" s="1"/>
  <c r="U288" i="1"/>
  <c r="AC288" i="1" s="1"/>
  <c r="AB652" i="1"/>
  <c r="AB137" i="1"/>
  <c r="AF295" i="1"/>
  <c r="AE102" i="1"/>
  <c r="AE105" i="1"/>
  <c r="AE32" i="1"/>
  <c r="AE24" i="1"/>
  <c r="AE25" i="1"/>
  <c r="AE26" i="1"/>
  <c r="AE27" i="1"/>
  <c r="AE28" i="1"/>
  <c r="AE30" i="1"/>
  <c r="AE31" i="1"/>
  <c r="AE35" i="1"/>
  <c r="AE36" i="1"/>
  <c r="AE37" i="1"/>
  <c r="AE38" i="1"/>
  <c r="AE39" i="1"/>
  <c r="AE106" i="1"/>
  <c r="AE99" i="1"/>
  <c r="Q113" i="1"/>
  <c r="T233" i="1"/>
  <c r="AE92" i="1"/>
  <c r="AE320" i="1"/>
  <c r="AE111" i="1"/>
  <c r="T255" i="1"/>
  <c r="AB255" i="1" s="1"/>
  <c r="T250" i="1"/>
  <c r="S250" i="1" s="1"/>
  <c r="Z250" i="1" s="1"/>
  <c r="U199" i="1"/>
  <c r="AC199" i="1" s="1"/>
  <c r="X73" i="1"/>
  <c r="X72" i="17" s="1"/>
  <c r="T408" i="1"/>
  <c r="AB408" i="1" s="1"/>
  <c r="V190" i="1"/>
  <c r="T345" i="1"/>
  <c r="AB345" i="1" s="1"/>
  <c r="U421" i="1"/>
  <c r="AC421" i="1" s="1"/>
  <c r="X40" i="1"/>
  <c r="X39" i="17" s="1"/>
  <c r="P491" i="1"/>
  <c r="T694" i="1"/>
  <c r="AD655" i="1"/>
  <c r="V413" i="1"/>
  <c r="S413" i="1" s="1"/>
  <c r="Z413" i="1" s="1"/>
  <c r="AI413" i="1" s="1"/>
  <c r="V411" i="1"/>
  <c r="V407" i="1"/>
  <c r="AC404" i="1"/>
  <c r="V404" i="1"/>
  <c r="S404" i="1" s="1"/>
  <c r="Z404" i="1" s="1"/>
  <c r="V398" i="1"/>
  <c r="P598" i="1"/>
  <c r="T597" i="1"/>
  <c r="S597" i="1" s="1"/>
  <c r="Z597" i="1" s="1"/>
  <c r="V596" i="1"/>
  <c r="V595" i="1"/>
  <c r="T583" i="1"/>
  <c r="AF698" i="1"/>
  <c r="T728" i="1"/>
  <c r="AB728" i="1" s="1"/>
  <c r="AD747" i="1"/>
  <c r="AD749" i="1" s="1"/>
  <c r="AF822" i="1"/>
  <c r="T125" i="1"/>
  <c r="AB125" i="1" s="1"/>
  <c r="V800" i="1"/>
  <c r="S800" i="1" s="1"/>
  <c r="Z800" i="1" s="1"/>
  <c r="AI800" i="1" s="1"/>
  <c r="V814" i="1"/>
  <c r="V817" i="1" s="1"/>
  <c r="T834" i="1"/>
  <c r="AD851" i="1"/>
  <c r="U868" i="1"/>
  <c r="AC868" i="1" s="1"/>
  <c r="U929" i="1"/>
  <c r="AC929" i="1" s="1"/>
  <c r="V952" i="1"/>
  <c r="V130" i="1"/>
  <c r="V921" i="1"/>
  <c r="V947" i="1"/>
  <c r="S947" i="1" s="1"/>
  <c r="Z947" i="1" s="1"/>
  <c r="V953" i="1"/>
  <c r="I148" i="1"/>
  <c r="Q148" i="1" s="1"/>
  <c r="AC597" i="1"/>
  <c r="T596" i="1"/>
  <c r="AB596" i="1" s="1"/>
  <c r="T595" i="1"/>
  <c r="P593" i="1"/>
  <c r="R599" i="1"/>
  <c r="T582" i="1"/>
  <c r="AB582" i="1" s="1"/>
  <c r="T588" i="1"/>
  <c r="AB588" i="1" s="1"/>
  <c r="P579" i="1"/>
  <c r="P47" i="1"/>
  <c r="AC567" i="1"/>
  <c r="AD540" i="1"/>
  <c r="T587" i="1"/>
  <c r="AB587" i="1" s="1"/>
  <c r="T584" i="1"/>
  <c r="T581" i="1"/>
  <c r="AC549" i="1"/>
  <c r="AB551" i="1"/>
  <c r="P547" i="1"/>
  <c r="AB542" i="1"/>
  <c r="AC518" i="1"/>
  <c r="AB522" i="1"/>
  <c r="AB508" i="1"/>
  <c r="AB513" i="1"/>
  <c r="AB503" i="1"/>
  <c r="AD501" i="1"/>
  <c r="AD505" i="1" s="1"/>
  <c r="P46" i="1"/>
  <c r="AC479" i="1"/>
  <c r="AC481" i="1"/>
  <c r="P19" i="1"/>
  <c r="P320" i="1"/>
  <c r="P366" i="1"/>
  <c r="Q371" i="1"/>
  <c r="AC446" i="1"/>
  <c r="AC445" i="1"/>
  <c r="AB386" i="1"/>
  <c r="T389" i="1"/>
  <c r="T393" i="1"/>
  <c r="AB393" i="1" s="1"/>
  <c r="AB401" i="1"/>
  <c r="T407" i="1"/>
  <c r="AB407" i="1" s="1"/>
  <c r="AB413" i="1"/>
  <c r="T421" i="1"/>
  <c r="AB421" i="1" s="1"/>
  <c r="S445" i="1"/>
  <c r="Z445" i="1" s="1"/>
  <c r="AA445" i="1" s="1"/>
  <c r="AH445" i="1" s="1"/>
  <c r="R448" i="1"/>
  <c r="U417" i="1"/>
  <c r="AC417" i="1" s="1"/>
  <c r="V408" i="1"/>
  <c r="AC413" i="1"/>
  <c r="U408" i="1"/>
  <c r="U398" i="1"/>
  <c r="AC398" i="1" s="1"/>
  <c r="U411" i="1"/>
  <c r="U384" i="1"/>
  <c r="AC384" i="1" s="1"/>
  <c r="AC435" i="1"/>
  <c r="AC437" i="1"/>
  <c r="S437" i="1"/>
  <c r="Z437" i="1" s="1"/>
  <c r="AI437" i="1" s="1"/>
  <c r="AD428" i="1"/>
  <c r="AD422" i="1"/>
  <c r="U405" i="1"/>
  <c r="S405" i="1" s="1"/>
  <c r="Z405" i="1" s="1"/>
  <c r="AC409" i="1"/>
  <c r="AC392" i="1"/>
  <c r="S386" i="1"/>
  <c r="Z386" i="1" s="1"/>
  <c r="AI386" i="1" s="1"/>
  <c r="AC407" i="1"/>
  <c r="N448" i="1"/>
  <c r="N449" i="1" s="1"/>
  <c r="T127" i="1"/>
  <c r="AB127" i="1" s="1"/>
  <c r="AF62" i="1"/>
  <c r="AB117" i="1"/>
  <c r="AE117" i="1"/>
  <c r="S135" i="1"/>
  <c r="Z135" i="1" s="1"/>
  <c r="V116" i="1"/>
  <c r="P53" i="1"/>
  <c r="W114" i="1"/>
  <c r="AE109" i="1"/>
  <c r="AB101" i="1"/>
  <c r="AE17" i="1"/>
  <c r="W122" i="1"/>
  <c r="W48" i="1" s="1"/>
  <c r="W47" i="17" s="1"/>
  <c r="AE116" i="1"/>
  <c r="AF135" i="1"/>
  <c r="AE134" i="1"/>
  <c r="W142" i="1"/>
  <c r="AF134" i="1"/>
  <c r="AF131" i="1"/>
  <c r="X57" i="1"/>
  <c r="AF57" i="1" s="1"/>
  <c r="AF121" i="1"/>
  <c r="X47" i="1"/>
  <c r="AF47" i="1" s="1"/>
  <c r="AF120" i="1"/>
  <c r="X46" i="1"/>
  <c r="AE112" i="1"/>
  <c r="S834" i="1"/>
  <c r="Z834" i="1" s="1"/>
  <c r="AB834" i="1"/>
  <c r="AC813" i="1"/>
  <c r="AB249" i="1"/>
  <c r="AB536" i="1"/>
  <c r="V803" i="1"/>
  <c r="AF63" i="1"/>
  <c r="AF137" i="1"/>
  <c r="AE136" i="1"/>
  <c r="AB545" i="1"/>
  <c r="S585" i="1"/>
  <c r="Z585" i="1" s="1"/>
  <c r="AA585" i="1" s="1"/>
  <c r="AH585" i="1" s="1"/>
  <c r="AF42" i="1"/>
  <c r="AF116" i="1"/>
  <c r="O823" i="1"/>
  <c r="O824" i="1" s="1"/>
  <c r="AE71" i="1"/>
  <c r="U965" i="1"/>
  <c r="S965" i="1" s="1"/>
  <c r="V954" i="1"/>
  <c r="S954" i="1" s="1"/>
  <c r="Z954" i="1" s="1"/>
  <c r="P60" i="1"/>
  <c r="S955" i="1"/>
  <c r="Z955" i="1" s="1"/>
  <c r="V961" i="1"/>
  <c r="T946" i="1"/>
  <c r="AB946" i="1" s="1"/>
  <c r="V960" i="1"/>
  <c r="V940" i="1"/>
  <c r="S940" i="1" s="1"/>
  <c r="Z940" i="1" s="1"/>
  <c r="T937" i="1"/>
  <c r="AB937" i="1" s="1"/>
  <c r="V924" i="1"/>
  <c r="S924" i="1" s="1"/>
  <c r="Z924" i="1" s="1"/>
  <c r="T926" i="1"/>
  <c r="T923" i="1"/>
  <c r="AB923" i="1" s="1"/>
  <c r="U930" i="1"/>
  <c r="V905" i="1"/>
  <c r="AD905" i="1"/>
  <c r="V908" i="1"/>
  <c r="AD910" i="1"/>
  <c r="V909" i="1"/>
  <c r="S909" i="1" s="1"/>
  <c r="Z909" i="1" s="1"/>
  <c r="S892" i="1"/>
  <c r="Z892" i="1" s="1"/>
  <c r="T895" i="1"/>
  <c r="AF60" i="1"/>
  <c r="V882" i="1"/>
  <c r="U883" i="1"/>
  <c r="S883" i="1" s="1"/>
  <c r="Z883" i="1" s="1"/>
  <c r="P64" i="1"/>
  <c r="P63" i="1"/>
  <c r="P62" i="1"/>
  <c r="P67" i="1"/>
  <c r="P951" i="1"/>
  <c r="Q951" i="1"/>
  <c r="V878" i="1"/>
  <c r="P959" i="1"/>
  <c r="T959" i="1" s="1"/>
  <c r="AB883" i="1"/>
  <c r="V885" i="1"/>
  <c r="AD878" i="1"/>
  <c r="AD890" i="1" s="1"/>
  <c r="AC867" i="1"/>
  <c r="AC925" i="1"/>
  <c r="U849" i="1"/>
  <c r="AC849" i="1" s="1"/>
  <c r="U850" i="1"/>
  <c r="AC850" i="1" s="1"/>
  <c r="T856" i="1"/>
  <c r="AB856" i="1" s="1"/>
  <c r="V858" i="1"/>
  <c r="V859" i="1"/>
  <c r="S854" i="1"/>
  <c r="Z854" i="1" s="1"/>
  <c r="AC854" i="1"/>
  <c r="AB861" i="1"/>
  <c r="T860" i="1"/>
  <c r="S860" i="1" s="1"/>
  <c r="Z860" i="1" s="1"/>
  <c r="AB850" i="1"/>
  <c r="T841" i="1"/>
  <c r="T835" i="1"/>
  <c r="AB835" i="1" s="1"/>
  <c r="V842" i="1"/>
  <c r="S842" i="1" s="1"/>
  <c r="Z842" i="1" s="1"/>
  <c r="T837" i="1"/>
  <c r="V838" i="1"/>
  <c r="S838" i="1" s="1"/>
  <c r="U821" i="1"/>
  <c r="AC821" i="1" s="1"/>
  <c r="S810" i="1"/>
  <c r="Z810" i="1" s="1"/>
  <c r="AA810" i="1" s="1"/>
  <c r="AH810" i="1" s="1"/>
  <c r="S815" i="1"/>
  <c r="Z815" i="1" s="1"/>
  <c r="AI815" i="1" s="1"/>
  <c r="S802" i="1"/>
  <c r="Z802" i="1" s="1"/>
  <c r="AI802" i="1" s="1"/>
  <c r="S794" i="1"/>
  <c r="Z794" i="1" s="1"/>
  <c r="AA794" i="1" s="1"/>
  <c r="AH794" i="1" s="1"/>
  <c r="AC795" i="1"/>
  <c r="T795" i="1"/>
  <c r="I823" i="1"/>
  <c r="P797" i="1"/>
  <c r="AB788" i="1"/>
  <c r="T781" i="1"/>
  <c r="AB781" i="1" s="1"/>
  <c r="T784" i="1"/>
  <c r="S773" i="1"/>
  <c r="Z773" i="1" s="1"/>
  <c r="V777" i="1"/>
  <c r="V769" i="1"/>
  <c r="V768" i="1"/>
  <c r="V780" i="1"/>
  <c r="V787" i="1"/>
  <c r="AB776" i="1"/>
  <c r="AB785" i="1"/>
  <c r="S788" i="1"/>
  <c r="Z788" i="1" s="1"/>
  <c r="AI788" i="1" s="1"/>
  <c r="V762" i="1"/>
  <c r="S762" i="1" s="1"/>
  <c r="Z762" i="1" s="1"/>
  <c r="AI762" i="1" s="1"/>
  <c r="V763" i="1"/>
  <c r="S735" i="1"/>
  <c r="Z735" i="1" s="1"/>
  <c r="AI735" i="1" s="1"/>
  <c r="T743" i="1"/>
  <c r="AB743" i="1" s="1"/>
  <c r="P43" i="1"/>
  <c r="P32" i="1"/>
  <c r="Q749" i="1"/>
  <c r="T733" i="1"/>
  <c r="T740" i="1"/>
  <c r="S740" i="1" s="1"/>
  <c r="Z740" i="1" s="1"/>
  <c r="AI740" i="1" s="1"/>
  <c r="T727" i="1"/>
  <c r="S727" i="1" s="1"/>
  <c r="Z727" i="1" s="1"/>
  <c r="AI727" i="1" s="1"/>
  <c r="S713" i="1"/>
  <c r="Z713" i="1" s="1"/>
  <c r="S706" i="1"/>
  <c r="Z706" i="1" s="1"/>
  <c r="S709" i="1"/>
  <c r="Z709" i="1" s="1"/>
  <c r="AI709" i="1" s="1"/>
  <c r="S708" i="1"/>
  <c r="Z708" i="1" s="1"/>
  <c r="T696" i="1"/>
  <c r="S696" i="1" s="1"/>
  <c r="Z696" i="1" s="1"/>
  <c r="AI696" i="1" s="1"/>
  <c r="AB694" i="1"/>
  <c r="U694" i="1"/>
  <c r="S694" i="1" s="1"/>
  <c r="Z694" i="1" s="1"/>
  <c r="S734" i="1"/>
  <c r="Z734" i="1" s="1"/>
  <c r="AI734" i="1" s="1"/>
  <c r="AB734" i="1"/>
  <c r="AB742" i="1"/>
  <c r="AB729" i="1"/>
  <c r="T718" i="1"/>
  <c r="AB718" i="1" s="1"/>
  <c r="S707" i="1"/>
  <c r="Z707" i="1" s="1"/>
  <c r="AD712" i="1"/>
  <c r="AB695" i="1"/>
  <c r="AC696" i="1"/>
  <c r="AC690" i="1"/>
  <c r="S687" i="1"/>
  <c r="Z687" i="1" s="1"/>
  <c r="AD622" i="1"/>
  <c r="AD619" i="1"/>
  <c r="U655" i="1"/>
  <c r="U658" i="1"/>
  <c r="AC658" i="1" s="1"/>
  <c r="U663" i="1"/>
  <c r="AC663" i="1" s="1"/>
  <c r="U667" i="1"/>
  <c r="S667" i="1" s="1"/>
  <c r="Z667" i="1" s="1"/>
  <c r="AI667" i="1" s="1"/>
  <c r="AD670" i="1"/>
  <c r="T658" i="1"/>
  <c r="T672" i="1"/>
  <c r="T675" i="1" s="1"/>
  <c r="P56" i="1"/>
  <c r="AC659" i="1"/>
  <c r="P42" i="1"/>
  <c r="P45" i="1"/>
  <c r="X676" i="1"/>
  <c r="X677" i="1" s="1"/>
  <c r="W599" i="1"/>
  <c r="W600" i="1" s="1"/>
  <c r="AF72" i="1"/>
  <c r="AE72" i="1"/>
  <c r="AF396" i="1"/>
  <c r="AE18" i="1"/>
  <c r="AD311" i="1"/>
  <c r="AD320" i="1" s="1"/>
  <c r="X54" i="1"/>
  <c r="X53" i="17" s="1"/>
  <c r="AF31" i="1"/>
  <c r="AF35" i="1"/>
  <c r="AB912" i="1"/>
  <c r="T957" i="1"/>
  <c r="AB957" i="1" s="1"/>
  <c r="V957" i="1"/>
  <c r="S775" i="1"/>
  <c r="S785" i="1"/>
  <c r="Z785" i="1" s="1"/>
  <c r="T720" i="1"/>
  <c r="S715" i="1"/>
  <c r="Z715" i="1" s="1"/>
  <c r="AA715" i="1" s="1"/>
  <c r="AH715" i="1" s="1"/>
  <c r="AB663" i="1"/>
  <c r="AD673" i="1"/>
  <c r="AD675" i="1" s="1"/>
  <c r="W222" i="1"/>
  <c r="W223" i="1" s="1"/>
  <c r="AB220" i="1"/>
  <c r="AB219" i="1"/>
  <c r="P27" i="1"/>
  <c r="V161" i="1"/>
  <c r="P196" i="1"/>
  <c r="T158" i="1"/>
  <c r="AB158" i="1" s="1"/>
  <c r="U158" i="1"/>
  <c r="AC158" i="1" s="1"/>
  <c r="AE70" i="1"/>
  <c r="Q272" i="1"/>
  <c r="U292" i="1"/>
  <c r="AC287" i="1"/>
  <c r="AB284" i="1"/>
  <c r="AB258" i="1"/>
  <c r="S258" i="1"/>
  <c r="Z258" i="1" s="1"/>
  <c r="AC254" i="1"/>
  <c r="AC809" i="1"/>
  <c r="S925" i="1"/>
  <c r="Z925" i="1" s="1"/>
  <c r="T968" i="1"/>
  <c r="AB884" i="1"/>
  <c r="P147" i="1"/>
  <c r="P96" i="1"/>
  <c r="U219" i="1"/>
  <c r="AC219" i="1" s="1"/>
  <c r="U257" i="1"/>
  <c r="U262" i="1" s="1"/>
  <c r="P202" i="1"/>
  <c r="T247" i="1"/>
  <c r="S247" i="1" s="1"/>
  <c r="T163" i="1"/>
  <c r="T236" i="1"/>
  <c r="AB236" i="1" s="1"/>
  <c r="U268" i="1"/>
  <c r="AC268" i="1" s="1"/>
  <c r="AD279" i="1"/>
  <c r="AD792" i="1"/>
  <c r="AD797" i="1" s="1"/>
  <c r="T256" i="1"/>
  <c r="Q253" i="1"/>
  <c r="T253" i="1"/>
  <c r="S253" i="1" s="1"/>
  <c r="Z253" i="1" s="1"/>
  <c r="U220" i="1"/>
  <c r="U160" i="1"/>
  <c r="AC160" i="1" s="1"/>
  <c r="AD406" i="1"/>
  <c r="AD414" i="1" s="1"/>
  <c r="AD724" i="1"/>
  <c r="T214" i="1"/>
  <c r="AB214" i="1" s="1"/>
  <c r="S212" i="1"/>
  <c r="Z212" i="1" s="1"/>
  <c r="T179" i="1"/>
  <c r="U239" i="1"/>
  <c r="AC239" i="1" s="1"/>
  <c r="AE396" i="1"/>
  <c r="T232" i="1"/>
  <c r="AB232" i="1" s="1"/>
  <c r="X222" i="1"/>
  <c r="AE414" i="1"/>
  <c r="AF442" i="1"/>
  <c r="T194" i="1"/>
  <c r="AB194" i="1" s="1"/>
  <c r="AD656" i="1"/>
  <c r="AD847" i="1"/>
  <c r="AD865" i="1"/>
  <c r="T875" i="1"/>
  <c r="AD963" i="1"/>
  <c r="T873" i="1"/>
  <c r="AB873" i="1" s="1"/>
  <c r="T913" i="1"/>
  <c r="AB913" i="1" s="1"/>
  <c r="P31" i="1"/>
  <c r="AD597" i="1"/>
  <c r="AD598" i="1" s="1"/>
  <c r="S275" i="1"/>
  <c r="Z275" i="1" s="1"/>
  <c r="AI275" i="1" s="1"/>
  <c r="S235" i="1"/>
  <c r="Z235" i="1" s="1"/>
  <c r="AI235" i="1" s="1"/>
  <c r="U242" i="1"/>
  <c r="AC242" i="1" s="1"/>
  <c r="V242" i="1"/>
  <c r="AE244" i="1"/>
  <c r="V279" i="1"/>
  <c r="AC267" i="1"/>
  <c r="AC264" i="1"/>
  <c r="S264" i="1"/>
  <c r="Z264" i="1" s="1"/>
  <c r="AB264" i="1"/>
  <c r="V293" i="1"/>
  <c r="AD293" i="1" s="1"/>
  <c r="W296" i="1"/>
  <c r="W297" i="1" s="1"/>
  <c r="S287" i="1"/>
  <c r="Z287" i="1" s="1"/>
  <c r="AB280" i="1"/>
  <c r="AC279" i="1"/>
  <c r="R296" i="1"/>
  <c r="AC405" i="1"/>
  <c r="AD270" i="1"/>
  <c r="AB358" i="1"/>
  <c r="S252" i="1"/>
  <c r="Z252" i="1" s="1"/>
  <c r="AI252" i="1" s="1"/>
  <c r="AB252" i="1"/>
  <c r="AC237" i="1"/>
  <c r="S237" i="1"/>
  <c r="Z237" i="1" s="1"/>
  <c r="AI237" i="1" s="1"/>
  <c r="AD244" i="1"/>
  <c r="P270" i="1"/>
  <c r="U276" i="1"/>
  <c r="V350" i="1"/>
  <c r="S350" i="1" s="1"/>
  <c r="Z350" i="1" s="1"/>
  <c r="P262" i="1"/>
  <c r="P244" i="1"/>
  <c r="T292" i="1"/>
  <c r="U428" i="1"/>
  <c r="T242" i="1"/>
  <c r="AB242" i="1" s="1"/>
  <c r="T799" i="1"/>
  <c r="AB799" i="1" s="1"/>
  <c r="U847" i="1"/>
  <c r="AC847" i="1" s="1"/>
  <c r="V855" i="1"/>
  <c r="S855" i="1" s="1"/>
  <c r="Z855" i="1" s="1"/>
  <c r="U886" i="1"/>
  <c r="S886" i="1" s="1"/>
  <c r="Z886" i="1" s="1"/>
  <c r="AI886" i="1" s="1"/>
  <c r="P276" i="1"/>
  <c r="AB288" i="1"/>
  <c r="AB362" i="1"/>
  <c r="AB207" i="1"/>
  <c r="S261" i="1"/>
  <c r="AB261" i="1"/>
  <c r="AB330" i="1"/>
  <c r="S330" i="1"/>
  <c r="Z330" i="1" s="1"/>
  <c r="AI330" i="1" s="1"/>
  <c r="S327" i="1"/>
  <c r="Z327" i="1" s="1"/>
  <c r="AB327" i="1"/>
  <c r="AB241" i="1"/>
  <c r="AA241" i="1" s="1"/>
  <c r="AH241" i="1" s="1"/>
  <c r="AB312" i="1"/>
  <c r="S312" i="1"/>
  <c r="Z312" i="1" s="1"/>
  <c r="AI312" i="1" s="1"/>
  <c r="AC361" i="1"/>
  <c r="AC356" i="1"/>
  <c r="S356" i="1"/>
  <c r="Z356" i="1" s="1"/>
  <c r="S354" i="1"/>
  <c r="Z354" i="1" s="1"/>
  <c r="AI354" i="1" s="1"/>
  <c r="AC354" i="1"/>
  <c r="AC337" i="1"/>
  <c r="AC334" i="1"/>
  <c r="S334" i="1"/>
  <c r="Z334" i="1" s="1"/>
  <c r="AC178" i="1"/>
  <c r="AC248" i="1"/>
  <c r="AC322" i="1"/>
  <c r="AC309" i="1"/>
  <c r="S309" i="1"/>
  <c r="Z309" i="1" s="1"/>
  <c r="AA309" i="1" s="1"/>
  <c r="AH309" i="1" s="1"/>
  <c r="AD371" i="1"/>
  <c r="AD338" i="1"/>
  <c r="AB444" i="1"/>
  <c r="T447" i="1"/>
  <c r="AD442" i="1"/>
  <c r="AB416" i="1"/>
  <c r="S416" i="1"/>
  <c r="Z416" i="1" s="1"/>
  <c r="S409" i="1"/>
  <c r="Z409" i="1" s="1"/>
  <c r="AB409" i="1"/>
  <c r="AB390" i="1"/>
  <c r="AB387" i="1"/>
  <c r="AB512" i="1"/>
  <c r="P20" i="1"/>
  <c r="P30" i="1"/>
  <c r="P28" i="1"/>
  <c r="P26" i="1"/>
  <c r="R49" i="1"/>
  <c r="AD366" i="1"/>
  <c r="AD396" i="1"/>
  <c r="AB364" i="1"/>
  <c r="AB363" i="1"/>
  <c r="AB359" i="1"/>
  <c r="AB265" i="1"/>
  <c r="AB340" i="1"/>
  <c r="S340" i="1"/>
  <c r="Z340" i="1" s="1"/>
  <c r="AB336" i="1"/>
  <c r="S336" i="1"/>
  <c r="Z336" i="1" s="1"/>
  <c r="AI336" i="1" s="1"/>
  <c r="AC175" i="1"/>
  <c r="AB313" i="1"/>
  <c r="AC360" i="1"/>
  <c r="AC206" i="1"/>
  <c r="AC343" i="1"/>
  <c r="AC259" i="1"/>
  <c r="AC333" i="1"/>
  <c r="AC255" i="1"/>
  <c r="AC328" i="1"/>
  <c r="AC246" i="1"/>
  <c r="AB440" i="1"/>
  <c r="S440" i="1"/>
  <c r="Z440" i="1" s="1"/>
  <c r="AC439" i="1"/>
  <c r="AC438" i="1"/>
  <c r="AC436" i="1"/>
  <c r="AB434" i="1"/>
  <c r="AB432" i="1"/>
  <c r="AC425" i="1"/>
  <c r="AC419" i="1"/>
  <c r="AC416" i="1"/>
  <c r="AC402" i="1"/>
  <c r="AC401" i="1"/>
  <c r="AC394" i="1"/>
  <c r="AB385" i="1"/>
  <c r="AB507" i="1"/>
  <c r="AC424" i="1"/>
  <c r="AC808" i="1"/>
  <c r="S808" i="1"/>
  <c r="Z808" i="1" s="1"/>
  <c r="AC130" i="1"/>
  <c r="AD346" i="1"/>
  <c r="AD499" i="1"/>
  <c r="AD593" i="1"/>
  <c r="AD547" i="1"/>
  <c r="AD650" i="1"/>
  <c r="AA241" i="18"/>
  <c r="AB234" i="18"/>
  <c r="AC363" i="18"/>
  <c r="S346" i="18"/>
  <c r="Z346" i="18" s="1"/>
  <c r="AI346" i="18" s="1"/>
  <c r="AB346" i="18"/>
  <c r="AB344" i="18"/>
  <c r="AC336" i="18"/>
  <c r="AC439" i="18"/>
  <c r="S498" i="18"/>
  <c r="Z498" i="18" s="1"/>
  <c r="AB498" i="18"/>
  <c r="AB488" i="18"/>
  <c r="AC457" i="18"/>
  <c r="V942" i="1"/>
  <c r="AB161" i="18"/>
  <c r="AB160" i="18"/>
  <c r="AC233" i="18"/>
  <c r="AB336" i="18"/>
  <c r="AB307" i="18"/>
  <c r="AB422" i="18"/>
  <c r="S422" i="18"/>
  <c r="Z422" i="18" s="1"/>
  <c r="AI422" i="18" s="1"/>
  <c r="AB390" i="18"/>
  <c r="AI508" i="18"/>
  <c r="AC488" i="18"/>
  <c r="AB458" i="18"/>
  <c r="AB457" i="18"/>
  <c r="AB648" i="18"/>
  <c r="AB608" i="18"/>
  <c r="S126" i="18"/>
  <c r="AD567" i="18"/>
  <c r="AB533" i="18"/>
  <c r="S125" i="18"/>
  <c r="S590" i="18"/>
  <c r="Z590" i="18" s="1"/>
  <c r="AI590" i="18" s="1"/>
  <c r="AA803" i="18"/>
  <c r="AH803" i="18" s="1"/>
  <c r="AI803" i="18"/>
  <c r="S792" i="18"/>
  <c r="Z792" i="18" s="1"/>
  <c r="AI792" i="18" s="1"/>
  <c r="AB792" i="18"/>
  <c r="AI848" i="18"/>
  <c r="AA848" i="18"/>
  <c r="AH848" i="18" s="1"/>
  <c r="V777" i="18"/>
  <c r="AB680" i="18"/>
  <c r="AC792" i="18"/>
  <c r="AC764" i="18"/>
  <c r="AC780" i="18" s="1"/>
  <c r="AD562" i="18"/>
  <c r="AD550" i="18"/>
  <c r="AD657" i="18"/>
  <c r="AD655" i="18"/>
  <c r="AD653" i="18"/>
  <c r="AD648" i="18"/>
  <c r="AD643" i="18"/>
  <c r="AD638" i="18"/>
  <c r="AD832" i="18"/>
  <c r="AD828" i="18"/>
  <c r="AD825" i="18"/>
  <c r="AD823" i="18"/>
  <c r="AI947" i="18"/>
  <c r="T840" i="18"/>
  <c r="AB840" i="18" s="1"/>
  <c r="T846" i="18"/>
  <c r="AB846" i="18" s="1"/>
  <c r="V937" i="18"/>
  <c r="S937" i="18" s="1"/>
  <c r="Z937" i="18" s="1"/>
  <c r="AB937" i="18"/>
  <c r="AD937" i="18"/>
  <c r="V935" i="18"/>
  <c r="AD935" i="18"/>
  <c r="V930" i="18"/>
  <c r="AD930" i="18"/>
  <c r="Z898" i="18"/>
  <c r="AI898" i="18" s="1"/>
  <c r="AB898" i="18"/>
  <c r="V896" i="18"/>
  <c r="AD896" i="18"/>
  <c r="S936" i="18"/>
  <c r="Z936" i="18" s="1"/>
  <c r="AA920" i="18"/>
  <c r="AH920" i="18" s="1"/>
  <c r="V948" i="18"/>
  <c r="AD948" i="18"/>
  <c r="S946" i="18"/>
  <c r="Z946" i="18" s="1"/>
  <c r="AB946" i="18"/>
  <c r="V921" i="18"/>
  <c r="AD921" i="18"/>
  <c r="AD903" i="18"/>
  <c r="AD905" i="18"/>
  <c r="V905" i="18"/>
  <c r="V903" i="18"/>
  <c r="Z261" i="1"/>
  <c r="AI261" i="1" s="1"/>
  <c r="V840" i="18"/>
  <c r="U842" i="18"/>
  <c r="V842" i="18"/>
  <c r="U844" i="18"/>
  <c r="V844" i="18"/>
  <c r="U845" i="18"/>
  <c r="V845" i="18"/>
  <c r="U847" i="18"/>
  <c r="V847" i="18"/>
  <c r="V849" i="18"/>
  <c r="AI583" i="18"/>
  <c r="Z360" i="1"/>
  <c r="T941" i="18"/>
  <c r="AB941" i="18" s="1"/>
  <c r="AB273" i="1"/>
  <c r="AB269" i="1"/>
  <c r="AB260" i="1"/>
  <c r="AB254" i="1"/>
  <c r="AB329" i="1"/>
  <c r="AB251" i="1"/>
  <c r="AC208" i="1"/>
  <c r="AC336" i="1"/>
  <c r="AC250" i="1"/>
  <c r="AC249" i="1"/>
  <c r="S316" i="1"/>
  <c r="Z316" i="1" s="1"/>
  <c r="AI316" i="1" s="1"/>
  <c r="AC316" i="1"/>
  <c r="S186" i="1"/>
  <c r="Z186" i="1" s="1"/>
  <c r="AB246" i="1"/>
  <c r="AB159" i="1"/>
  <c r="AC269" i="1"/>
  <c r="AC182" i="1"/>
  <c r="AC331" i="1"/>
  <c r="AC251" i="1"/>
  <c r="S317" i="1"/>
  <c r="Z317" i="1" s="1"/>
  <c r="AI317" i="1" s="1"/>
  <c r="AC317" i="1"/>
  <c r="AD196" i="1"/>
  <c r="AC126" i="18"/>
  <c r="U129" i="18"/>
  <c r="Z439" i="18"/>
  <c r="AI439" i="18" s="1"/>
  <c r="AD447" i="1"/>
  <c r="AD126" i="18"/>
  <c r="T129" i="18"/>
  <c r="AB126" i="18"/>
  <c r="AB264" i="18"/>
  <c r="AD949" i="1"/>
  <c r="AD943" i="1"/>
  <c r="AD579" i="1"/>
  <c r="AB461" i="18"/>
  <c r="AI556" i="18"/>
  <c r="AA556" i="18"/>
  <c r="AH556" i="18" s="1"/>
  <c r="AI731" i="18"/>
  <c r="T725" i="18"/>
  <c r="AB725" i="18" s="1"/>
  <c r="T729" i="18"/>
  <c r="AB729" i="18" s="1"/>
  <c r="AB720" i="18"/>
  <c r="V836" i="1"/>
  <c r="S836" i="1" s="1"/>
  <c r="Z836" i="1" s="1"/>
  <c r="T119" i="1"/>
  <c r="AB119" i="1" s="1"/>
  <c r="V725" i="18"/>
  <c r="V727" i="18"/>
  <c r="V729" i="18"/>
  <c r="AC590" i="18"/>
  <c r="U593" i="18"/>
  <c r="AC570" i="18"/>
  <c r="AB649" i="18"/>
  <c r="J146" i="18"/>
  <c r="J148" i="18" s="1"/>
  <c r="R149" i="18"/>
  <c r="U122" i="18"/>
  <c r="T122" i="18"/>
  <c r="U117" i="18"/>
  <c r="T117" i="18"/>
  <c r="U110" i="18"/>
  <c r="T110" i="18"/>
  <c r="U109" i="18"/>
  <c r="T109" i="18"/>
  <c r="U105" i="18"/>
  <c r="T105" i="18"/>
  <c r="U104" i="18"/>
  <c r="T104" i="18"/>
  <c r="J844" i="18"/>
  <c r="L788" i="18"/>
  <c r="AC752" i="18"/>
  <c r="U870" i="18"/>
  <c r="AC870" i="18" s="1"/>
  <c r="V865" i="18"/>
  <c r="AD865" i="18"/>
  <c r="T865" i="18"/>
  <c r="U863" i="18"/>
  <c r="AC863" i="18" s="1"/>
  <c r="L866" i="18"/>
  <c r="AB927" i="18"/>
  <c r="T903" i="18"/>
  <c r="AB903" i="18" s="1"/>
  <c r="T904" i="18"/>
  <c r="U705" i="18"/>
  <c r="AC705" i="18" s="1"/>
  <c r="AE808" i="18"/>
  <c r="AE762" i="18"/>
  <c r="V794" i="18"/>
  <c r="AF834" i="18"/>
  <c r="J841" i="18"/>
  <c r="I814" i="18"/>
  <c r="P814" i="18" s="1"/>
  <c r="Q780" i="18"/>
  <c r="AD783" i="18"/>
  <c r="K788" i="18"/>
  <c r="AD779" i="18"/>
  <c r="M780" i="18"/>
  <c r="I886" i="18"/>
  <c r="Q886" i="18" s="1"/>
  <c r="V870" i="18"/>
  <c r="T870" i="18"/>
  <c r="J870" i="18"/>
  <c r="V863" i="18"/>
  <c r="AD863" i="18"/>
  <c r="T863" i="18"/>
  <c r="K866" i="18"/>
  <c r="M860" i="18"/>
  <c r="AF813" i="18"/>
  <c r="AF794" i="18"/>
  <c r="AF780" i="18"/>
  <c r="AC760" i="18"/>
  <c r="AC756" i="18"/>
  <c r="AC753" i="18"/>
  <c r="B886" i="18"/>
  <c r="AE880" i="18"/>
  <c r="AF860" i="18"/>
  <c r="AE852" i="18"/>
  <c r="U112" i="18"/>
  <c r="J113" i="18"/>
  <c r="J37" i="18" s="1"/>
  <c r="U895" i="18"/>
  <c r="AC895" i="18" s="1"/>
  <c r="U896" i="18"/>
  <c r="U900" i="18"/>
  <c r="AC900" i="18" s="1"/>
  <c r="U903" i="18"/>
  <c r="AC903" i="18" s="1"/>
  <c r="U905" i="18"/>
  <c r="AC905" i="18" s="1"/>
  <c r="V900" i="18"/>
  <c r="J111" i="18"/>
  <c r="J35" i="18" s="1"/>
  <c r="J836" i="18"/>
  <c r="K852" i="18"/>
  <c r="L852" i="18"/>
  <c r="AC112" i="18"/>
  <c r="T871" i="18"/>
  <c r="AB871" i="18" s="1"/>
  <c r="T873" i="18"/>
  <c r="AB873" i="18" s="1"/>
  <c r="T879" i="18"/>
  <c r="AB879" i="18" s="1"/>
  <c r="AB104" i="18"/>
  <c r="S119" i="1"/>
  <c r="AB872" i="18"/>
  <c r="AB532" i="18"/>
  <c r="AB540" i="18"/>
  <c r="AC680" i="18"/>
  <c r="AB865" i="18"/>
  <c r="U872" i="18"/>
  <c r="AC872" i="18" s="1"/>
  <c r="AB110" i="18"/>
  <c r="AB122" i="18"/>
  <c r="AD656" i="18"/>
  <c r="AD663" i="18"/>
  <c r="V858" i="18"/>
  <c r="R69" i="1"/>
  <c r="R55" i="1"/>
  <c r="AD647" i="18"/>
  <c r="O573" i="1"/>
  <c r="N573" i="1"/>
  <c r="N599" i="1" s="1"/>
  <c r="N600" i="1" s="1"/>
  <c r="M573" i="1"/>
  <c r="L573" i="1"/>
  <c r="K573" i="1"/>
  <c r="O44" i="1"/>
  <c r="O43" i="17" s="1"/>
  <c r="N44" i="1"/>
  <c r="N43" i="17" s="1"/>
  <c r="L44" i="1"/>
  <c r="K44" i="1"/>
  <c r="J569" i="1"/>
  <c r="Z812" i="1"/>
  <c r="S592" i="18"/>
  <c r="AC592" i="18"/>
  <c r="AB421" i="18"/>
  <c r="S659" i="18"/>
  <c r="Z659" i="18" s="1"/>
  <c r="AI659" i="18" s="1"/>
  <c r="AF46" i="1"/>
  <c r="S116" i="1"/>
  <c r="Z116" i="1" s="1"/>
  <c r="AA116" i="1" s="1"/>
  <c r="AH116" i="1" s="1"/>
  <c r="S881" i="1"/>
  <c r="T649" i="1"/>
  <c r="V649" i="1"/>
  <c r="U649" i="1"/>
  <c r="AC649" i="1" s="1"/>
  <c r="V648" i="1"/>
  <c r="T648" i="1"/>
  <c r="AB648" i="1" s="1"/>
  <c r="T647" i="1"/>
  <c r="V647" i="1"/>
  <c r="U647" i="1"/>
  <c r="AC647" i="1" s="1"/>
  <c r="V645" i="1"/>
  <c r="T645" i="1"/>
  <c r="AB645" i="1" s="1"/>
  <c r="V640" i="1"/>
  <c r="U640" i="1"/>
  <c r="AC640" i="1" s="1"/>
  <c r="T640" i="1"/>
  <c r="AB640" i="1" s="1"/>
  <c r="V639" i="1"/>
  <c r="U639" i="1"/>
  <c r="AC639" i="1" s="1"/>
  <c r="T639" i="1"/>
  <c r="V638" i="1"/>
  <c r="U638" i="1"/>
  <c r="AC638" i="1" s="1"/>
  <c r="T638" i="1"/>
  <c r="V637" i="1"/>
  <c r="U637" i="1"/>
  <c r="AC637" i="1" s="1"/>
  <c r="T637" i="1"/>
  <c r="V626" i="1"/>
  <c r="V627" i="1"/>
  <c r="V628" i="1"/>
  <c r="V629" i="1"/>
  <c r="V630" i="1"/>
  <c r="V631" i="1"/>
  <c r="V632" i="1"/>
  <c r="V633" i="1"/>
  <c r="V634" i="1"/>
  <c r="V635" i="1"/>
  <c r="V636" i="1"/>
  <c r="V641" i="1"/>
  <c r="U626" i="1"/>
  <c r="AC626" i="1" s="1"/>
  <c r="T626" i="1"/>
  <c r="T619" i="1"/>
  <c r="V619" i="1"/>
  <c r="U619" i="1"/>
  <c r="AC619" i="1" s="1"/>
  <c r="V618" i="1"/>
  <c r="U618" i="1"/>
  <c r="AC618" i="1" s="1"/>
  <c r="T618" i="1"/>
  <c r="T617" i="1"/>
  <c r="AB617" i="1" s="1"/>
  <c r="V617" i="1"/>
  <c r="U617" i="1"/>
  <c r="V616" i="1"/>
  <c r="U616" i="1"/>
  <c r="AC616" i="1" s="1"/>
  <c r="T616" i="1"/>
  <c r="U615" i="1"/>
  <c r="AC615" i="1" s="1"/>
  <c r="V615" i="1"/>
  <c r="T615" i="1"/>
  <c r="V614" i="1"/>
  <c r="U614" i="1"/>
  <c r="AC614" i="1" s="1"/>
  <c r="T614" i="1"/>
  <c r="V613" i="1"/>
  <c r="U613" i="1"/>
  <c r="AC613" i="1" s="1"/>
  <c r="T613" i="1"/>
  <c r="V620" i="1"/>
  <c r="V621" i="1"/>
  <c r="V622" i="1"/>
  <c r="J559" i="18"/>
  <c r="T559" i="18"/>
  <c r="AB559" i="18" s="1"/>
  <c r="J557" i="18"/>
  <c r="T557" i="18"/>
  <c r="T555" i="18"/>
  <c r="AB555" i="18" s="1"/>
  <c r="AD883" i="18"/>
  <c r="J873" i="18"/>
  <c r="J872" i="18"/>
  <c r="J871" i="18"/>
  <c r="T858" i="18"/>
  <c r="AB858" i="18" s="1"/>
  <c r="T854" i="18"/>
  <c r="AB854" i="18" s="1"/>
  <c r="J854" i="18"/>
  <c r="J847" i="18"/>
  <c r="AD846" i="18"/>
  <c r="J846" i="18"/>
  <c r="AD840" i="18"/>
  <c r="M852" i="18"/>
  <c r="J840" i="18"/>
  <c r="R73" i="1"/>
  <c r="R72" i="17" s="1"/>
  <c r="W73" i="1"/>
  <c r="W72" i="17" s="1"/>
  <c r="J587" i="18"/>
  <c r="J579" i="18"/>
  <c r="J578" i="18"/>
  <c r="J573" i="18"/>
  <c r="J572" i="18"/>
  <c r="T572" i="18"/>
  <c r="T571" i="18"/>
  <c r="AB571" i="18" s="1"/>
  <c r="J548" i="18"/>
  <c r="N860" i="18"/>
  <c r="V879" i="18"/>
  <c r="T644" i="1"/>
  <c r="AB644" i="1" s="1"/>
  <c r="U644" i="1"/>
  <c r="AC644" i="1" s="1"/>
  <c r="V644" i="1"/>
  <c r="U641" i="1"/>
  <c r="AC641" i="1" s="1"/>
  <c r="T641" i="1"/>
  <c r="U636" i="1"/>
  <c r="AC636" i="1" s="1"/>
  <c r="T636" i="1"/>
  <c r="AB636" i="1" s="1"/>
  <c r="U635" i="1"/>
  <c r="AC635" i="1" s="1"/>
  <c r="T635" i="1"/>
  <c r="AB635" i="1" s="1"/>
  <c r="U634" i="1"/>
  <c r="T634" i="1"/>
  <c r="U633" i="1"/>
  <c r="AC633" i="1" s="1"/>
  <c r="T633" i="1"/>
  <c r="AB633" i="1" s="1"/>
  <c r="U632" i="1"/>
  <c r="AC632" i="1" s="1"/>
  <c r="T632" i="1"/>
  <c r="AB632" i="1" s="1"/>
  <c r="U631" i="1"/>
  <c r="AC631" i="1" s="1"/>
  <c r="T631" i="1"/>
  <c r="AB631" i="1" s="1"/>
  <c r="U630" i="1"/>
  <c r="AC630" i="1" s="1"/>
  <c r="T630" i="1"/>
  <c r="U629" i="1"/>
  <c r="AC629" i="1" s="1"/>
  <c r="T629" i="1"/>
  <c r="AB629" i="1" s="1"/>
  <c r="T628" i="1"/>
  <c r="U628" i="1"/>
  <c r="AC628" i="1" s="1"/>
  <c r="U627" i="1"/>
  <c r="AC627" i="1" s="1"/>
  <c r="T627" i="1"/>
  <c r="U622" i="1"/>
  <c r="AC622" i="1" s="1"/>
  <c r="T622" i="1"/>
  <c r="T621" i="1"/>
  <c r="AB621" i="1" s="1"/>
  <c r="U621" i="1"/>
  <c r="AC621" i="1" s="1"/>
  <c r="U620" i="1"/>
  <c r="AC620" i="1" s="1"/>
  <c r="T620" i="1"/>
  <c r="T567" i="18"/>
  <c r="J567" i="18"/>
  <c r="T566" i="18"/>
  <c r="J566" i="18"/>
  <c r="J562" i="18"/>
  <c r="J554" i="18"/>
  <c r="J553" i="18"/>
  <c r="T553" i="18"/>
  <c r="T550" i="18"/>
  <c r="T549" i="18"/>
  <c r="S549" i="18" s="1"/>
  <c r="Z549" i="18" s="1"/>
  <c r="J549" i="18"/>
  <c r="J544" i="18"/>
  <c r="T544" i="18"/>
  <c r="S544" i="18" s="1"/>
  <c r="Z544" i="18" s="1"/>
  <c r="Q860" i="18"/>
  <c r="V876" i="18"/>
  <c r="AD876" i="18"/>
  <c r="V868" i="18"/>
  <c r="AD868" i="18"/>
  <c r="AB864" i="18"/>
  <c r="U857" i="18"/>
  <c r="AC857" i="18" s="1"/>
  <c r="J845" i="18"/>
  <c r="S110" i="1"/>
  <c r="Z110" i="1" s="1"/>
  <c r="R68" i="1"/>
  <c r="P128" i="1"/>
  <c r="R48" i="1"/>
  <c r="Q650" i="1"/>
  <c r="AF27" i="1"/>
  <c r="AF20" i="1"/>
  <c r="J122" i="18"/>
  <c r="J104" i="18"/>
  <c r="J99" i="18"/>
  <c r="M115" i="18"/>
  <c r="AA165" i="18"/>
  <c r="J591" i="18"/>
  <c r="T587" i="18"/>
  <c r="AB587" i="18" s="1"/>
  <c r="J584" i="18"/>
  <c r="T580" i="18"/>
  <c r="AB580" i="18" s="1"/>
  <c r="T579" i="18"/>
  <c r="T578" i="18"/>
  <c r="J577" i="18"/>
  <c r="J576" i="18"/>
  <c r="T573" i="18"/>
  <c r="S573" i="18" s="1"/>
  <c r="Z573" i="18" s="1"/>
  <c r="AI573" i="18" s="1"/>
  <c r="J570" i="18"/>
  <c r="AA611" i="18"/>
  <c r="S668" i="18"/>
  <c r="Z668" i="18" s="1"/>
  <c r="N794" i="18"/>
  <c r="N866" i="18"/>
  <c r="AD885" i="18"/>
  <c r="AF866" i="18"/>
  <c r="J863" i="18"/>
  <c r="J447" i="1"/>
  <c r="K39" i="1"/>
  <c r="L39" i="1"/>
  <c r="N39" i="1"/>
  <c r="N38" i="17" s="1"/>
  <c r="K36" i="1"/>
  <c r="L36" i="1"/>
  <c r="N36" i="1"/>
  <c r="N35" i="17" s="1"/>
  <c r="K34" i="1"/>
  <c r="L34" i="1"/>
  <c r="N34" i="1"/>
  <c r="N33" i="17" s="1"/>
  <c r="K31" i="1"/>
  <c r="K30" i="17" s="1"/>
  <c r="L31" i="1"/>
  <c r="L30" i="17" s="1"/>
  <c r="N31" i="1"/>
  <c r="N30" i="17" s="1"/>
  <c r="O31" i="1"/>
  <c r="K52" i="1"/>
  <c r="L52" i="1"/>
  <c r="N52" i="1"/>
  <c r="N51" i="17" s="1"/>
  <c r="L71" i="1"/>
  <c r="L66" i="1"/>
  <c r="L64" i="1"/>
  <c r="L62" i="1"/>
  <c r="L60" i="1"/>
  <c r="L58" i="1"/>
  <c r="L56" i="1"/>
  <c r="L53" i="1"/>
  <c r="L51" i="1"/>
  <c r="L46" i="1"/>
  <c r="L43" i="1"/>
  <c r="L38" i="1"/>
  <c r="L32" i="1"/>
  <c r="L30" i="1"/>
  <c r="L28" i="1"/>
  <c r="L26" i="1"/>
  <c r="L25" i="17" s="1"/>
  <c r="L24" i="1"/>
  <c r="K71" i="1"/>
  <c r="K70" i="17" s="1"/>
  <c r="K66" i="1"/>
  <c r="K64" i="1"/>
  <c r="K62" i="1"/>
  <c r="K60" i="1"/>
  <c r="K58" i="1"/>
  <c r="K56" i="1"/>
  <c r="K53" i="1"/>
  <c r="K51" i="1"/>
  <c r="K46" i="1"/>
  <c r="K43" i="1"/>
  <c r="K38" i="1"/>
  <c r="K37" i="17" s="1"/>
  <c r="N38" i="1"/>
  <c r="N37" i="17" s="1"/>
  <c r="K32" i="1"/>
  <c r="K30" i="1"/>
  <c r="K28" i="1"/>
  <c r="K27" i="17" s="1"/>
  <c r="K26" i="1"/>
  <c r="K25" i="17" s="1"/>
  <c r="N26" i="1"/>
  <c r="N25" i="17" s="1"/>
  <c r="K24" i="1"/>
  <c r="N72" i="1"/>
  <c r="N71" i="17" s="1"/>
  <c r="N65" i="1"/>
  <c r="N64" i="17" s="1"/>
  <c r="N61" i="1"/>
  <c r="N57" i="1"/>
  <c r="N56" i="17" s="1"/>
  <c r="N50" i="1"/>
  <c r="N49" i="17" s="1"/>
  <c r="N47" i="1"/>
  <c r="N46" i="17" s="1"/>
  <c r="N45" i="1"/>
  <c r="N44" i="17" s="1"/>
  <c r="N42" i="1"/>
  <c r="N37" i="1"/>
  <c r="N36" i="17" s="1"/>
  <c r="N35" i="1"/>
  <c r="N34" i="17" s="1"/>
  <c r="N33" i="1"/>
  <c r="N32" i="17" s="1"/>
  <c r="N29" i="1"/>
  <c r="N28" i="17" s="1"/>
  <c r="N27" i="1"/>
  <c r="N26" i="17" s="1"/>
  <c r="N25" i="1"/>
  <c r="N24" i="17" s="1"/>
  <c r="O64" i="1"/>
  <c r="O63" i="17" s="1"/>
  <c r="O62" i="1"/>
  <c r="O61" i="17" s="1"/>
  <c r="O60" i="1"/>
  <c r="O59" i="17" s="1"/>
  <c r="O58" i="1"/>
  <c r="O57" i="17" s="1"/>
  <c r="O30" i="17"/>
  <c r="R37" i="17"/>
  <c r="V559" i="18"/>
  <c r="V555" i="18"/>
  <c r="V553" i="18"/>
  <c r="S553" i="18" s="1"/>
  <c r="Z553" i="18" s="1"/>
  <c r="AI553" i="18" s="1"/>
  <c r="P924" i="18"/>
  <c r="J955" i="18"/>
  <c r="K938" i="18"/>
  <c r="AD940" i="18"/>
  <c r="AD936" i="18"/>
  <c r="X525" i="1"/>
  <c r="X526" i="1" s="1"/>
  <c r="T505" i="1"/>
  <c r="V522" i="1"/>
  <c r="V517" i="1"/>
  <c r="V515" i="1"/>
  <c r="V513" i="1"/>
  <c r="V511" i="1"/>
  <c r="V509" i="1"/>
  <c r="V507" i="1"/>
  <c r="V504" i="1"/>
  <c r="V502" i="1"/>
  <c r="V497" i="1"/>
  <c r="V494" i="1"/>
  <c r="V489" i="1"/>
  <c r="V487" i="1"/>
  <c r="V485" i="1"/>
  <c r="V483" i="1"/>
  <c r="V481" i="1"/>
  <c r="V479" i="1"/>
  <c r="V477" i="1"/>
  <c r="V475" i="1"/>
  <c r="V471" i="1"/>
  <c r="V469" i="1"/>
  <c r="V467" i="1"/>
  <c r="V465" i="1"/>
  <c r="V463" i="1"/>
  <c r="M968" i="1"/>
  <c r="M890" i="1"/>
  <c r="J94" i="1"/>
  <c r="J91" i="1"/>
  <c r="Q91" i="1" s="1"/>
  <c r="J85" i="1"/>
  <c r="J84" i="1"/>
  <c r="Q84" i="1" s="1"/>
  <c r="J121" i="1"/>
  <c r="Q121" i="1" s="1"/>
  <c r="J120" i="1"/>
  <c r="Q120" i="1" s="1"/>
  <c r="J119" i="1"/>
  <c r="Q119" i="1" s="1"/>
  <c r="J117" i="1"/>
  <c r="Q117" i="1" s="1"/>
  <c r="J116" i="1"/>
  <c r="Q116" i="1" s="1"/>
  <c r="J141" i="1"/>
  <c r="Q141" i="1" s="1"/>
  <c r="J140" i="1"/>
  <c r="Q140" i="1" s="1"/>
  <c r="J139" i="1"/>
  <c r="Q139" i="1" s="1"/>
  <c r="J138" i="1"/>
  <c r="Q138" i="1" s="1"/>
  <c r="J137" i="1"/>
  <c r="Q137" i="1" s="1"/>
  <c r="J136" i="1"/>
  <c r="Q136" i="1" s="1"/>
  <c r="J135" i="1"/>
  <c r="Q135" i="1" s="1"/>
  <c r="J134" i="1"/>
  <c r="Q134" i="1" s="1"/>
  <c r="J133" i="1"/>
  <c r="Q133" i="1" s="1"/>
  <c r="J132" i="1"/>
  <c r="Q132" i="1" s="1"/>
  <c r="J131" i="1"/>
  <c r="Q131" i="1" s="1"/>
  <c r="J130" i="1"/>
  <c r="Q130" i="1" s="1"/>
  <c r="L72" i="1"/>
  <c r="L67" i="1"/>
  <c r="L65" i="1"/>
  <c r="L61" i="1"/>
  <c r="L59" i="1"/>
  <c r="L57" i="1"/>
  <c r="L128" i="1"/>
  <c r="L50" i="1"/>
  <c r="L47" i="1"/>
  <c r="L45" i="1"/>
  <c r="L42" i="1"/>
  <c r="L37" i="1"/>
  <c r="L33" i="1"/>
  <c r="L29" i="1"/>
  <c r="L27" i="1"/>
  <c r="L26" i="17" s="1"/>
  <c r="L25" i="1"/>
  <c r="L24" i="17" s="1"/>
  <c r="K72" i="1"/>
  <c r="K71" i="17" s="1"/>
  <c r="K65" i="1"/>
  <c r="K61" i="1"/>
  <c r="K57" i="1"/>
  <c r="K128" i="1"/>
  <c r="K50" i="1"/>
  <c r="K47" i="1"/>
  <c r="K45" i="1"/>
  <c r="K42" i="1"/>
  <c r="K37" i="1"/>
  <c r="K33" i="1"/>
  <c r="K29" i="1"/>
  <c r="K27" i="1"/>
  <c r="K26" i="17" s="1"/>
  <c r="K25" i="1"/>
  <c r="K24" i="17" s="1"/>
  <c r="K96" i="1"/>
  <c r="N147" i="1"/>
  <c r="N71" i="1"/>
  <c r="N70" i="17" s="1"/>
  <c r="N142" i="1"/>
  <c r="N66" i="1"/>
  <c r="N65" i="17" s="1"/>
  <c r="N64" i="1"/>
  <c r="N63" i="17" s="1"/>
  <c r="N62" i="1"/>
  <c r="N61" i="17" s="1"/>
  <c r="N60" i="1"/>
  <c r="N59" i="17" s="1"/>
  <c r="N58" i="1"/>
  <c r="N57" i="17" s="1"/>
  <c r="N56" i="1"/>
  <c r="N55" i="17" s="1"/>
  <c r="N53" i="1"/>
  <c r="N52" i="17" s="1"/>
  <c r="N51" i="1"/>
  <c r="N50" i="17" s="1"/>
  <c r="N122" i="1"/>
  <c r="N46" i="1"/>
  <c r="N45" i="17" s="1"/>
  <c r="N43" i="1"/>
  <c r="N42" i="17" s="1"/>
  <c r="N114" i="1"/>
  <c r="N32" i="1"/>
  <c r="N31" i="17" s="1"/>
  <c r="N30" i="1"/>
  <c r="N29" i="17" s="1"/>
  <c r="N28" i="1"/>
  <c r="N27" i="17" s="1"/>
  <c r="N24" i="1"/>
  <c r="N23" i="17" s="1"/>
  <c r="O142" i="1"/>
  <c r="O61" i="1"/>
  <c r="O60" i="17" s="1"/>
  <c r="O32" i="1"/>
  <c r="O31" i="17" s="1"/>
  <c r="O30" i="1"/>
  <c r="O29" i="17" s="1"/>
  <c r="M216" i="1"/>
  <c r="M371" i="1"/>
  <c r="AF44" i="1"/>
  <c r="J118" i="18"/>
  <c r="R38" i="17"/>
  <c r="P38" i="17" s="1"/>
  <c r="U648" i="1"/>
  <c r="AC648" i="1" s="1"/>
  <c r="U645" i="1"/>
  <c r="V567" i="18"/>
  <c r="V566" i="18"/>
  <c r="R45" i="17"/>
  <c r="R42" i="17"/>
  <c r="T548" i="18"/>
  <c r="S563" i="18"/>
  <c r="Z563" i="18" s="1"/>
  <c r="AB563" i="18"/>
  <c r="R62" i="17"/>
  <c r="P62" i="17" s="1"/>
  <c r="R60" i="17"/>
  <c r="R71" i="17"/>
  <c r="R61" i="17"/>
  <c r="P61" i="17" s="1"/>
  <c r="V569" i="1"/>
  <c r="J563" i="18"/>
  <c r="AD563" i="18"/>
  <c r="AC845" i="18"/>
  <c r="V872" i="18"/>
  <c r="S872" i="18" s="1"/>
  <c r="Z872" i="18" s="1"/>
  <c r="AB549" i="18"/>
  <c r="AB562" i="18"/>
  <c r="AB567" i="18"/>
  <c r="AB630" i="1"/>
  <c r="AB641" i="1"/>
  <c r="AB572" i="18"/>
  <c r="AC847" i="18"/>
  <c r="AB557" i="18"/>
  <c r="AB616" i="1"/>
  <c r="S626" i="1"/>
  <c r="Z626" i="1" s="1"/>
  <c r="AB628" i="1"/>
  <c r="AB634" i="1"/>
  <c r="AB637" i="1"/>
  <c r="AB639" i="1"/>
  <c r="AB573" i="18"/>
  <c r="AB579" i="18"/>
  <c r="AB553" i="18"/>
  <c r="AB620" i="1"/>
  <c r="AB622" i="1"/>
  <c r="S633" i="1"/>
  <c r="Z633" i="1" s="1"/>
  <c r="AB647" i="1"/>
  <c r="AC842" i="18"/>
  <c r="S637" i="1"/>
  <c r="Z637" i="1" s="1"/>
  <c r="AI637" i="1" s="1"/>
  <c r="AB615" i="1"/>
  <c r="Z881" i="1"/>
  <c r="AI881" i="1" s="1"/>
  <c r="Z592" i="18"/>
  <c r="AI592" i="18" s="1"/>
  <c r="AI812" i="1"/>
  <c r="AI273" i="1"/>
  <c r="AA706" i="1"/>
  <c r="AH706" i="1" s="1"/>
  <c r="AI706" i="1"/>
  <c r="S733" i="1"/>
  <c r="Z733" i="1" s="1"/>
  <c r="P72" i="18"/>
  <c r="T292" i="18"/>
  <c r="K294" i="18"/>
  <c r="V280" i="18"/>
  <c r="AD280" i="18"/>
  <c r="U250" i="18"/>
  <c r="AC250" i="18" s="1"/>
  <c r="J250" i="18"/>
  <c r="V256" i="18"/>
  <c r="AD256" i="18"/>
  <c r="V251" i="18"/>
  <c r="AD251" i="18"/>
  <c r="U249" i="18"/>
  <c r="AC249" i="18" s="1"/>
  <c r="L261" i="18"/>
  <c r="J134" i="18"/>
  <c r="J132" i="18"/>
  <c r="AD147" i="18"/>
  <c r="AD170" i="18"/>
  <c r="V187" i="18"/>
  <c r="N294" i="18"/>
  <c r="N261" i="18"/>
  <c r="I295" i="18"/>
  <c r="Q295" i="18" s="1"/>
  <c r="AF275" i="18"/>
  <c r="AF261" i="18"/>
  <c r="T282" i="18"/>
  <c r="S282" i="18" s="1"/>
  <c r="M269" i="18"/>
  <c r="T255" i="18"/>
  <c r="AB255" i="18" s="1"/>
  <c r="U291" i="18"/>
  <c r="L294" i="18"/>
  <c r="V278" i="18"/>
  <c r="AD278" i="18"/>
  <c r="AD254" i="18"/>
  <c r="V249" i="18"/>
  <c r="AD249" i="18"/>
  <c r="T249" i="18"/>
  <c r="K261" i="18"/>
  <c r="S127" i="18"/>
  <c r="R295" i="18"/>
  <c r="AE243" i="18"/>
  <c r="T258" i="18"/>
  <c r="AB258" i="18" s="1"/>
  <c r="T253" i="18"/>
  <c r="AB253" i="18" s="1"/>
  <c r="AD357" i="18"/>
  <c r="J492" i="18"/>
  <c r="T523" i="1"/>
  <c r="U523" i="1"/>
  <c r="AC523" i="1" s="1"/>
  <c r="T521" i="1"/>
  <c r="U521" i="1"/>
  <c r="AC521" i="1" s="1"/>
  <c r="J820" i="1"/>
  <c r="J521" i="1"/>
  <c r="J524" i="1" s="1"/>
  <c r="M524" i="1"/>
  <c r="J518" i="1"/>
  <c r="V518" i="1"/>
  <c r="J516" i="1"/>
  <c r="V516" i="1"/>
  <c r="J514" i="1"/>
  <c r="V514" i="1"/>
  <c r="J512" i="1"/>
  <c r="V512" i="1"/>
  <c r="J510" i="1"/>
  <c r="V510" i="1"/>
  <c r="J508" i="1"/>
  <c r="M519" i="1"/>
  <c r="V508" i="1"/>
  <c r="Q333" i="18"/>
  <c r="J357" i="18"/>
  <c r="J353" i="18"/>
  <c r="J351" i="18"/>
  <c r="J349" i="18"/>
  <c r="J343" i="18"/>
  <c r="J339" i="18"/>
  <c r="J325" i="18"/>
  <c r="J322" i="18"/>
  <c r="J317" i="18"/>
  <c r="K361" i="18"/>
  <c r="K341" i="18"/>
  <c r="K333" i="18"/>
  <c r="L361" i="18"/>
  <c r="L341" i="18"/>
  <c r="L417" i="18"/>
  <c r="L333" i="18"/>
  <c r="M333" i="18"/>
  <c r="AD325" i="18"/>
  <c r="AD317" i="18"/>
  <c r="J433" i="18"/>
  <c r="J429" i="18"/>
  <c r="J427" i="18"/>
  <c r="J425" i="18"/>
  <c r="J422" i="18"/>
  <c r="J420" i="18"/>
  <c r="J415" i="18"/>
  <c r="J411" i="18"/>
  <c r="J399" i="18"/>
  <c r="J397" i="18"/>
  <c r="K417" i="18"/>
  <c r="L442" i="18"/>
  <c r="M409" i="18"/>
  <c r="M442" i="18"/>
  <c r="AB431" i="18"/>
  <c r="AD411" i="18"/>
  <c r="AD401" i="18"/>
  <c r="AD398" i="18"/>
  <c r="AD393" i="18"/>
  <c r="J506" i="18"/>
  <c r="J504" i="18"/>
  <c r="J482" i="18"/>
  <c r="J477" i="18"/>
  <c r="J474" i="18"/>
  <c r="J469" i="18"/>
  <c r="K518" i="18"/>
  <c r="L518" i="18"/>
  <c r="L513" i="18"/>
  <c r="L499" i="18"/>
  <c r="L485" i="18"/>
  <c r="M518" i="18"/>
  <c r="M499" i="18"/>
  <c r="M650" i="18"/>
  <c r="M722" i="18"/>
  <c r="M485" i="18"/>
  <c r="AA472" i="18"/>
  <c r="AD512" i="18"/>
  <c r="AD508" i="18"/>
  <c r="AC507" i="18"/>
  <c r="AD498" i="18"/>
  <c r="AD473" i="18"/>
  <c r="L588" i="18"/>
  <c r="L574" i="18"/>
  <c r="L560" i="18"/>
  <c r="M560" i="18"/>
  <c r="AD583" i="18"/>
  <c r="AA583" i="18" s="1"/>
  <c r="AH583" i="18" s="1"/>
  <c r="T584" i="18"/>
  <c r="T570" i="18"/>
  <c r="J667" i="18"/>
  <c r="J669" i="18" s="1"/>
  <c r="J654" i="18"/>
  <c r="J646" i="18"/>
  <c r="J642" i="18"/>
  <c r="J641" i="18"/>
  <c r="J626" i="18"/>
  <c r="J624" i="18"/>
  <c r="K664" i="18"/>
  <c r="K636" i="18"/>
  <c r="L664" i="18"/>
  <c r="L636" i="18"/>
  <c r="M636" i="18"/>
  <c r="J657" i="18"/>
  <c r="J653" i="18"/>
  <c r="J631" i="18"/>
  <c r="J703" i="18"/>
  <c r="AD633" i="18"/>
  <c r="S658" i="18"/>
  <c r="Z658" i="18" s="1"/>
  <c r="AI658" i="18" s="1"/>
  <c r="Q722" i="18"/>
  <c r="J739" i="18"/>
  <c r="J883" i="18"/>
  <c r="J724" i="18"/>
  <c r="J721" i="18"/>
  <c r="J715" i="18"/>
  <c r="J707" i="18"/>
  <c r="J698" i="18"/>
  <c r="J696" i="18"/>
  <c r="K716" i="18"/>
  <c r="L736" i="18"/>
  <c r="L722" i="18"/>
  <c r="L708" i="18"/>
  <c r="M736" i="18"/>
  <c r="M708" i="18"/>
  <c r="AD732" i="18"/>
  <c r="AB730" i="18"/>
  <c r="AD713" i="18"/>
  <c r="AD705" i="18"/>
  <c r="AD703" i="18"/>
  <c r="AD701" i="18"/>
  <c r="Q788" i="18"/>
  <c r="K780" i="18"/>
  <c r="L780" i="18"/>
  <c r="M788" i="18"/>
  <c r="AD804" i="18"/>
  <c r="AD796" i="18"/>
  <c r="AD785" i="18"/>
  <c r="AD786" i="18"/>
  <c r="AD769" i="18"/>
  <c r="AD764" i="18"/>
  <c r="J868" i="18"/>
  <c r="J869" i="18"/>
  <c r="J859" i="18"/>
  <c r="J851" i="18"/>
  <c r="J864" i="18"/>
  <c r="AD857" i="18"/>
  <c r="AD851" i="18"/>
  <c r="AD841" i="18"/>
  <c r="Q938" i="18"/>
  <c r="AD945" i="18"/>
  <c r="V934" i="18"/>
  <c r="U517" i="1"/>
  <c r="AC517" i="1" s="1"/>
  <c r="U513" i="1"/>
  <c r="AC513" i="1" s="1"/>
  <c r="U509" i="1"/>
  <c r="AC509" i="1" s="1"/>
  <c r="U502" i="1"/>
  <c r="U494" i="1"/>
  <c r="V904" i="18"/>
  <c r="S904" i="18" s="1"/>
  <c r="Z904" i="18" s="1"/>
  <c r="T498" i="1"/>
  <c r="AB498" i="1" s="1"/>
  <c r="U498" i="1"/>
  <c r="AC498" i="1" s="1"/>
  <c r="T496" i="1"/>
  <c r="AB496" i="1" s="1"/>
  <c r="U496" i="1"/>
  <c r="AC496" i="1" s="1"/>
  <c r="T490" i="1"/>
  <c r="AB490" i="1" s="1"/>
  <c r="U490" i="1"/>
  <c r="AC490" i="1" s="1"/>
  <c r="T488" i="1"/>
  <c r="AB488" i="1" s="1"/>
  <c r="U488" i="1"/>
  <c r="AC488" i="1" s="1"/>
  <c r="T486" i="1"/>
  <c r="AB486" i="1" s="1"/>
  <c r="U486" i="1"/>
  <c r="T484" i="1"/>
  <c r="AB484" i="1" s="1"/>
  <c r="U484" i="1"/>
  <c r="T482" i="1"/>
  <c r="AB482" i="1" s="1"/>
  <c r="U482" i="1"/>
  <c r="AC482" i="1" s="1"/>
  <c r="T480" i="1"/>
  <c r="U480" i="1"/>
  <c r="AC480" i="1" s="1"/>
  <c r="T478" i="1"/>
  <c r="U478" i="1"/>
  <c r="AC478" i="1" s="1"/>
  <c r="T476" i="1"/>
  <c r="U476" i="1"/>
  <c r="AC476" i="1" s="1"/>
  <c r="J293" i="1"/>
  <c r="Q293" i="1" s="1"/>
  <c r="M295" i="1"/>
  <c r="J805" i="1"/>
  <c r="U471" i="1"/>
  <c r="AC471" i="1" s="1"/>
  <c r="U469" i="1"/>
  <c r="U467" i="1"/>
  <c r="AC467" i="1" s="1"/>
  <c r="U465" i="1"/>
  <c r="U463" i="1"/>
  <c r="V503" i="1"/>
  <c r="V501" i="1"/>
  <c r="V493" i="1"/>
  <c r="M876" i="1"/>
  <c r="M730" i="1"/>
  <c r="M428" i="1"/>
  <c r="M943" i="1"/>
  <c r="M422" i="1"/>
  <c r="J919" i="1"/>
  <c r="J847" i="1"/>
  <c r="J399" i="1"/>
  <c r="J832" i="1"/>
  <c r="J759" i="1"/>
  <c r="J384" i="1"/>
  <c r="J233" i="1"/>
  <c r="Q233" i="1" s="1"/>
  <c r="J232" i="1"/>
  <c r="Q232" i="1" s="1"/>
  <c r="N698" i="1"/>
  <c r="N750" i="1" s="1"/>
  <c r="N751" i="1" s="1"/>
  <c r="O216" i="1"/>
  <c r="M114" i="1"/>
  <c r="J90" i="1"/>
  <c r="J88" i="1"/>
  <c r="J99" i="1"/>
  <c r="Q99" i="1" s="1"/>
  <c r="O96" i="1"/>
  <c r="M196" i="1"/>
  <c r="J659" i="1"/>
  <c r="V563" i="1"/>
  <c r="T563" i="1"/>
  <c r="AB563" i="1" s="1"/>
  <c r="V560" i="1"/>
  <c r="U560" i="1"/>
  <c r="AC560" i="1" s="1"/>
  <c r="V549" i="1"/>
  <c r="T549" i="1"/>
  <c r="AB549" i="1" s="1"/>
  <c r="V572" i="1"/>
  <c r="T572" i="1"/>
  <c r="V570" i="1"/>
  <c r="T570" i="1"/>
  <c r="AB570" i="1" s="1"/>
  <c r="U550" i="1"/>
  <c r="V550" i="1"/>
  <c r="K565" i="1"/>
  <c r="J550" i="1"/>
  <c r="J554" i="1"/>
  <c r="V554" i="1"/>
  <c r="AA30" i="18"/>
  <c r="R30" i="17"/>
  <c r="I41" i="17"/>
  <c r="Q41" i="17" s="1"/>
  <c r="I45" i="17"/>
  <c r="Q45" i="17" s="1"/>
  <c r="V551" i="1"/>
  <c r="L593" i="1"/>
  <c r="U572" i="1"/>
  <c r="AC572" i="1" s="1"/>
  <c r="U570" i="1"/>
  <c r="AC570" i="1" s="1"/>
  <c r="L656" i="1"/>
  <c r="L547" i="1"/>
  <c r="M565" i="1"/>
  <c r="N624" i="1"/>
  <c r="O565" i="1"/>
  <c r="B74" i="1"/>
  <c r="V564" i="1"/>
  <c r="U564" i="1"/>
  <c r="AC564" i="1" s="1"/>
  <c r="V561" i="1"/>
  <c r="T561" i="1"/>
  <c r="V559" i="1"/>
  <c r="V702" i="18"/>
  <c r="T559" i="1"/>
  <c r="AB559" i="1" s="1"/>
  <c r="V571" i="1"/>
  <c r="U571" i="1"/>
  <c r="AC571" i="1" s="1"/>
  <c r="T571" i="1"/>
  <c r="AB571" i="1" s="1"/>
  <c r="U556" i="1"/>
  <c r="AC556" i="1" s="1"/>
  <c r="T556" i="1"/>
  <c r="AB556" i="1" s="1"/>
  <c r="K670" i="1"/>
  <c r="K579" i="1"/>
  <c r="J576" i="1"/>
  <c r="L642" i="1"/>
  <c r="U555" i="1"/>
  <c r="U551" i="1"/>
  <c r="L624" i="1"/>
  <c r="M670" i="1"/>
  <c r="N656" i="1"/>
  <c r="O670" i="1"/>
  <c r="O624" i="1"/>
  <c r="P43" i="18"/>
  <c r="I594" i="18"/>
  <c r="Q594" i="18" s="1"/>
  <c r="Q568" i="18"/>
  <c r="AB478" i="1"/>
  <c r="AD650" i="18"/>
  <c r="AB570" i="18"/>
  <c r="AB521" i="1"/>
  <c r="S129" i="18"/>
  <c r="AD148" i="18"/>
  <c r="V938" i="18"/>
  <c r="AB883" i="18"/>
  <c r="AA508" i="18"/>
  <c r="AH508" i="18" s="1"/>
  <c r="AC291" i="18"/>
  <c r="AC844" i="18"/>
  <c r="K275" i="18"/>
  <c r="L275" i="18"/>
  <c r="M275" i="18"/>
  <c r="N275" i="18"/>
  <c r="M202" i="18"/>
  <c r="L202" i="18"/>
  <c r="K202" i="18"/>
  <c r="N202" i="18"/>
  <c r="J200" i="18"/>
  <c r="S722" i="1"/>
  <c r="Z722" i="1" s="1"/>
  <c r="AC669" i="1"/>
  <c r="AC668" i="1"/>
  <c r="S668" i="1"/>
  <c r="AC666" i="1"/>
  <c r="S666" i="1"/>
  <c r="Z666" i="1" s="1"/>
  <c r="AC664" i="1"/>
  <c r="AC661" i="1"/>
  <c r="S805" i="1"/>
  <c r="S816" i="1"/>
  <c r="Z816" i="1" s="1"/>
  <c r="AI816" i="1" s="1"/>
  <c r="AA802" i="1"/>
  <c r="AH802" i="1" s="1"/>
  <c r="AB447" i="1"/>
  <c r="S884" i="1"/>
  <c r="Z884" i="1" s="1"/>
  <c r="AA884" i="1" s="1"/>
  <c r="AH884" i="1" s="1"/>
  <c r="AC884" i="1"/>
  <c r="AB182" i="18"/>
  <c r="V360" i="18"/>
  <c r="AD360" i="18"/>
  <c r="U343" i="18"/>
  <c r="U347" i="18" s="1"/>
  <c r="L347" i="18"/>
  <c r="V327" i="18"/>
  <c r="AD327" i="18"/>
  <c r="V433" i="18"/>
  <c r="AD433" i="18"/>
  <c r="V426" i="18"/>
  <c r="AD426" i="18"/>
  <c r="M437" i="18"/>
  <c r="T426" i="18"/>
  <c r="AB426" i="18" s="1"/>
  <c r="J426" i="18"/>
  <c r="T425" i="18"/>
  <c r="AB425" i="18" s="1"/>
  <c r="K437" i="18"/>
  <c r="U421" i="18"/>
  <c r="L423" i="18"/>
  <c r="V420" i="18"/>
  <c r="AD420" i="18"/>
  <c r="M417" i="18"/>
  <c r="T406" i="18"/>
  <c r="AB406" i="18" s="1"/>
  <c r="J406" i="18"/>
  <c r="V404" i="18"/>
  <c r="AD404" i="18"/>
  <c r="T401" i="18"/>
  <c r="AB401" i="18" s="1"/>
  <c r="J401" i="18"/>
  <c r="T517" i="18"/>
  <c r="AB517" i="18" s="1"/>
  <c r="J517" i="18"/>
  <c r="V516" i="18"/>
  <c r="AD516" i="18"/>
  <c r="T516" i="18"/>
  <c r="AB516" i="18" s="1"/>
  <c r="J516" i="18"/>
  <c r="V497" i="18"/>
  <c r="AD497" i="18"/>
  <c r="T497" i="18"/>
  <c r="S497" i="18" s="1"/>
  <c r="Z497" i="18" s="1"/>
  <c r="AI497" i="18" s="1"/>
  <c r="J497" i="18"/>
  <c r="AD490" i="18"/>
  <c r="V482" i="18"/>
  <c r="AD482" i="18"/>
  <c r="V479" i="18"/>
  <c r="AD479" i="18"/>
  <c r="S582" i="18"/>
  <c r="Z582" i="18" s="1"/>
  <c r="AB582" i="18"/>
  <c r="AB669" i="1"/>
  <c r="M123" i="18"/>
  <c r="L196" i="18"/>
  <c r="K196" i="18"/>
  <c r="AF341" i="18"/>
  <c r="AE333" i="18"/>
  <c r="AE315" i="18"/>
  <c r="U325" i="18"/>
  <c r="AC325" i="18" s="1"/>
  <c r="B443" i="18"/>
  <c r="N437" i="18"/>
  <c r="R443" i="18"/>
  <c r="AF417" i="18"/>
  <c r="AF391" i="18"/>
  <c r="S431" i="18"/>
  <c r="U415" i="18"/>
  <c r="AC415" i="18" s="1"/>
  <c r="B519" i="18"/>
  <c r="N518" i="18"/>
  <c r="N499" i="18"/>
  <c r="R519" i="18"/>
  <c r="AE513" i="18"/>
  <c r="AF499" i="18"/>
  <c r="AE493" i="18"/>
  <c r="AD467" i="18"/>
  <c r="V512" i="18"/>
  <c r="V496" i="18"/>
  <c r="J583" i="18"/>
  <c r="N574" i="18"/>
  <c r="AE542" i="18"/>
  <c r="AD542" i="18"/>
  <c r="K588" i="18"/>
  <c r="V353" i="18"/>
  <c r="AD353" i="18"/>
  <c r="V328" i="18"/>
  <c r="AD328" i="18"/>
  <c r="AD326" i="18"/>
  <c r="V440" i="18"/>
  <c r="J440" i="18"/>
  <c r="J442" i="18" s="1"/>
  <c r="V429" i="18"/>
  <c r="AD429" i="18"/>
  <c r="V406" i="18"/>
  <c r="AD406" i="18"/>
  <c r="T393" i="18"/>
  <c r="K409" i="18"/>
  <c r="J393" i="18"/>
  <c r="V509" i="18"/>
  <c r="AD509" i="18"/>
  <c r="M513" i="18"/>
  <c r="T503" i="18"/>
  <c r="J503" i="18"/>
  <c r="AD495" i="18"/>
  <c r="K499" i="18"/>
  <c r="V480" i="18"/>
  <c r="AD480" i="18"/>
  <c r="V469" i="18"/>
  <c r="AD469" i="18"/>
  <c r="T469" i="18"/>
  <c r="K485" i="18"/>
  <c r="V591" i="18"/>
  <c r="V593" i="18" s="1"/>
  <c r="AD591" i="18"/>
  <c r="AD593" i="18" s="1"/>
  <c r="M593" i="18"/>
  <c r="S655" i="1"/>
  <c r="Z655" i="1" s="1"/>
  <c r="AC655" i="1"/>
  <c r="AC656" i="1" s="1"/>
  <c r="AB948" i="1"/>
  <c r="V351" i="1"/>
  <c r="J109" i="18"/>
  <c r="J105" i="18"/>
  <c r="I149" i="18"/>
  <c r="L123" i="18"/>
  <c r="K123" i="18"/>
  <c r="N333" i="18"/>
  <c r="AE347" i="18"/>
  <c r="V321" i="18"/>
  <c r="N442" i="18"/>
  <c r="N409" i="18"/>
  <c r="AF409" i="18"/>
  <c r="AD442" i="18"/>
  <c r="T415" i="18"/>
  <c r="AB415" i="18" s="1"/>
  <c r="N485" i="18"/>
  <c r="AF493" i="18"/>
  <c r="AF485" i="18"/>
  <c r="AE485" i="18"/>
  <c r="AE467" i="18"/>
  <c r="J508" i="18"/>
  <c r="J875" i="18"/>
  <c r="AE588" i="18"/>
  <c r="AF568" i="18"/>
  <c r="AF560" i="18"/>
  <c r="AE560" i="18"/>
  <c r="AD727" i="18"/>
  <c r="T721" i="18"/>
  <c r="AB721" i="18" s="1"/>
  <c r="K722" i="18"/>
  <c r="V714" i="18"/>
  <c r="AD714" i="18"/>
  <c r="T714" i="18"/>
  <c r="J714" i="18"/>
  <c r="V710" i="18"/>
  <c r="M716" i="18"/>
  <c r="AD707" i="18"/>
  <c r="AC700" i="18"/>
  <c r="U692" i="18"/>
  <c r="S802" i="18"/>
  <c r="Z802" i="18" s="1"/>
  <c r="AB802" i="18"/>
  <c r="AD801" i="18"/>
  <c r="AD799" i="18"/>
  <c r="U793" i="18"/>
  <c r="AC793" i="18" s="1"/>
  <c r="AC794" i="18" s="1"/>
  <c r="U718" i="18"/>
  <c r="AC718" i="18" s="1"/>
  <c r="U862" i="18"/>
  <c r="AC862" i="18" s="1"/>
  <c r="AC866" i="18" s="1"/>
  <c r="L794" i="18"/>
  <c r="AD775" i="18"/>
  <c r="J879" i="18"/>
  <c r="AD872" i="18"/>
  <c r="AD858" i="18"/>
  <c r="L860" i="18"/>
  <c r="J857" i="18"/>
  <c r="M588" i="18"/>
  <c r="AD580" i="18"/>
  <c r="AD578" i="18"/>
  <c r="AD549" i="18"/>
  <c r="AD544" i="18"/>
  <c r="AD584" i="18"/>
  <c r="Q664" i="18"/>
  <c r="J663" i="18"/>
  <c r="J647" i="18"/>
  <c r="J638" i="18"/>
  <c r="J633" i="18"/>
  <c r="J628" i="18"/>
  <c r="J620" i="18"/>
  <c r="K650" i="18"/>
  <c r="L650" i="18"/>
  <c r="M669" i="18"/>
  <c r="M644" i="18"/>
  <c r="J655" i="18"/>
  <c r="J629" i="18"/>
  <c r="J702" i="18"/>
  <c r="K736" i="18"/>
  <c r="P722" i="18"/>
  <c r="R742" i="18"/>
  <c r="AF741" i="18"/>
  <c r="AD739" i="18"/>
  <c r="AD741" i="18" s="1"/>
  <c r="AE716" i="18"/>
  <c r="AF716" i="18"/>
  <c r="AE788" i="18"/>
  <c r="AF788" i="18"/>
  <c r="AD782" i="18"/>
  <c r="AE780" i="18"/>
  <c r="N852" i="18"/>
  <c r="R886" i="18"/>
  <c r="AF852" i="18"/>
  <c r="N885" i="18"/>
  <c r="V629" i="18"/>
  <c r="AD629" i="18"/>
  <c r="Q708" i="18"/>
  <c r="AD729" i="18"/>
  <c r="AD725" i="18"/>
  <c r="V720" i="18"/>
  <c r="S720" i="18" s="1"/>
  <c r="Z720" i="18" s="1"/>
  <c r="AD720" i="18"/>
  <c r="U710" i="18"/>
  <c r="AC710" i="18" s="1"/>
  <c r="L716" i="18"/>
  <c r="J705" i="18"/>
  <c r="Q794" i="18"/>
  <c r="AD791" i="18"/>
  <c r="M794" i="18"/>
  <c r="K794" i="18"/>
  <c r="N788" i="18"/>
  <c r="AD773" i="18"/>
  <c r="AD849" i="18"/>
  <c r="AF690" i="18"/>
  <c r="S730" i="18"/>
  <c r="Z730" i="18" s="1"/>
  <c r="AA730" i="18" s="1"/>
  <c r="AH730" i="18" s="1"/>
  <c r="AF762" i="18"/>
  <c r="AE834" i="18"/>
  <c r="M935" i="1"/>
  <c r="J923" i="1"/>
  <c r="V895" i="18"/>
  <c r="S895" i="18" s="1"/>
  <c r="V470" i="1"/>
  <c r="V468" i="1"/>
  <c r="V466" i="1"/>
  <c r="V464" i="1"/>
  <c r="V462" i="1"/>
  <c r="M963" i="1"/>
  <c r="AC569" i="1"/>
  <c r="J478" i="1"/>
  <c r="J688" i="1"/>
  <c r="K244" i="1"/>
  <c r="N771" i="1"/>
  <c r="N823" i="1" s="1"/>
  <c r="N824" i="1" s="1"/>
  <c r="O244" i="1"/>
  <c r="T615" i="18"/>
  <c r="N96" i="1"/>
  <c r="M366" i="1"/>
  <c r="J598" i="1"/>
  <c r="K593" i="1"/>
  <c r="V615" i="18"/>
  <c r="T558" i="1"/>
  <c r="AB558" i="1" s="1"/>
  <c r="U558" i="1"/>
  <c r="AC558" i="1" s="1"/>
  <c r="U568" i="1"/>
  <c r="V552" i="1"/>
  <c r="T552" i="1"/>
  <c r="AB552" i="1" s="1"/>
  <c r="U553" i="1"/>
  <c r="AC553" i="1" s="1"/>
  <c r="K642" i="1"/>
  <c r="K656" i="1"/>
  <c r="V646" i="1"/>
  <c r="AB469" i="18"/>
  <c r="AB495" i="18"/>
  <c r="AB503" i="18"/>
  <c r="AB393" i="18"/>
  <c r="AI668" i="18"/>
  <c r="Z431" i="18"/>
  <c r="AI431" i="18" s="1"/>
  <c r="AB497" i="18"/>
  <c r="AC421" i="18"/>
  <c r="Z805" i="1"/>
  <c r="AA805" i="1" s="1"/>
  <c r="AH805" i="1" s="1"/>
  <c r="S807" i="1"/>
  <c r="Z807" i="1" s="1"/>
  <c r="Z668" i="1"/>
  <c r="AI808" i="1"/>
  <c r="AA816" i="1"/>
  <c r="AH816" i="1" s="1"/>
  <c r="AI409" i="1"/>
  <c r="AI597" i="1"/>
  <c r="AA800" i="1"/>
  <c r="AH800" i="1" s="1"/>
  <c r="AA796" i="1"/>
  <c r="AH796" i="1" s="1"/>
  <c r="AA386" i="1"/>
  <c r="AH386" i="1" s="1"/>
  <c r="S672" i="1"/>
  <c r="Z672" i="1" s="1"/>
  <c r="AB672" i="1"/>
  <c r="AB675" i="1" s="1"/>
  <c r="S887" i="1"/>
  <c r="Z887" i="1" s="1"/>
  <c r="V502" i="18"/>
  <c r="AD502" i="18"/>
  <c r="T501" i="18"/>
  <c r="K513" i="18"/>
  <c r="J501" i="18"/>
  <c r="V475" i="18"/>
  <c r="T475" i="18"/>
  <c r="AB475" i="18" s="1"/>
  <c r="V570" i="18"/>
  <c r="S570" i="18" s="1"/>
  <c r="M574" i="18"/>
  <c r="T667" i="18"/>
  <c r="K669" i="18"/>
  <c r="U666" i="18"/>
  <c r="L669" i="18"/>
  <c r="AD660" i="18"/>
  <c r="J660" i="18"/>
  <c r="T652" i="18"/>
  <c r="AB652" i="18" s="1"/>
  <c r="J652" i="18"/>
  <c r="V630" i="18"/>
  <c r="AD630" i="18"/>
  <c r="T630" i="18"/>
  <c r="AB630" i="18" s="1"/>
  <c r="J630" i="18"/>
  <c r="AI850" i="18"/>
  <c r="AA850" i="18"/>
  <c r="V351" i="18"/>
  <c r="AD427" i="18"/>
  <c r="AD403" i="18"/>
  <c r="V401" i="18"/>
  <c r="U398" i="18"/>
  <c r="AC398" i="18" s="1"/>
  <c r="J480" i="18"/>
  <c r="T480" i="18"/>
  <c r="AB480" i="18" s="1"/>
  <c r="J432" i="18"/>
  <c r="AE568" i="18"/>
  <c r="K560" i="18"/>
  <c r="J625" i="18"/>
  <c r="N669" i="18"/>
  <c r="N650" i="18"/>
  <c r="AF669" i="18"/>
  <c r="AF636" i="18"/>
  <c r="T629" i="18"/>
  <c r="AB629" i="18" s="1"/>
  <c r="V515" i="18"/>
  <c r="J515" i="18"/>
  <c r="J495" i="18"/>
  <c r="AD492" i="18"/>
  <c r="L493" i="18"/>
  <c r="L924" i="18"/>
  <c r="V477" i="18"/>
  <c r="T477" i="18"/>
  <c r="V474" i="18"/>
  <c r="T474" i="18"/>
  <c r="AB474" i="18" s="1"/>
  <c r="V571" i="18"/>
  <c r="AD571" i="18"/>
  <c r="V557" i="18"/>
  <c r="AD557" i="18"/>
  <c r="V548" i="18"/>
  <c r="AD548" i="18"/>
  <c r="Q636" i="18"/>
  <c r="V635" i="18"/>
  <c r="AD635" i="18"/>
  <c r="V626" i="18"/>
  <c r="AD626" i="18"/>
  <c r="AI878" i="18"/>
  <c r="AA878" i="18"/>
  <c r="AI838" i="18"/>
  <c r="AA838" i="18"/>
  <c r="AB911" i="1"/>
  <c r="B149" i="18"/>
  <c r="V206" i="18"/>
  <c r="T204" i="18"/>
  <c r="AB204" i="18" s="1"/>
  <c r="T350" i="18"/>
  <c r="T349" i="18"/>
  <c r="AB349" i="18" s="1"/>
  <c r="AF467" i="18"/>
  <c r="J491" i="18"/>
  <c r="U480" i="18"/>
  <c r="AC480" i="18" s="1"/>
  <c r="J479" i="18"/>
  <c r="J475" i="18"/>
  <c r="K568" i="18"/>
  <c r="B670" i="18"/>
  <c r="N664" i="18"/>
  <c r="N644" i="18"/>
  <c r="AF644" i="18"/>
  <c r="AF618" i="18"/>
  <c r="AD618" i="18"/>
  <c r="V663" i="18"/>
  <c r="V660" i="18"/>
  <c r="J643" i="18"/>
  <c r="V631" i="18"/>
  <c r="AB711" i="18"/>
  <c r="J731" i="18"/>
  <c r="J735" i="18"/>
  <c r="AD728" i="18"/>
  <c r="AD726" i="18"/>
  <c r="J725" i="18"/>
  <c r="AD715" i="18"/>
  <c r="V705" i="18"/>
  <c r="V697" i="18"/>
  <c r="Q808" i="18"/>
  <c r="J862" i="18"/>
  <c r="J876" i="18"/>
  <c r="AA877" i="18"/>
  <c r="AA839" i="18"/>
  <c r="AA837" i="18"/>
  <c r="AD875" i="18"/>
  <c r="AD871" i="18"/>
  <c r="AD859" i="18"/>
  <c r="AD854" i="18"/>
  <c r="S874" i="18"/>
  <c r="Z874" i="18" s="1"/>
  <c r="AI874" i="18" s="1"/>
  <c r="M491" i="1"/>
  <c r="L968" i="1"/>
  <c r="L524" i="1"/>
  <c r="L963" i="1"/>
  <c r="L817" i="1"/>
  <c r="L428" i="1"/>
  <c r="L943" i="1"/>
  <c r="L771" i="1"/>
  <c r="L473" i="1"/>
  <c r="L17" i="1"/>
  <c r="L16" i="17" s="1"/>
  <c r="L18" i="1"/>
  <c r="O15" i="17"/>
  <c r="K963" i="1"/>
  <c r="J732" i="18"/>
  <c r="J729" i="18"/>
  <c r="J727" i="18"/>
  <c r="J945" i="18"/>
  <c r="J937" i="18"/>
  <c r="J935" i="18"/>
  <c r="K932" i="18"/>
  <c r="L938" i="18"/>
  <c r="M924" i="18"/>
  <c r="J918" i="18"/>
  <c r="J916" i="18"/>
  <c r="J913" i="18"/>
  <c r="AD947" i="18"/>
  <c r="AD931" i="18"/>
  <c r="AD914" i="18"/>
  <c r="U504" i="1"/>
  <c r="AC504" i="1" s="1"/>
  <c r="U493" i="1"/>
  <c r="U483" i="1"/>
  <c r="S483" i="1" s="1"/>
  <c r="Z483" i="1" s="1"/>
  <c r="AI483" i="1" s="1"/>
  <c r="U475" i="1"/>
  <c r="AC475" i="1" s="1"/>
  <c r="M276" i="1"/>
  <c r="M724" i="1"/>
  <c r="M716" i="1"/>
  <c r="M698" i="1"/>
  <c r="J819" i="1"/>
  <c r="J879" i="1"/>
  <c r="J502" i="1"/>
  <c r="J273" i="1"/>
  <c r="Q273" i="1" s="1"/>
  <c r="J865" i="1"/>
  <c r="J792" i="1"/>
  <c r="J239" i="1"/>
  <c r="Q239" i="1" s="1"/>
  <c r="J242" i="1"/>
  <c r="Q242" i="1" s="1"/>
  <c r="J240" i="1"/>
  <c r="Q240" i="1" s="1"/>
  <c r="K817" i="1"/>
  <c r="S855" i="18"/>
  <c r="Z855" i="18" s="1"/>
  <c r="AB928" i="18"/>
  <c r="K396" i="1"/>
  <c r="N844" i="1"/>
  <c r="J896" i="18"/>
  <c r="T833" i="18"/>
  <c r="T831" i="18"/>
  <c r="AB831" i="18" s="1"/>
  <c r="T826" i="18"/>
  <c r="AB826" i="18" s="1"/>
  <c r="T824" i="18"/>
  <c r="K624" i="1"/>
  <c r="K675" i="1"/>
  <c r="AD784" i="18"/>
  <c r="AD928" i="18"/>
  <c r="V833" i="18"/>
  <c r="V831" i="18"/>
  <c r="V826" i="18"/>
  <c r="V824" i="18"/>
  <c r="T568" i="1"/>
  <c r="AB568" i="1" s="1"/>
  <c r="T554" i="1"/>
  <c r="AB350" i="18"/>
  <c r="AC495" i="18"/>
  <c r="T869" i="18"/>
  <c r="Z711" i="18"/>
  <c r="AA711" i="18" s="1"/>
  <c r="AH711" i="18" s="1"/>
  <c r="AI711" i="18"/>
  <c r="AB825" i="18"/>
  <c r="AB832" i="18"/>
  <c r="AI730" i="18"/>
  <c r="Z775" i="1"/>
  <c r="AI775" i="1" s="1"/>
  <c r="AI773" i="1"/>
  <c r="AI782" i="1"/>
  <c r="AI359" i="1"/>
  <c r="AB726" i="1"/>
  <c r="AC555" i="1"/>
  <c r="AB837" i="1"/>
  <c r="N722" i="18"/>
  <c r="J719" i="18"/>
  <c r="T124" i="1"/>
  <c r="T128" i="1" s="1"/>
  <c r="P51" i="18"/>
  <c r="B73" i="18"/>
  <c r="B73" i="17" s="1"/>
  <c r="Q115" i="18"/>
  <c r="P143" i="18"/>
  <c r="P148" i="18"/>
  <c r="AB145" i="18"/>
  <c r="AC128" i="18"/>
  <c r="B222" i="18"/>
  <c r="J172" i="18"/>
  <c r="I443" i="18"/>
  <c r="Q443" i="18" s="1"/>
  <c r="AD391" i="18"/>
  <c r="J404" i="18"/>
  <c r="T397" i="18"/>
  <c r="AB397" i="18" s="1"/>
  <c r="I519" i="18"/>
  <c r="Q519" i="18" s="1"/>
  <c r="AD487" i="18"/>
  <c r="AE736" i="18"/>
  <c r="AE708" i="18"/>
  <c r="V647" i="18"/>
  <c r="T647" i="18"/>
  <c r="V646" i="18"/>
  <c r="T626" i="18"/>
  <c r="AB626" i="18" s="1"/>
  <c r="V625" i="18"/>
  <c r="P708" i="18"/>
  <c r="AE690" i="18"/>
  <c r="K147" i="1"/>
  <c r="J144" i="1"/>
  <c r="K708" i="18"/>
  <c r="J710" i="18"/>
  <c r="AD697" i="18"/>
  <c r="V696" i="18"/>
  <c r="AD793" i="18"/>
  <c r="AD787" i="18"/>
  <c r="AD768" i="18"/>
  <c r="AD772" i="18"/>
  <c r="J849" i="18"/>
  <c r="Q866" i="18"/>
  <c r="AD862" i="18"/>
  <c r="AD869" i="18"/>
  <c r="V864" i="18"/>
  <c r="S864" i="18" s="1"/>
  <c r="Z864" i="18" s="1"/>
  <c r="M866" i="18"/>
  <c r="V942" i="18"/>
  <c r="J940" i="18"/>
  <c r="M938" i="18"/>
  <c r="J967" i="1"/>
  <c r="L744" i="1"/>
  <c r="U514" i="1"/>
  <c r="AC514" i="1" s="1"/>
  <c r="L442" i="1"/>
  <c r="L949" i="1"/>
  <c r="L803" i="1"/>
  <c r="L870" i="1"/>
  <c r="L797" i="1"/>
  <c r="K943" i="1"/>
  <c r="K870" i="1"/>
  <c r="K724" i="1"/>
  <c r="K771" i="1"/>
  <c r="M122" i="1"/>
  <c r="M142" i="1"/>
  <c r="L147" i="1"/>
  <c r="J111" i="1"/>
  <c r="Q111" i="1" s="1"/>
  <c r="J936" i="18"/>
  <c r="J919" i="18"/>
  <c r="J914" i="18"/>
  <c r="J921" i="18"/>
  <c r="J908" i="18"/>
  <c r="AD919" i="18"/>
  <c r="AD916" i="18"/>
  <c r="AD912" i="18"/>
  <c r="T940" i="18"/>
  <c r="AB940" i="18" s="1"/>
  <c r="T897" i="18"/>
  <c r="AB897" i="18" s="1"/>
  <c r="U111" i="18"/>
  <c r="U35" i="18" s="1"/>
  <c r="J965" i="1"/>
  <c r="J892" i="1"/>
  <c r="J425" i="1"/>
  <c r="J493" i="1"/>
  <c r="J416" i="1"/>
  <c r="J774" i="1"/>
  <c r="J237" i="1"/>
  <c r="Q237" i="1" s="1"/>
  <c r="L414" i="1"/>
  <c r="K890" i="1"/>
  <c r="M128" i="1"/>
  <c r="L142" i="1"/>
  <c r="L114" i="1"/>
  <c r="J100" i="1"/>
  <c r="Q100" i="1" s="1"/>
  <c r="J93" i="1"/>
  <c r="J145" i="1"/>
  <c r="J127" i="1"/>
  <c r="J125" i="1"/>
  <c r="J104" i="1"/>
  <c r="Q104" i="1" s="1"/>
  <c r="J220" i="1"/>
  <c r="J205" i="1"/>
  <c r="Q205" i="1" s="1"/>
  <c r="J201" i="1"/>
  <c r="J190" i="1"/>
  <c r="Q190" i="1" s="1"/>
  <c r="M352" i="1"/>
  <c r="J368" i="1"/>
  <c r="J345" i="1"/>
  <c r="J331" i="1"/>
  <c r="J311" i="1"/>
  <c r="J927" i="18"/>
  <c r="N9" i="18"/>
  <c r="M906" i="18"/>
  <c r="K906" i="18"/>
  <c r="T91" i="18"/>
  <c r="V545" i="1"/>
  <c r="U545" i="1"/>
  <c r="V762" i="18"/>
  <c r="K547" i="1"/>
  <c r="T562" i="1"/>
  <c r="AB562" i="1" s="1"/>
  <c r="U562" i="1"/>
  <c r="AC562" i="1" s="1"/>
  <c r="T567" i="1"/>
  <c r="J928" i="18"/>
  <c r="V650" i="18"/>
  <c r="S832" i="18"/>
  <c r="Z832" i="18" s="1"/>
  <c r="AH128" i="18"/>
  <c r="AI829" i="18"/>
  <c r="U866" i="18"/>
  <c r="S793" i="18"/>
  <c r="AI356" i="1"/>
  <c r="AC692" i="18"/>
  <c r="AC463" i="1"/>
  <c r="V519" i="1"/>
  <c r="AB282" i="18"/>
  <c r="Z282" i="18"/>
  <c r="AI282" i="18" s="1"/>
  <c r="AI946" i="18"/>
  <c r="AI936" i="18"/>
  <c r="AA936" i="18"/>
  <c r="AH936" i="18" s="1"/>
  <c r="AA590" i="18"/>
  <c r="AH590" i="18" s="1"/>
  <c r="AC965" i="1"/>
  <c r="AC968" i="1" s="1"/>
  <c r="AB581" i="1"/>
  <c r="AB595" i="1"/>
  <c r="X64" i="1"/>
  <c r="AF64" i="1" s="1"/>
  <c r="AF138" i="1"/>
  <c r="X142" i="1"/>
  <c r="X68" i="1" s="1"/>
  <c r="AB324" i="1"/>
  <c r="S324" i="1"/>
  <c r="Z324" i="1" s="1"/>
  <c r="S101" i="1"/>
  <c r="AC596" i="1"/>
  <c r="S596" i="1"/>
  <c r="AB748" i="1"/>
  <c r="S819" i="1"/>
  <c r="Z819" i="1" s="1"/>
  <c r="AI819" i="1" s="1"/>
  <c r="X45" i="1"/>
  <c r="AF45" i="1" s="1"/>
  <c r="AF119" i="1"/>
  <c r="AD642" i="1"/>
  <c r="S961" i="1"/>
  <c r="Z961" i="1" s="1"/>
  <c r="AI961" i="1" s="1"/>
  <c r="S326" i="1"/>
  <c r="Z326" i="1" s="1"/>
  <c r="AI326" i="1" s="1"/>
  <c r="AB733" i="1"/>
  <c r="S767" i="1"/>
  <c r="Z767" i="1" s="1"/>
  <c r="S769" i="1"/>
  <c r="S835" i="1"/>
  <c r="Z835" i="1" s="1"/>
  <c r="AI835" i="1" s="1"/>
  <c r="S841" i="1"/>
  <c r="Z841" i="1" s="1"/>
  <c r="AB841" i="1"/>
  <c r="AB926" i="1"/>
  <c r="S314" i="1"/>
  <c r="Z314" i="1" s="1"/>
  <c r="AI314" i="1" s="1"/>
  <c r="AB314" i="1"/>
  <c r="AB919" i="1"/>
  <c r="AB405" i="1"/>
  <c r="AB586" i="1"/>
  <c r="S586" i="1"/>
  <c r="S688" i="1"/>
  <c r="AF141" i="1"/>
  <c r="X67" i="1"/>
  <c r="AF67" i="1" s="1"/>
  <c r="AF139" i="1"/>
  <c r="X65" i="1"/>
  <c r="AB613" i="1"/>
  <c r="AB626" i="1"/>
  <c r="AB614" i="1"/>
  <c r="AI360" i="1"/>
  <c r="AA126" i="18"/>
  <c r="S821" i="1"/>
  <c r="Z821" i="1" s="1"/>
  <c r="T803" i="1"/>
  <c r="V959" i="1"/>
  <c r="S345" i="1"/>
  <c r="S581" i="1"/>
  <c r="Z581" i="1" s="1"/>
  <c r="AI581" i="1" s="1"/>
  <c r="S967" i="1"/>
  <c r="Z967" i="1" s="1"/>
  <c r="S120" i="18"/>
  <c r="T99" i="18"/>
  <c r="U99" i="18"/>
  <c r="U220" i="18"/>
  <c r="AC220" i="18" s="1"/>
  <c r="L221" i="18"/>
  <c r="J201" i="18"/>
  <c r="AD195" i="18"/>
  <c r="J195" i="18"/>
  <c r="T187" i="18"/>
  <c r="J187" i="18"/>
  <c r="V178" i="18"/>
  <c r="T178" i="18"/>
  <c r="AB178" i="18" s="1"/>
  <c r="U176" i="18"/>
  <c r="AC176" i="18" s="1"/>
  <c r="J176" i="18"/>
  <c r="V172" i="18"/>
  <c r="M188" i="18"/>
  <c r="AD293" i="18"/>
  <c r="V205" i="18"/>
  <c r="J205" i="18"/>
  <c r="V274" i="18"/>
  <c r="AD274" i="18" s="1"/>
  <c r="J274" i="18"/>
  <c r="AD267" i="18"/>
  <c r="V263" i="18"/>
  <c r="AD263" i="18"/>
  <c r="T263" i="18"/>
  <c r="K269" i="18"/>
  <c r="U251" i="18"/>
  <c r="AC251" i="18" s="1"/>
  <c r="J251" i="18"/>
  <c r="U364" i="18"/>
  <c r="L366" i="18"/>
  <c r="T352" i="18"/>
  <c r="AB352" i="18" s="1"/>
  <c r="J352" i="18"/>
  <c r="V340" i="18"/>
  <c r="T340" i="18"/>
  <c r="V332" i="18"/>
  <c r="T332" i="18"/>
  <c r="AB332" i="18" s="1"/>
  <c r="U328" i="18"/>
  <c r="AC328" i="18" s="1"/>
  <c r="J328" i="18"/>
  <c r="T323" i="18"/>
  <c r="AB323" i="18" s="1"/>
  <c r="J323" i="18"/>
  <c r="AD321" i="18"/>
  <c r="T321" i="18"/>
  <c r="AB321" i="18" s="1"/>
  <c r="AE143" i="18"/>
  <c r="AE123" i="18"/>
  <c r="AF196" i="18"/>
  <c r="AE196" i="18"/>
  <c r="AE289" i="18"/>
  <c r="AE269" i="18"/>
  <c r="T260" i="18"/>
  <c r="T256" i="18"/>
  <c r="AB256" i="18" s="1"/>
  <c r="AF333" i="18"/>
  <c r="AF315" i="18"/>
  <c r="J360" i="18"/>
  <c r="T360" i="18"/>
  <c r="AB360" i="18" s="1"/>
  <c r="N417" i="18"/>
  <c r="AE437" i="18"/>
  <c r="U208" i="18"/>
  <c r="AC208" i="18" s="1"/>
  <c r="J208" i="18"/>
  <c r="U185" i="18"/>
  <c r="AC185" i="18" s="1"/>
  <c r="J185" i="18"/>
  <c r="V180" i="18"/>
  <c r="T180" i="18"/>
  <c r="AB180" i="18" s="1"/>
  <c r="T177" i="18"/>
  <c r="AB177" i="18" s="1"/>
  <c r="J177" i="18"/>
  <c r="U172" i="18"/>
  <c r="AC172" i="18" s="1"/>
  <c r="L188" i="18"/>
  <c r="J267" i="18"/>
  <c r="AD266" i="18"/>
  <c r="U263" i="18"/>
  <c r="L269" i="18"/>
  <c r="V253" i="18"/>
  <c r="AD253" i="18"/>
  <c r="T364" i="18"/>
  <c r="J364" i="18"/>
  <c r="J366" i="18" s="1"/>
  <c r="K366" i="18"/>
  <c r="V339" i="18"/>
  <c r="T339" i="18"/>
  <c r="V335" i="18"/>
  <c r="T335" i="18"/>
  <c r="V330" i="18"/>
  <c r="AD330" i="18"/>
  <c r="T330" i="18"/>
  <c r="AB330" i="18" s="1"/>
  <c r="J330" i="18"/>
  <c r="S853" i="1"/>
  <c r="Z853" i="1" s="1"/>
  <c r="AA853" i="1" s="1"/>
  <c r="AH853" i="1" s="1"/>
  <c r="S937" i="1"/>
  <c r="S894" i="1"/>
  <c r="Z894" i="1" s="1"/>
  <c r="AI894" i="1" s="1"/>
  <c r="S582" i="1"/>
  <c r="Z582" i="1" s="1"/>
  <c r="S868" i="1"/>
  <c r="S592" i="1"/>
  <c r="Z592" i="1" s="1"/>
  <c r="S589" i="1"/>
  <c r="Z589" i="1" s="1"/>
  <c r="S820" i="1"/>
  <c r="Z820" i="1" s="1"/>
  <c r="S591" i="1"/>
  <c r="S852" i="1"/>
  <c r="Z852" i="1" s="1"/>
  <c r="AA852" i="1" s="1"/>
  <c r="AH852" i="1" s="1"/>
  <c r="S653" i="1"/>
  <c r="Z653" i="1" s="1"/>
  <c r="AA653" i="1" s="1"/>
  <c r="S665" i="1"/>
  <c r="Z665" i="1" s="1"/>
  <c r="AB399" i="1"/>
  <c r="S660" i="1"/>
  <c r="Z660" i="1" s="1"/>
  <c r="U204" i="1"/>
  <c r="AC204" i="1" s="1"/>
  <c r="U410" i="1"/>
  <c r="T370" i="1"/>
  <c r="AB370" i="1" s="1"/>
  <c r="T368" i="1"/>
  <c r="T208" i="1"/>
  <c r="T337" i="1"/>
  <c r="T185" i="1"/>
  <c r="U400" i="1"/>
  <c r="AC400" i="1" s="1"/>
  <c r="U391" i="1"/>
  <c r="S391" i="1" s="1"/>
  <c r="Z391" i="1" s="1"/>
  <c r="U349" i="1"/>
  <c r="AF117" i="1"/>
  <c r="AD70" i="18"/>
  <c r="J131" i="18"/>
  <c r="K143" i="18"/>
  <c r="L143" i="18"/>
  <c r="L148" i="18"/>
  <c r="N148" i="18"/>
  <c r="AF123" i="18"/>
  <c r="AF115" i="18"/>
  <c r="I222" i="18"/>
  <c r="Q222" i="18" s="1"/>
  <c r="AF216" i="18"/>
  <c r="AB184" i="18"/>
  <c r="AF188" i="18"/>
  <c r="AD172" i="18"/>
  <c r="AE170" i="18"/>
  <c r="S215" i="18"/>
  <c r="Z215" i="18" s="1"/>
  <c r="V204" i="18"/>
  <c r="V195" i="18"/>
  <c r="P269" i="18"/>
  <c r="Q289" i="18"/>
  <c r="B295" i="18"/>
  <c r="J268" i="18"/>
  <c r="J263" i="18"/>
  <c r="N269" i="18"/>
  <c r="AF289" i="18"/>
  <c r="AD277" i="18"/>
  <c r="AF269" i="18"/>
  <c r="J292" i="18"/>
  <c r="J294" i="18" s="1"/>
  <c r="U260" i="18"/>
  <c r="AC260" i="18" s="1"/>
  <c r="AD341" i="18"/>
  <c r="U357" i="18"/>
  <c r="AC357" i="18" s="1"/>
  <c r="V349" i="18"/>
  <c r="J340" i="18"/>
  <c r="Q437" i="18"/>
  <c r="AF437" i="18"/>
  <c r="AE409" i="18"/>
  <c r="V643" i="18"/>
  <c r="T643" i="18"/>
  <c r="AB643" i="18" s="1"/>
  <c r="V620" i="18"/>
  <c r="T620" i="18"/>
  <c r="T440" i="18"/>
  <c r="AB440" i="18" s="1"/>
  <c r="AB442" i="18" s="1"/>
  <c r="V641" i="18"/>
  <c r="T641" i="18"/>
  <c r="AB641" i="18" s="1"/>
  <c r="AI693" i="18"/>
  <c r="J419" i="18"/>
  <c r="J403" i="18"/>
  <c r="L437" i="18"/>
  <c r="M423" i="18"/>
  <c r="J430" i="18"/>
  <c r="J408" i="18"/>
  <c r="AD432" i="18"/>
  <c r="AD422" i="18"/>
  <c r="AD419" i="18"/>
  <c r="AD416" i="18"/>
  <c r="AD417" i="18" s="1"/>
  <c r="AD402" i="18"/>
  <c r="J498" i="18"/>
  <c r="J473" i="18"/>
  <c r="J502" i="18"/>
  <c r="AB507" i="18"/>
  <c r="AD503" i="18"/>
  <c r="AD496" i="18"/>
  <c r="T506" i="18"/>
  <c r="AB506" i="18" s="1"/>
  <c r="T505" i="18"/>
  <c r="AB505" i="18" s="1"/>
  <c r="T504" i="18"/>
  <c r="AD478" i="18"/>
  <c r="K593" i="18"/>
  <c r="AD581" i="18"/>
  <c r="AD577" i="18"/>
  <c r="J649" i="18"/>
  <c r="L644" i="18"/>
  <c r="J648" i="18"/>
  <c r="V624" i="18"/>
  <c r="AD735" i="18"/>
  <c r="AD724" i="18"/>
  <c r="AD719" i="18"/>
  <c r="T718" i="18"/>
  <c r="T715" i="18"/>
  <c r="AB715" i="18" s="1"/>
  <c r="T698" i="18"/>
  <c r="AD811" i="18"/>
  <c r="AD813" i="18" s="1"/>
  <c r="AD836" i="18"/>
  <c r="N924" i="18"/>
  <c r="J942" i="18"/>
  <c r="T489" i="1"/>
  <c r="J496" i="1"/>
  <c r="J386" i="1"/>
  <c r="L890" i="1"/>
  <c r="L862" i="1"/>
  <c r="J776" i="1"/>
  <c r="J768" i="1"/>
  <c r="J385" i="1"/>
  <c r="K188" i="1"/>
  <c r="M338" i="1"/>
  <c r="J370" i="1"/>
  <c r="L366" i="1"/>
  <c r="L338" i="1"/>
  <c r="K352" i="1"/>
  <c r="J333" i="1"/>
  <c r="K320" i="1"/>
  <c r="M862" i="1"/>
  <c r="X43" i="1"/>
  <c r="X42" i="17" s="1"/>
  <c r="AF42" i="17" s="1"/>
  <c r="X122" i="1"/>
  <c r="X48" i="1" s="1"/>
  <c r="X47" i="17" s="1"/>
  <c r="Z591" i="1"/>
  <c r="AA591" i="1" s="1"/>
  <c r="AH591" i="1" s="1"/>
  <c r="Z868" i="1"/>
  <c r="AI868" i="1" s="1"/>
  <c r="Z769" i="1"/>
  <c r="AI769" i="1" s="1"/>
  <c r="Z586" i="1"/>
  <c r="Z793" i="18"/>
  <c r="Z937" i="1"/>
  <c r="AA937" i="1" s="1"/>
  <c r="AH937" i="1" s="1"/>
  <c r="S364" i="18"/>
  <c r="AB260" i="18"/>
  <c r="AC364" i="18"/>
  <c r="U366" i="18"/>
  <c r="AB263" i="18"/>
  <c r="S220" i="18"/>
  <c r="AA220" i="18" s="1"/>
  <c r="Z345" i="1"/>
  <c r="AI345" i="1" s="1"/>
  <c r="Z688" i="1"/>
  <c r="AA688" i="1" s="1"/>
  <c r="AH688" i="1" s="1"/>
  <c r="Z101" i="1"/>
  <c r="AI101" i="1" s="1"/>
  <c r="AA819" i="1"/>
  <c r="AH819" i="1" s="1"/>
  <c r="AI582" i="18"/>
  <c r="AA722" i="1"/>
  <c r="AH722" i="1" s="1"/>
  <c r="AI722" i="1"/>
  <c r="AI563" i="18"/>
  <c r="AI802" i="18"/>
  <c r="AA666" i="1"/>
  <c r="AH666" i="1" s="1"/>
  <c r="AI666" i="1"/>
  <c r="AC645" i="1"/>
  <c r="AC177" i="1"/>
  <c r="AB417" i="1"/>
  <c r="AB427" i="1"/>
  <c r="S427" i="1"/>
  <c r="AB719" i="1"/>
  <c r="S719" i="1"/>
  <c r="Z719" i="1" s="1"/>
  <c r="AB778" i="1"/>
  <c r="S778" i="1"/>
  <c r="X65" i="17"/>
  <c r="AF65" i="17" s="1"/>
  <c r="AF66" i="1"/>
  <c r="N676" i="1"/>
  <c r="N677" i="1" s="1"/>
  <c r="AB191" i="1"/>
  <c r="S191" i="1"/>
  <c r="Z191" i="1" s="1"/>
  <c r="AC370" i="1"/>
  <c r="U371" i="1"/>
  <c r="AC444" i="1"/>
  <c r="U447" i="1"/>
  <c r="S444" i="1"/>
  <c r="S434" i="1"/>
  <c r="Z434" i="1" s="1"/>
  <c r="AC434" i="1"/>
  <c r="AB400" i="1"/>
  <c r="AB391" i="1"/>
  <c r="S590" i="1"/>
  <c r="Z590" i="1" s="1"/>
  <c r="AI590" i="1" s="1"/>
  <c r="AB590" i="1"/>
  <c r="S721" i="1"/>
  <c r="Z721" i="1" s="1"/>
  <c r="AB721" i="1"/>
  <c r="O66" i="17"/>
  <c r="AC365" i="18"/>
  <c r="AH365" i="18" s="1"/>
  <c r="Z365" i="18"/>
  <c r="AB91" i="18"/>
  <c r="AC545" i="1"/>
  <c r="X45" i="17"/>
  <c r="AF45" i="17" s="1"/>
  <c r="X70" i="17"/>
  <c r="AF70" i="17" s="1"/>
  <c r="X55" i="17"/>
  <c r="AF55" i="17" s="1"/>
  <c r="X52" i="17"/>
  <c r="AF52" i="17" s="1"/>
  <c r="X50" i="17"/>
  <c r="AF50" i="17" s="1"/>
  <c r="X36" i="17"/>
  <c r="AF36" i="17" s="1"/>
  <c r="X34" i="17"/>
  <c r="AF34" i="17" s="1"/>
  <c r="X32" i="17"/>
  <c r="AF32" i="17" s="1"/>
  <c r="X30" i="17"/>
  <c r="AF30" i="17" s="1"/>
  <c r="X28" i="17"/>
  <c r="AF28" i="17" s="1"/>
  <c r="X26" i="17"/>
  <c r="AF26" i="17" s="1"/>
  <c r="X24" i="17"/>
  <c r="AF24" i="17" s="1"/>
  <c r="T254" i="18"/>
  <c r="AB254" i="18" s="1"/>
  <c r="J254" i="18"/>
  <c r="S412" i="18"/>
  <c r="Z412" i="18" s="1"/>
  <c r="AB412" i="18"/>
  <c r="AB466" i="18"/>
  <c r="AB539" i="18"/>
  <c r="AB312" i="18"/>
  <c r="AC617" i="1"/>
  <c r="AB702" i="1"/>
  <c r="M143" i="18"/>
  <c r="U147" i="18"/>
  <c r="U135" i="18"/>
  <c r="T135" i="18"/>
  <c r="T134" i="18"/>
  <c r="U133" i="18"/>
  <c r="T133" i="18"/>
  <c r="U132" i="18"/>
  <c r="J180" i="18"/>
  <c r="P202" i="18"/>
  <c r="J193" i="18"/>
  <c r="J181" i="18"/>
  <c r="V343" i="18"/>
  <c r="X71" i="17"/>
  <c r="AF71" i="17" s="1"/>
  <c r="X69" i="17"/>
  <c r="AF69" i="17" s="1"/>
  <c r="X51" i="17"/>
  <c r="AF51" i="17" s="1"/>
  <c r="X49" i="17"/>
  <c r="AF49" i="17" s="1"/>
  <c r="X37" i="17"/>
  <c r="AF37" i="17" s="1"/>
  <c r="X35" i="17"/>
  <c r="AF35" i="17" s="1"/>
  <c r="X33" i="17"/>
  <c r="AF33" i="17" s="1"/>
  <c r="X31" i="17"/>
  <c r="AF31" i="17" s="1"/>
  <c r="X29" i="17"/>
  <c r="AF29" i="17" s="1"/>
  <c r="X27" i="17"/>
  <c r="AF27" i="17" s="1"/>
  <c r="X25" i="17"/>
  <c r="AF25" i="17" s="1"/>
  <c r="X23" i="17"/>
  <c r="AF23" i="17" s="1"/>
  <c r="K44" i="18"/>
  <c r="J120" i="18"/>
  <c r="L45" i="18"/>
  <c r="U121" i="18"/>
  <c r="L32" i="18"/>
  <c r="U108" i="18"/>
  <c r="K32" i="18"/>
  <c r="J266" i="18"/>
  <c r="T266" i="18"/>
  <c r="AB688" i="18"/>
  <c r="AB117" i="18"/>
  <c r="Z126" i="18"/>
  <c r="AI126" i="18" s="1"/>
  <c r="R297" i="1"/>
  <c r="S729" i="1"/>
  <c r="Z729" i="1" s="1"/>
  <c r="AA729" i="1" s="1"/>
  <c r="AH729" i="1" s="1"/>
  <c r="J135" i="18"/>
  <c r="U267" i="18"/>
  <c r="AC267" i="18" s="1"/>
  <c r="AD315" i="18"/>
  <c r="J327" i="18"/>
  <c r="S562" i="18"/>
  <c r="T656" i="18"/>
  <c r="J656" i="18"/>
  <c r="T728" i="18"/>
  <c r="AB728" i="18" s="1"/>
  <c r="J728" i="18"/>
  <c r="T701" i="18"/>
  <c r="J701" i="18"/>
  <c r="U796" i="18"/>
  <c r="AC796" i="18" s="1"/>
  <c r="AC808" i="18" s="1"/>
  <c r="L808" i="18"/>
  <c r="T804" i="18"/>
  <c r="J804" i="18"/>
  <c r="T801" i="18"/>
  <c r="AB801" i="18" s="1"/>
  <c r="J801" i="18"/>
  <c r="T799" i="18"/>
  <c r="J799" i="18"/>
  <c r="T797" i="18"/>
  <c r="AB797" i="18" s="1"/>
  <c r="J797" i="18"/>
  <c r="M808" i="18"/>
  <c r="V796" i="18"/>
  <c r="T785" i="18"/>
  <c r="S785" i="18" s="1"/>
  <c r="Z785" i="18" s="1"/>
  <c r="AI785" i="18" s="1"/>
  <c r="J785" i="18"/>
  <c r="T782" i="18"/>
  <c r="J782" i="18"/>
  <c r="T777" i="18"/>
  <c r="J777" i="18"/>
  <c r="T775" i="18"/>
  <c r="S775" i="18" s="1"/>
  <c r="J775" i="18"/>
  <c r="T772" i="18"/>
  <c r="S772" i="18" s="1"/>
  <c r="T770" i="18"/>
  <c r="J770" i="18"/>
  <c r="T769" i="18"/>
  <c r="S769" i="18" s="1"/>
  <c r="Z769" i="18" s="1"/>
  <c r="J769" i="18"/>
  <c r="T764" i="18"/>
  <c r="J764" i="18"/>
  <c r="X43" i="17"/>
  <c r="AF43" i="17" s="1"/>
  <c r="M14" i="18"/>
  <c r="AD14" i="18" s="1"/>
  <c r="M11" i="18"/>
  <c r="AD11" i="18" s="1"/>
  <c r="T760" i="18"/>
  <c r="S760" i="18" s="1"/>
  <c r="Z760" i="18" s="1"/>
  <c r="J760" i="18"/>
  <c r="T759" i="18"/>
  <c r="S759" i="18" s="1"/>
  <c r="Z759" i="18" s="1"/>
  <c r="T756" i="18"/>
  <c r="S756" i="18" s="1"/>
  <c r="Z756" i="18" s="1"/>
  <c r="J756" i="18"/>
  <c r="T754" i="18"/>
  <c r="S754" i="18" s="1"/>
  <c r="Z754" i="18" s="1"/>
  <c r="AI754" i="18" s="1"/>
  <c r="T753" i="18"/>
  <c r="S753" i="18" s="1"/>
  <c r="Z753" i="18" s="1"/>
  <c r="J753" i="18"/>
  <c r="T752" i="18"/>
  <c r="S752" i="18" s="1"/>
  <c r="Z752" i="18" s="1"/>
  <c r="AI752" i="18" s="1"/>
  <c r="J752" i="18"/>
  <c r="U89" i="18"/>
  <c r="T564" i="18"/>
  <c r="J326" i="18"/>
  <c r="T515" i="18"/>
  <c r="S515" i="18" s="1"/>
  <c r="J490" i="18"/>
  <c r="J478" i="18"/>
  <c r="AD572" i="18"/>
  <c r="M568" i="18"/>
  <c r="Q644" i="18"/>
  <c r="V739" i="18"/>
  <c r="U739" i="18"/>
  <c r="T739" i="18"/>
  <c r="AB739" i="18" s="1"/>
  <c r="V703" i="18"/>
  <c r="J793" i="18"/>
  <c r="J792" i="18"/>
  <c r="U794" i="18"/>
  <c r="AD873" i="18"/>
  <c r="M880" i="18"/>
  <c r="U955" i="18"/>
  <c r="T955" i="18"/>
  <c r="AD917" i="18"/>
  <c r="K36" i="18"/>
  <c r="K36" i="17" s="1"/>
  <c r="L38" i="18"/>
  <c r="K38" i="18"/>
  <c r="K38" i="17" s="1"/>
  <c r="M447" i="1"/>
  <c r="J894" i="1"/>
  <c r="L730" i="1"/>
  <c r="J864" i="1"/>
  <c r="L724" i="1"/>
  <c r="L270" i="1"/>
  <c r="L716" i="1"/>
  <c r="L262" i="1"/>
  <c r="L698" i="1"/>
  <c r="K730" i="1"/>
  <c r="J702" i="1"/>
  <c r="J249" i="1"/>
  <c r="Q249" i="1" s="1"/>
  <c r="J247" i="1"/>
  <c r="Q247" i="1" s="1"/>
  <c r="K473" i="1"/>
  <c r="M19" i="1"/>
  <c r="M18" i="1"/>
  <c r="AD18" i="1" s="1"/>
  <c r="M39" i="1"/>
  <c r="AD39" i="1" s="1"/>
  <c r="M35" i="1"/>
  <c r="AD35" i="1" s="1"/>
  <c r="M34" i="1"/>
  <c r="M33" i="17" s="1"/>
  <c r="AD33" i="17" s="1"/>
  <c r="M33" i="1"/>
  <c r="AD33" i="1" s="1"/>
  <c r="M32" i="1"/>
  <c r="AD32" i="1" s="1"/>
  <c r="M31" i="1"/>
  <c r="M30" i="17" s="1"/>
  <c r="AD30" i="17" s="1"/>
  <c r="M27" i="1"/>
  <c r="M26" i="17" s="1"/>
  <c r="AD26" i="17" s="1"/>
  <c r="M25" i="1"/>
  <c r="AD25" i="1" s="1"/>
  <c r="M24" i="1"/>
  <c r="AD24" i="1" s="1"/>
  <c r="M46" i="1"/>
  <c r="M43" i="1"/>
  <c r="M53" i="1"/>
  <c r="AD53" i="1" s="1"/>
  <c r="M52" i="1"/>
  <c r="AD52" i="1" s="1"/>
  <c r="M67" i="1"/>
  <c r="AD67" i="1" s="1"/>
  <c r="M65" i="1"/>
  <c r="AD65" i="1" s="1"/>
  <c r="M63" i="1"/>
  <c r="AD63" i="1" s="1"/>
  <c r="M61" i="1"/>
  <c r="M59" i="1"/>
  <c r="AD59" i="1" s="1"/>
  <c r="M57" i="1"/>
  <c r="M71" i="1"/>
  <c r="AD71" i="1" s="1"/>
  <c r="J173" i="1"/>
  <c r="Q173" i="1" s="1"/>
  <c r="J412" i="18"/>
  <c r="J264" i="18"/>
  <c r="J269" i="18" s="1"/>
  <c r="J191" i="18"/>
  <c r="L42" i="18"/>
  <c r="M31" i="18"/>
  <c r="AD31" i="18" s="1"/>
  <c r="K31" i="18"/>
  <c r="V557" i="1"/>
  <c r="T557" i="1"/>
  <c r="U703" i="1"/>
  <c r="AC703" i="1" s="1"/>
  <c r="U701" i="1"/>
  <c r="AC701" i="1" s="1"/>
  <c r="U692" i="1"/>
  <c r="AC692" i="1" s="1"/>
  <c r="V728" i="18"/>
  <c r="T121" i="18"/>
  <c r="T554" i="18"/>
  <c r="AB554" i="18" s="1"/>
  <c r="T478" i="18"/>
  <c r="T326" i="18"/>
  <c r="AB326" i="18" s="1"/>
  <c r="T181" i="18"/>
  <c r="AB181" i="18" s="1"/>
  <c r="T402" i="18"/>
  <c r="J402" i="18"/>
  <c r="J565" i="18"/>
  <c r="T565" i="18"/>
  <c r="T807" i="18"/>
  <c r="J807" i="18"/>
  <c r="T800" i="18"/>
  <c r="AB800" i="18" s="1"/>
  <c r="J800" i="18"/>
  <c r="T798" i="18"/>
  <c r="J798" i="18"/>
  <c r="K808" i="18"/>
  <c r="T796" i="18"/>
  <c r="J796" i="18"/>
  <c r="T791" i="18"/>
  <c r="AB791" i="18" s="1"/>
  <c r="J791" i="18"/>
  <c r="T790" i="18"/>
  <c r="J790" i="18"/>
  <c r="T787" i="18"/>
  <c r="S787" i="18" s="1"/>
  <c r="Z787" i="18" s="1"/>
  <c r="J787" i="18"/>
  <c r="T786" i="18"/>
  <c r="S786" i="18" s="1"/>
  <c r="Z786" i="18" s="1"/>
  <c r="J786" i="18"/>
  <c r="T779" i="18"/>
  <c r="S779" i="18" s="1"/>
  <c r="Z779" i="18" s="1"/>
  <c r="J779" i="18"/>
  <c r="T774" i="18"/>
  <c r="AB774" i="18" s="1"/>
  <c r="J774" i="18"/>
  <c r="T773" i="18"/>
  <c r="AB773" i="18" s="1"/>
  <c r="J773" i="18"/>
  <c r="T768" i="18"/>
  <c r="AB768" i="18" s="1"/>
  <c r="J768" i="18"/>
  <c r="M18" i="18"/>
  <c r="AD18" i="18" s="1"/>
  <c r="AD17" i="18"/>
  <c r="M12" i="18"/>
  <c r="AD12" i="18" s="1"/>
  <c r="M10" i="18"/>
  <c r="AD10" i="18" s="1"/>
  <c r="T761" i="18"/>
  <c r="AB761" i="18" s="1"/>
  <c r="K12" i="18"/>
  <c r="T89" i="18"/>
  <c r="T751" i="18"/>
  <c r="L43" i="18"/>
  <c r="U564" i="18"/>
  <c r="AC564" i="18" s="1"/>
  <c r="AC568" i="18" s="1"/>
  <c r="M43" i="18"/>
  <c r="AD43" i="18" s="1"/>
  <c r="V564" i="18"/>
  <c r="J338" i="18"/>
  <c r="N808" i="18"/>
  <c r="J803" i="18"/>
  <c r="U780" i="18"/>
  <c r="N880" i="18"/>
  <c r="L880" i="18"/>
  <c r="L886" i="18" s="1"/>
  <c r="K880" i="18"/>
  <c r="P952" i="18"/>
  <c r="L36" i="18"/>
  <c r="L36" i="17" s="1"/>
  <c r="M36" i="18"/>
  <c r="AD36" i="18" s="1"/>
  <c r="M38" i="18"/>
  <c r="AD38" i="18" s="1"/>
  <c r="J114" i="18"/>
  <c r="J718" i="1"/>
  <c r="J264" i="1"/>
  <c r="Q264" i="1" s="1"/>
  <c r="J703" i="1"/>
  <c r="J701" i="1"/>
  <c r="J248" i="1"/>
  <c r="Q248" i="1" s="1"/>
  <c r="J692" i="1"/>
  <c r="M17" i="1"/>
  <c r="AD17" i="1" s="1"/>
  <c r="M37" i="1"/>
  <c r="AD37" i="1" s="1"/>
  <c r="M36" i="1"/>
  <c r="AD36" i="1" s="1"/>
  <c r="M30" i="1"/>
  <c r="AD30" i="1" s="1"/>
  <c r="M29" i="1"/>
  <c r="AD29" i="1" s="1"/>
  <c r="M28" i="1"/>
  <c r="AD28" i="1" s="1"/>
  <c r="M26" i="1"/>
  <c r="M25" i="17" s="1"/>
  <c r="AD25" i="17" s="1"/>
  <c r="M47" i="1"/>
  <c r="AD47" i="1" s="1"/>
  <c r="M42" i="1"/>
  <c r="AD42" i="1" s="1"/>
  <c r="M51" i="1"/>
  <c r="AD51" i="1" s="1"/>
  <c r="M50" i="1"/>
  <c r="M64" i="1"/>
  <c r="AD64" i="1" s="1"/>
  <c r="M60" i="1"/>
  <c r="AD60" i="1" s="1"/>
  <c r="M56" i="1"/>
  <c r="AD56" i="1" s="1"/>
  <c r="M72" i="1"/>
  <c r="AD72" i="1" s="1"/>
  <c r="M70" i="1"/>
  <c r="J109" i="1"/>
  <c r="J101" i="1"/>
  <c r="Q101" i="1" s="1"/>
  <c r="S488" i="18"/>
  <c r="Z488" i="18" s="1"/>
  <c r="AI488" i="18" s="1"/>
  <c r="K19" i="18"/>
  <c r="K11" i="18"/>
  <c r="L19" i="18"/>
  <c r="L14" i="18"/>
  <c r="L11" i="18"/>
  <c r="L10" i="18"/>
  <c r="L31" i="18"/>
  <c r="L31" i="17" s="1"/>
  <c r="U718" i="1"/>
  <c r="S718" i="1" s="1"/>
  <c r="Z718" i="1" s="1"/>
  <c r="V656" i="18"/>
  <c r="S656" i="18" s="1"/>
  <c r="Z656" i="18" s="1"/>
  <c r="V495" i="18"/>
  <c r="V499" i="18" s="1"/>
  <c r="T713" i="18"/>
  <c r="T338" i="18"/>
  <c r="T640" i="18"/>
  <c r="AB640" i="18" s="1"/>
  <c r="T108" i="18"/>
  <c r="T783" i="18"/>
  <c r="AB783" i="18" s="1"/>
  <c r="J783" i="18"/>
  <c r="AD569" i="1"/>
  <c r="AD573" i="1" s="1"/>
  <c r="J140" i="18"/>
  <c r="K64" i="18"/>
  <c r="K64" i="17" s="1"/>
  <c r="L63" i="18"/>
  <c r="L63" i="17" s="1"/>
  <c r="J212" i="18"/>
  <c r="K52" i="18"/>
  <c r="K52" i="17" s="1"/>
  <c r="K49" i="18"/>
  <c r="J273" i="18"/>
  <c r="L49" i="18"/>
  <c r="M49" i="18"/>
  <c r="AD49" i="18" s="1"/>
  <c r="L51" i="18"/>
  <c r="L51" i="17" s="1"/>
  <c r="M51" i="18"/>
  <c r="AD51" i="18" s="1"/>
  <c r="L50" i="18"/>
  <c r="L50" i="17" s="1"/>
  <c r="J646" i="1"/>
  <c r="AB695" i="18"/>
  <c r="AB694" i="18"/>
  <c r="AB693" i="18"/>
  <c r="AC695" i="18"/>
  <c r="AC694" i="18"/>
  <c r="AC693" i="18"/>
  <c r="AB706" i="18"/>
  <c r="AC706" i="18"/>
  <c r="T272" i="18"/>
  <c r="AB272" i="18" s="1"/>
  <c r="M66" i="18"/>
  <c r="AD66" i="18" s="1"/>
  <c r="L66" i="18"/>
  <c r="L66" i="17" s="1"/>
  <c r="M63" i="18"/>
  <c r="AD63" i="18" s="1"/>
  <c r="K63" i="18"/>
  <c r="M62" i="18"/>
  <c r="AD62" i="18" s="1"/>
  <c r="L62" i="18"/>
  <c r="K51" i="18"/>
  <c r="L52" i="18"/>
  <c r="L52" i="17" s="1"/>
  <c r="M52" i="18"/>
  <c r="AD52" i="18" s="1"/>
  <c r="M50" i="18"/>
  <c r="AD50" i="18" s="1"/>
  <c r="K50" i="18"/>
  <c r="V338" i="18"/>
  <c r="V640" i="18"/>
  <c r="V554" i="18"/>
  <c r="V478" i="18"/>
  <c r="S478" i="18" s="1"/>
  <c r="Z478" i="18" s="1"/>
  <c r="V326" i="18"/>
  <c r="V181" i="18"/>
  <c r="V784" i="18"/>
  <c r="V788" i="18" s="1"/>
  <c r="T784" i="18"/>
  <c r="AB784" i="18" s="1"/>
  <c r="J956" i="18"/>
  <c r="AB275" i="18"/>
  <c r="S774" i="18"/>
  <c r="Z774" i="18" s="1"/>
  <c r="AB779" i="18"/>
  <c r="S791" i="18"/>
  <c r="Z791" i="18" s="1"/>
  <c r="T808" i="18"/>
  <c r="AB796" i="18"/>
  <c r="AB565" i="18"/>
  <c r="AB478" i="18"/>
  <c r="AB121" i="18"/>
  <c r="AB123" i="18" s="1"/>
  <c r="AC89" i="18"/>
  <c r="AC133" i="18"/>
  <c r="AB135" i="18"/>
  <c r="AI365" i="18"/>
  <c r="Z444" i="1"/>
  <c r="AI444" i="1" s="1"/>
  <c r="Z427" i="1"/>
  <c r="AI427" i="1" s="1"/>
  <c r="U716" i="1"/>
  <c r="S703" i="1"/>
  <c r="Z703" i="1" s="1"/>
  <c r="AC366" i="18"/>
  <c r="S713" i="18"/>
  <c r="Z713" i="18" s="1"/>
  <c r="AI713" i="18" s="1"/>
  <c r="AB713" i="18"/>
  <c r="S798" i="18"/>
  <c r="Z798" i="18" s="1"/>
  <c r="AI798" i="18" s="1"/>
  <c r="AB798" i="18"/>
  <c r="S807" i="18"/>
  <c r="Z807" i="18" s="1"/>
  <c r="AI807" i="18" s="1"/>
  <c r="AB807" i="18"/>
  <c r="AB402" i="18"/>
  <c r="AB557" i="1"/>
  <c r="AB955" i="18"/>
  <c r="AD880" i="18"/>
  <c r="AC739" i="18"/>
  <c r="AB515" i="18"/>
  <c r="Z515" i="18"/>
  <c r="AI515" i="18" s="1"/>
  <c r="T518" i="18"/>
  <c r="S764" i="18"/>
  <c r="Z764" i="18" s="1"/>
  <c r="AB764" i="18"/>
  <c r="AB770" i="18"/>
  <c r="Z775" i="18"/>
  <c r="AI775" i="18" s="1"/>
  <c r="AB775" i="18"/>
  <c r="S782" i="18"/>
  <c r="Z782" i="18" s="1"/>
  <c r="AB782" i="18"/>
  <c r="S799" i="18"/>
  <c r="Z799" i="18" s="1"/>
  <c r="AB799" i="18"/>
  <c r="S801" i="18"/>
  <c r="Z801" i="18" s="1"/>
  <c r="AI801" i="18" s="1"/>
  <c r="S804" i="18"/>
  <c r="Z804" i="18" s="1"/>
  <c r="AB804" i="18"/>
  <c r="AB701" i="18"/>
  <c r="AB656" i="18"/>
  <c r="Z562" i="18"/>
  <c r="AI562" i="18" s="1"/>
  <c r="AC108" i="18"/>
  <c r="AB133" i="18"/>
  <c r="AC135" i="18"/>
  <c r="S147" i="18"/>
  <c r="Z147" i="18" s="1"/>
  <c r="AI147" i="18" s="1"/>
  <c r="AC147" i="18"/>
  <c r="S254" i="18"/>
  <c r="Z254" i="18" s="1"/>
  <c r="Z778" i="1"/>
  <c r="AI778" i="1" s="1"/>
  <c r="T275" i="18"/>
  <c r="S495" i="18"/>
  <c r="Z495" i="18" s="1"/>
  <c r="U895" i="1"/>
  <c r="AC893" i="1"/>
  <c r="AC895" i="1" s="1"/>
  <c r="S893" i="1"/>
  <c r="Z893" i="1" s="1"/>
  <c r="S874" i="1"/>
  <c r="Z874" i="1" s="1"/>
  <c r="AB874" i="1"/>
  <c r="T872" i="1"/>
  <c r="AB872" i="1" s="1"/>
  <c r="U872" i="1"/>
  <c r="AC872" i="1" s="1"/>
  <c r="S858" i="1"/>
  <c r="Z858" i="1" s="1"/>
  <c r="S856" i="1"/>
  <c r="Z856" i="1" s="1"/>
  <c r="AI856" i="1" s="1"/>
  <c r="P24" i="17"/>
  <c r="P72" i="1"/>
  <c r="I71" i="17"/>
  <c r="Q71" i="17" s="1"/>
  <c r="V895" i="1"/>
  <c r="AB895" i="1"/>
  <c r="AB888" i="1"/>
  <c r="S888" i="1"/>
  <c r="Z888" i="1" s="1"/>
  <c r="Q61" i="17"/>
  <c r="AA881" i="1"/>
  <c r="AH881" i="1" s="1"/>
  <c r="AB880" i="1"/>
  <c r="U880" i="1"/>
  <c r="S880" i="1" s="1"/>
  <c r="S864" i="1"/>
  <c r="Z864" i="1" s="1"/>
  <c r="AI864" i="1" s="1"/>
  <c r="AC864" i="1"/>
  <c r="V862" i="1"/>
  <c r="U846" i="1"/>
  <c r="AC846" i="1" s="1"/>
  <c r="AB840" i="1"/>
  <c r="I896" i="1"/>
  <c r="AC839" i="1"/>
  <c r="S839" i="1"/>
  <c r="Z839" i="1" s="1"/>
  <c r="Z838" i="1"/>
  <c r="AA838" i="1" s="1"/>
  <c r="AE844" i="1"/>
  <c r="AE22" i="1"/>
  <c r="W22" i="1"/>
  <c r="W21" i="17" s="1"/>
  <c r="AE30" i="17"/>
  <c r="M870" i="1"/>
  <c r="N870" i="1"/>
  <c r="L876" i="1"/>
  <c r="N876" i="1"/>
  <c r="AA894" i="1"/>
  <c r="AH894" i="1" s="1"/>
  <c r="J895" i="1"/>
  <c r="M895" i="1"/>
  <c r="N895" i="1"/>
  <c r="L895" i="1"/>
  <c r="K895" i="1"/>
  <c r="AI892" i="1"/>
  <c r="AA892" i="1"/>
  <c r="AH892" i="1" s="1"/>
  <c r="O890" i="1"/>
  <c r="N890" i="1"/>
  <c r="AA854" i="1"/>
  <c r="AH854" i="1" s="1"/>
  <c r="AI854" i="1"/>
  <c r="O862" i="1"/>
  <c r="AI852" i="1"/>
  <c r="K862" i="1"/>
  <c r="N862" i="1"/>
  <c r="AI861" i="1"/>
  <c r="AI860" i="1"/>
  <c r="AA842" i="1"/>
  <c r="AH842" i="1" s="1"/>
  <c r="AI842" i="1"/>
  <c r="K844" i="1"/>
  <c r="O844" i="1"/>
  <c r="AA836" i="1"/>
  <c r="AH836" i="1" s="1"/>
  <c r="AI836" i="1"/>
  <c r="L844" i="1"/>
  <c r="AA834" i="1"/>
  <c r="AH834" i="1" s="1"/>
  <c r="AI834" i="1"/>
  <c r="M844" i="1"/>
  <c r="U876" i="1"/>
  <c r="S872" i="1"/>
  <c r="Z872" i="1" s="1"/>
  <c r="AA872" i="1" s="1"/>
  <c r="AH872" i="1" s="1"/>
  <c r="AA488" i="18"/>
  <c r="AH488" i="18" s="1"/>
  <c r="AI719" i="1"/>
  <c r="AC493" i="1"/>
  <c r="AC666" i="18"/>
  <c r="AA874" i="18"/>
  <c r="AH874" i="18" s="1"/>
  <c r="AA947" i="18"/>
  <c r="AH947" i="18" s="1"/>
  <c r="AI549" i="18"/>
  <c r="AB824" i="18"/>
  <c r="S570" i="1"/>
  <c r="Z570" i="1" s="1"/>
  <c r="AC550" i="1"/>
  <c r="AB870" i="18"/>
  <c r="AC469" i="1"/>
  <c r="AI250" i="1"/>
  <c r="AA261" i="1"/>
  <c r="AH261" i="1" s="1"/>
  <c r="AA346" i="18"/>
  <c r="AH346" i="18" s="1"/>
  <c r="S214" i="1"/>
  <c r="Z214" i="1" s="1"/>
  <c r="AI214" i="1" s="1"/>
  <c r="S873" i="1"/>
  <c r="Z873" i="1" s="1"/>
  <c r="AB696" i="1"/>
  <c r="S781" i="1"/>
  <c r="V951" i="1"/>
  <c r="U959" i="1"/>
  <c r="S959" i="1" s="1"/>
  <c r="Z959" i="1" s="1"/>
  <c r="AI959" i="1" s="1"/>
  <c r="AB658" i="1"/>
  <c r="T822" i="1"/>
  <c r="AC768" i="1"/>
  <c r="AB762" i="1"/>
  <c r="AA762" i="1" s="1"/>
  <c r="AH762" i="1" s="1"/>
  <c r="AC102" i="1"/>
  <c r="X372" i="1"/>
  <c r="U803" i="1"/>
  <c r="S658" i="1"/>
  <c r="Z658" i="1" s="1"/>
  <c r="AI658" i="1" s="1"/>
  <c r="S946" i="1"/>
  <c r="Z946" i="1" s="1"/>
  <c r="AB782" i="1"/>
  <c r="AA782" i="1" s="1"/>
  <c r="AH782" i="1" s="1"/>
  <c r="S691" i="1"/>
  <c r="Z691" i="1" s="1"/>
  <c r="T736" i="1"/>
  <c r="S736" i="1" s="1"/>
  <c r="Z736" i="1" s="1"/>
  <c r="U748" i="1"/>
  <c r="S748" i="1" s="1"/>
  <c r="Z748" i="1" s="1"/>
  <c r="J133" i="18"/>
  <c r="T208" i="18"/>
  <c r="AB208" i="18" s="1"/>
  <c r="R367" i="18"/>
  <c r="V357" i="18"/>
  <c r="U354" i="18"/>
  <c r="AC354" i="18" s="1"/>
  <c r="U323" i="18"/>
  <c r="AC323" i="18" s="1"/>
  <c r="V322" i="18"/>
  <c r="V411" i="18"/>
  <c r="T408" i="18"/>
  <c r="AC142" i="18"/>
  <c r="U146" i="18"/>
  <c r="U145" i="18"/>
  <c r="Z128" i="18"/>
  <c r="V176" i="18"/>
  <c r="U430" i="18"/>
  <c r="U426" i="18"/>
  <c r="AC426" i="18" s="1"/>
  <c r="U124" i="1"/>
  <c r="AC124" i="1" s="1"/>
  <c r="Q148" i="18"/>
  <c r="Q216" i="18"/>
  <c r="AE417" i="18"/>
  <c r="U61" i="18"/>
  <c r="AC431" i="18"/>
  <c r="V421" i="18"/>
  <c r="AD421" i="18"/>
  <c r="AD423" i="18" s="1"/>
  <c r="V414" i="18"/>
  <c r="T577" i="18"/>
  <c r="AD659" i="18"/>
  <c r="J812" i="18"/>
  <c r="AD792" i="18"/>
  <c r="V873" i="18"/>
  <c r="S873" i="18" s="1"/>
  <c r="Z873" i="18" s="1"/>
  <c r="U846" i="18"/>
  <c r="AC846" i="18" s="1"/>
  <c r="U840" i="18"/>
  <c r="AC840" i="18" s="1"/>
  <c r="T836" i="18"/>
  <c r="U487" i="18"/>
  <c r="AC487" i="18" s="1"/>
  <c r="U484" i="18"/>
  <c r="J842" i="18"/>
  <c r="O852" i="18"/>
  <c r="O886" i="18" s="1"/>
  <c r="AF880" i="18"/>
  <c r="U871" i="18"/>
  <c r="AC871" i="18" s="1"/>
  <c r="V871" i="18"/>
  <c r="U858" i="18"/>
  <c r="AC858" i="18" s="1"/>
  <c r="T842" i="18"/>
  <c r="AB842" i="18" s="1"/>
  <c r="V800" i="18"/>
  <c r="AD800" i="18"/>
  <c r="V883" i="18"/>
  <c r="V885" i="18" s="1"/>
  <c r="M885" i="18"/>
  <c r="Q932" i="18"/>
  <c r="J948" i="18"/>
  <c r="V912" i="18"/>
  <c r="T481" i="1"/>
  <c r="T468" i="1"/>
  <c r="AB468" i="1" s="1"/>
  <c r="M949" i="1"/>
  <c r="J433" i="1"/>
  <c r="U516" i="1"/>
  <c r="AC516" i="1" s="1"/>
  <c r="J439" i="1"/>
  <c r="J873" i="1"/>
  <c r="J412" i="1"/>
  <c r="J260" i="1"/>
  <c r="Q260" i="1" s="1"/>
  <c r="J256" i="1"/>
  <c r="Q256" i="1" s="1"/>
  <c r="J951" i="1"/>
  <c r="J282" i="1"/>
  <c r="Q282" i="1" s="1"/>
  <c r="U897" i="18"/>
  <c r="AC897" i="18" s="1"/>
  <c r="U512" i="1"/>
  <c r="AC512" i="1" s="1"/>
  <c r="J884" i="1"/>
  <c r="J880" i="1"/>
  <c r="J511" i="1"/>
  <c r="J438" i="1"/>
  <c r="J434" i="1"/>
  <c r="J430" i="1"/>
  <c r="J424" i="1"/>
  <c r="J268" i="1"/>
  <c r="Q268" i="1" s="1"/>
  <c r="J856" i="1"/>
  <c r="J489" i="1"/>
  <c r="J411" i="1"/>
  <c r="J407" i="1"/>
  <c r="J958" i="1"/>
  <c r="J954" i="1"/>
  <c r="J889" i="1"/>
  <c r="J885" i="1"/>
  <c r="J881" i="1"/>
  <c r="J852" i="1"/>
  <c r="J487" i="1"/>
  <c r="K885" i="18"/>
  <c r="J887" i="1"/>
  <c r="J417" i="1"/>
  <c r="J855" i="1"/>
  <c r="J851" i="1"/>
  <c r="J410" i="1"/>
  <c r="J406" i="1"/>
  <c r="J961" i="1"/>
  <c r="J957" i="1"/>
  <c r="J265" i="1"/>
  <c r="Q265" i="1" s="1"/>
  <c r="J959" i="1"/>
  <c r="J882" i="1"/>
  <c r="J436" i="1"/>
  <c r="J947" i="1"/>
  <c r="J941" i="1"/>
  <c r="J483" i="1"/>
  <c r="J966" i="1"/>
  <c r="J968" i="1" s="1"/>
  <c r="J494" i="1"/>
  <c r="J927" i="1"/>
  <c r="K744" i="1"/>
  <c r="M170" i="1"/>
  <c r="J503" i="1"/>
  <c r="J387" i="1"/>
  <c r="N9" i="17"/>
  <c r="L96" i="1"/>
  <c r="J336" i="18"/>
  <c r="M97" i="18"/>
  <c r="L906" i="18"/>
  <c r="T616" i="18"/>
  <c r="AB616" i="18" s="1"/>
  <c r="V567" i="1"/>
  <c r="S567" i="1" s="1"/>
  <c r="Z567" i="1" s="1"/>
  <c r="AI567" i="1" s="1"/>
  <c r="T553" i="1"/>
  <c r="AB553" i="1" s="1"/>
  <c r="V851" i="18"/>
  <c r="V679" i="18"/>
  <c r="U107" i="18"/>
  <c r="V304" i="18"/>
  <c r="J141" i="18"/>
  <c r="V761" i="1"/>
  <c r="V760" i="1"/>
  <c r="T866" i="1"/>
  <c r="AB866" i="1" s="1"/>
  <c r="T851" i="18"/>
  <c r="AB851" i="18" s="1"/>
  <c r="V793" i="1"/>
  <c r="V797" i="1" s="1"/>
  <c r="U866" i="1"/>
  <c r="AD664" i="18"/>
  <c r="AB408" i="18"/>
  <c r="V963" i="1"/>
  <c r="AC484" i="18"/>
  <c r="AB836" i="18"/>
  <c r="AB577" i="18"/>
  <c r="AC430" i="18"/>
  <c r="Z781" i="1"/>
  <c r="AA781" i="1" s="1"/>
  <c r="AH781" i="1" s="1"/>
  <c r="AI128" i="18"/>
  <c r="AB736" i="1"/>
  <c r="T744" i="1"/>
  <c r="AA696" i="1"/>
  <c r="AH696" i="1" s="1"/>
  <c r="AE65" i="17"/>
  <c r="AE64" i="17"/>
  <c r="AE943" i="1"/>
  <c r="AE969" i="1" s="1"/>
  <c r="AE35" i="17"/>
  <c r="AE13" i="17"/>
  <c r="N968" i="1"/>
  <c r="K968" i="1"/>
  <c r="N943" i="1"/>
  <c r="K949" i="1"/>
  <c r="N949" i="1"/>
  <c r="N963" i="1"/>
  <c r="AC932" i="1"/>
  <c r="O935" i="1"/>
  <c r="O969" i="1" s="1"/>
  <c r="S921" i="1"/>
  <c r="Z921" i="1" s="1"/>
  <c r="K935" i="1"/>
  <c r="N935" i="1"/>
  <c r="L935" i="1"/>
  <c r="J939" i="1"/>
  <c r="AB941" i="1"/>
  <c r="U939" i="1"/>
  <c r="AC939" i="1" s="1"/>
  <c r="AC943" i="1" s="1"/>
  <c r="S931" i="1"/>
  <c r="Z931" i="1" s="1"/>
  <c r="AI931" i="1" s="1"/>
  <c r="AC931" i="1"/>
  <c r="AB920" i="1"/>
  <c r="S920" i="1"/>
  <c r="Z920" i="1" s="1"/>
  <c r="AI920" i="1" s="1"/>
  <c r="T935" i="1"/>
  <c r="V949" i="1"/>
  <c r="S906" i="1"/>
  <c r="Z906" i="1" s="1"/>
  <c r="AA961" i="1"/>
  <c r="AH961" i="1" s="1"/>
  <c r="P65" i="17"/>
  <c r="Q65" i="17"/>
  <c r="Q64" i="17"/>
  <c r="P64" i="17"/>
  <c r="AB959" i="1"/>
  <c r="P63" i="17"/>
  <c r="Q63" i="17"/>
  <c r="AC958" i="1"/>
  <c r="S958" i="1"/>
  <c r="Z958" i="1" s="1"/>
  <c r="AC957" i="1"/>
  <c r="S957" i="1"/>
  <c r="Z957" i="1" s="1"/>
  <c r="AI956" i="1"/>
  <c r="AA956" i="1"/>
  <c r="AH956" i="1" s="1"/>
  <c r="Q59" i="17"/>
  <c r="AA955" i="1"/>
  <c r="AH955" i="1" s="1"/>
  <c r="AI955" i="1"/>
  <c r="P969" i="1"/>
  <c r="Q57" i="17"/>
  <c r="Q55" i="17"/>
  <c r="Q44" i="17"/>
  <c r="AI940" i="1"/>
  <c r="AA940" i="1"/>
  <c r="AH940" i="1" s="1"/>
  <c r="V939" i="1"/>
  <c r="V943" i="1" s="1"/>
  <c r="Z938" i="1"/>
  <c r="AA938" i="1" s="1"/>
  <c r="AH938" i="1" s="1"/>
  <c r="AC934" i="1"/>
  <c r="S934" i="1"/>
  <c r="Z934" i="1" s="1"/>
  <c r="S933" i="1"/>
  <c r="Z933" i="1" s="1"/>
  <c r="AC933" i="1"/>
  <c r="P37" i="17"/>
  <c r="P35" i="17"/>
  <c r="AC927" i="1"/>
  <c r="S927" i="1"/>
  <c r="Z927" i="1" s="1"/>
  <c r="AI927" i="1" s="1"/>
  <c r="U935" i="1"/>
  <c r="P30" i="17"/>
  <c r="P29" i="17"/>
  <c r="AA925" i="1"/>
  <c r="AH925" i="1" s="1"/>
  <c r="AI925" i="1"/>
  <c r="AI924" i="1"/>
  <c r="AA924" i="1"/>
  <c r="AH924" i="1" s="1"/>
  <c r="P27" i="17"/>
  <c r="P26" i="17"/>
  <c r="AI922" i="1"/>
  <c r="AA922" i="1"/>
  <c r="AH922" i="1" s="1"/>
  <c r="P25" i="17"/>
  <c r="Q70" i="17"/>
  <c r="P69" i="17"/>
  <c r="Q69" i="17"/>
  <c r="P52" i="17"/>
  <c r="Q52" i="17"/>
  <c r="AB949" i="1"/>
  <c r="P50" i="17"/>
  <c r="Q50" i="17"/>
  <c r="T949" i="1"/>
  <c r="AI947" i="1"/>
  <c r="AA947" i="1"/>
  <c r="AH947" i="1" s="1"/>
  <c r="Q49" i="17"/>
  <c r="P19" i="17"/>
  <c r="P18" i="17"/>
  <c r="P17" i="17"/>
  <c r="P16" i="17"/>
  <c r="P15" i="17"/>
  <c r="P14" i="17"/>
  <c r="AA909" i="1"/>
  <c r="AH909" i="1" s="1"/>
  <c r="AI909" i="1"/>
  <c r="P13" i="17"/>
  <c r="P12" i="17"/>
  <c r="P11" i="17"/>
  <c r="P10" i="17"/>
  <c r="AB906" i="1"/>
  <c r="U943" i="1"/>
  <c r="AI938" i="1"/>
  <c r="V931" i="18"/>
  <c r="U929" i="18"/>
  <c r="AC929" i="18" s="1"/>
  <c r="T926" i="18"/>
  <c r="P932" i="18"/>
  <c r="V923" i="18"/>
  <c r="T921" i="18"/>
  <c r="AB921" i="18" s="1"/>
  <c r="T918" i="18"/>
  <c r="AB918" i="18" s="1"/>
  <c r="V918" i="18"/>
  <c r="U917" i="18"/>
  <c r="U916" i="18"/>
  <c r="T914" i="18"/>
  <c r="AB914" i="18" s="1"/>
  <c r="T913" i="18"/>
  <c r="U908" i="18"/>
  <c r="AC908" i="18" s="1"/>
  <c r="R958" i="18"/>
  <c r="T908" i="18"/>
  <c r="AC955" i="18"/>
  <c r="Q66" i="17"/>
  <c r="P66" i="17"/>
  <c r="Q62" i="17"/>
  <c r="P58" i="17"/>
  <c r="Q58" i="17"/>
  <c r="U951" i="18"/>
  <c r="AC951" i="18" s="1"/>
  <c r="T948" i="18"/>
  <c r="AB948" i="18" s="1"/>
  <c r="V940" i="18"/>
  <c r="V943" i="18"/>
  <c r="V941" i="18"/>
  <c r="U945" i="18"/>
  <c r="AC945" i="18" s="1"/>
  <c r="U926" i="18"/>
  <c r="AC926" i="18" s="1"/>
  <c r="T929" i="18"/>
  <c r="T923" i="18"/>
  <c r="AB923" i="18" s="1"/>
  <c r="U914" i="18"/>
  <c r="U913" i="18"/>
  <c r="AC913" i="18" s="1"/>
  <c r="AC904" i="18"/>
  <c r="AB900" i="18"/>
  <c r="AB896" i="18"/>
  <c r="AB905" i="18"/>
  <c r="AB895" i="18"/>
  <c r="AC896" i="18"/>
  <c r="AB904" i="18"/>
  <c r="AC917" i="18"/>
  <c r="V945" i="18"/>
  <c r="S338" i="18" l="1"/>
  <c r="Z338" i="18" s="1"/>
  <c r="AA694" i="18"/>
  <c r="AH694" i="18" s="1"/>
  <c r="AA695" i="18"/>
  <c r="AH695" i="18" s="1"/>
  <c r="J780" i="18"/>
  <c r="V341" i="18"/>
  <c r="AB109" i="18"/>
  <c r="V135" i="18"/>
  <c r="V133" i="18"/>
  <c r="AD133" i="18" s="1"/>
  <c r="U52" i="18"/>
  <c r="AC127" i="18"/>
  <c r="AC125" i="18"/>
  <c r="V122" i="18"/>
  <c r="V109" i="18"/>
  <c r="V104" i="18"/>
  <c r="V219" i="18"/>
  <c r="AC193" i="18"/>
  <c r="U44" i="18"/>
  <c r="N289" i="18"/>
  <c r="V292" i="18"/>
  <c r="K289" i="18"/>
  <c r="P423" i="18"/>
  <c r="P442" i="18"/>
  <c r="V26" i="18"/>
  <c r="N588" i="18"/>
  <c r="AD731" i="18"/>
  <c r="AA731" i="18" s="1"/>
  <c r="AH731" i="18" s="1"/>
  <c r="U702" i="18"/>
  <c r="AC702" i="18" s="1"/>
  <c r="P852" i="18"/>
  <c r="K952" i="18"/>
  <c r="M35" i="18"/>
  <c r="V111" i="18"/>
  <c r="V35" i="18" s="1"/>
  <c r="S927" i="18"/>
  <c r="Z927" i="18" s="1"/>
  <c r="J536" i="18"/>
  <c r="AB87" i="18"/>
  <c r="L17" i="18"/>
  <c r="L9" i="18"/>
  <c r="M64" i="18"/>
  <c r="AD64" i="18" s="1"/>
  <c r="V140" i="18"/>
  <c r="Z140" i="18" s="1"/>
  <c r="T37" i="18"/>
  <c r="S706" i="18"/>
  <c r="Z706" i="18" s="1"/>
  <c r="I39" i="18"/>
  <c r="V202" i="18"/>
  <c r="V121" i="18"/>
  <c r="N741" i="18"/>
  <c r="S145" i="18"/>
  <c r="U69" i="18"/>
  <c r="AB108" i="18"/>
  <c r="AB89" i="18"/>
  <c r="T12" i="18"/>
  <c r="AC121" i="18"/>
  <c r="AB339" i="18"/>
  <c r="AB99" i="18"/>
  <c r="S557" i="18"/>
  <c r="Z557" i="18" s="1"/>
  <c r="AC104" i="18"/>
  <c r="AC109" i="18"/>
  <c r="AD59" i="18"/>
  <c r="M59" i="18"/>
  <c r="J136" i="18"/>
  <c r="N60" i="18"/>
  <c r="N21" i="18"/>
  <c r="AF148" i="18"/>
  <c r="AC139" i="18"/>
  <c r="V136" i="18"/>
  <c r="AD136" i="18" s="1"/>
  <c r="AB127" i="18"/>
  <c r="T51" i="18"/>
  <c r="V110" i="18"/>
  <c r="V105" i="18"/>
  <c r="V134" i="18"/>
  <c r="AD134" i="18" s="1"/>
  <c r="V65" i="18"/>
  <c r="Z65" i="18" s="1"/>
  <c r="V25" i="18"/>
  <c r="V61" i="18"/>
  <c r="T944" i="18"/>
  <c r="AB944" i="18" s="1"/>
  <c r="M952" i="18"/>
  <c r="M9" i="18"/>
  <c r="AD9" i="18" s="1"/>
  <c r="N690" i="18"/>
  <c r="N17" i="18"/>
  <c r="N17" i="17" s="1"/>
  <c r="O762" i="18"/>
  <c r="O21" i="18" s="1"/>
  <c r="O73" i="18" s="1"/>
  <c r="Z13" i="18"/>
  <c r="V96" i="18"/>
  <c r="V87" i="18"/>
  <c r="V607" i="18"/>
  <c r="K9" i="18"/>
  <c r="P593" i="18"/>
  <c r="V142" i="18"/>
  <c r="U202" i="18"/>
  <c r="AA693" i="18"/>
  <c r="AH693" i="18" s="1"/>
  <c r="AC132" i="18"/>
  <c r="AB187" i="18"/>
  <c r="AB714" i="18"/>
  <c r="AB105" i="18"/>
  <c r="V906" i="18"/>
  <c r="AB139" i="18"/>
  <c r="T52" i="18"/>
  <c r="V117" i="18"/>
  <c r="AD117" i="18" s="1"/>
  <c r="V99" i="18"/>
  <c r="AE221" i="18"/>
  <c r="M289" i="18"/>
  <c r="P366" i="18"/>
  <c r="L58" i="18"/>
  <c r="V64" i="18"/>
  <c r="Z64" i="18" s="1"/>
  <c r="AA64" i="18" s="1"/>
  <c r="V24" i="18"/>
  <c r="O560" i="18"/>
  <c r="AE650" i="18"/>
  <c r="N736" i="18"/>
  <c r="J458" i="18"/>
  <c r="S15" i="18"/>
  <c r="V86" i="18"/>
  <c r="V139" i="18"/>
  <c r="T341" i="18"/>
  <c r="N60" i="17"/>
  <c r="S112" i="18"/>
  <c r="AC105" i="18"/>
  <c r="AC122" i="18"/>
  <c r="AB129" i="18"/>
  <c r="Z125" i="18"/>
  <c r="AI125" i="18" s="1"/>
  <c r="J117" i="18"/>
  <c r="N41" i="18"/>
  <c r="N41" i="17" s="1"/>
  <c r="N123" i="18"/>
  <c r="V132" i="18"/>
  <c r="V103" i="18"/>
  <c r="V131" i="18"/>
  <c r="L289" i="18"/>
  <c r="Z704" i="18"/>
  <c r="S704" i="18"/>
  <c r="P885" i="18"/>
  <c r="N952" i="18"/>
  <c r="L952" i="18"/>
  <c r="Z114" i="18"/>
  <c r="M37" i="18"/>
  <c r="AD37" i="18" s="1"/>
  <c r="V113" i="18"/>
  <c r="Z113" i="18" s="1"/>
  <c r="S118" i="18"/>
  <c r="V118" i="18"/>
  <c r="AD118" i="18" s="1"/>
  <c r="S16" i="18"/>
  <c r="K17" i="18"/>
  <c r="V95" i="18"/>
  <c r="V94" i="18"/>
  <c r="AD94" i="18" s="1"/>
  <c r="V91" i="18"/>
  <c r="V88" i="18"/>
  <c r="V380" i="18"/>
  <c r="P574" i="18"/>
  <c r="V129" i="18"/>
  <c r="P499" i="18"/>
  <c r="V89" i="18"/>
  <c r="V108" i="18"/>
  <c r="U573" i="1"/>
  <c r="AB253" i="1"/>
  <c r="J391" i="1"/>
  <c r="AA719" i="1"/>
  <c r="AH719" i="1" s="1"/>
  <c r="S331" i="1"/>
  <c r="Z331" i="1" s="1"/>
  <c r="AA861" i="1"/>
  <c r="AH861" i="1" s="1"/>
  <c r="S392" i="1"/>
  <c r="Z392" i="1" s="1"/>
  <c r="U497" i="1"/>
  <c r="AC497" i="1" s="1"/>
  <c r="V490" i="1"/>
  <c r="V486" i="1"/>
  <c r="V482" i="1"/>
  <c r="J435" i="1"/>
  <c r="J287" i="1"/>
  <c r="Q287" i="1" s="1"/>
  <c r="J279" i="1"/>
  <c r="Q279" i="1" s="1"/>
  <c r="J689" i="1"/>
  <c r="J788" i="1"/>
  <c r="J782" i="1"/>
  <c r="O366" i="1"/>
  <c r="J160" i="1"/>
  <c r="Q160" i="1" s="1"/>
  <c r="J317" i="1"/>
  <c r="T540" i="1"/>
  <c r="AB540" i="1" s="1"/>
  <c r="U541" i="1"/>
  <c r="AC541" i="1" s="1"/>
  <c r="V542" i="1"/>
  <c r="J663" i="1"/>
  <c r="J640" i="1"/>
  <c r="J632" i="1"/>
  <c r="M44" i="1"/>
  <c r="AD44" i="1" s="1"/>
  <c r="T789" i="1"/>
  <c r="U432" i="1"/>
  <c r="J733" i="1"/>
  <c r="J403" i="1"/>
  <c r="J259" i="1"/>
  <c r="Q259" i="1" s="1"/>
  <c r="J255" i="1"/>
  <c r="Q255" i="1" s="1"/>
  <c r="J251" i="1"/>
  <c r="Q251" i="1" s="1"/>
  <c r="J781" i="1"/>
  <c r="L20" i="1"/>
  <c r="J767" i="1"/>
  <c r="J763" i="1"/>
  <c r="J210" i="1"/>
  <c r="Q210" i="1" s="1"/>
  <c r="J159" i="1"/>
  <c r="Q159" i="1" s="1"/>
  <c r="J355" i="1"/>
  <c r="J336" i="1"/>
  <c r="J327" i="1"/>
  <c r="J323" i="1"/>
  <c r="T544" i="1"/>
  <c r="J669" i="1"/>
  <c r="J570" i="1"/>
  <c r="J638" i="1"/>
  <c r="J613" i="1"/>
  <c r="J542" i="1"/>
  <c r="T515" i="1"/>
  <c r="AB515" i="1" s="1"/>
  <c r="T511" i="1"/>
  <c r="AB511" i="1" s="1"/>
  <c r="T469" i="1"/>
  <c r="AB469" i="1" s="1"/>
  <c r="T465" i="1"/>
  <c r="AB465" i="1" s="1"/>
  <c r="J441" i="1"/>
  <c r="J479" i="1"/>
  <c r="J402" i="1"/>
  <c r="J835" i="1"/>
  <c r="J469" i="1"/>
  <c r="J465" i="1"/>
  <c r="J785" i="1"/>
  <c r="J110" i="1"/>
  <c r="Q110" i="1" s="1"/>
  <c r="J341" i="1"/>
  <c r="J335" i="1"/>
  <c r="J326" i="1"/>
  <c r="T541" i="1"/>
  <c r="AB541" i="1" s="1"/>
  <c r="V562" i="1"/>
  <c r="V558" i="1"/>
  <c r="V568" i="1"/>
  <c r="T550" i="1"/>
  <c r="AB550" i="1" s="1"/>
  <c r="J667" i="1"/>
  <c r="J568" i="1"/>
  <c r="J537" i="1"/>
  <c r="AC748" i="1"/>
  <c r="AE716" i="1"/>
  <c r="J660" i="1"/>
  <c r="S615" i="1"/>
  <c r="Z615" i="1" s="1"/>
  <c r="AI615" i="1" s="1"/>
  <c r="T593" i="1"/>
  <c r="AE698" i="1"/>
  <c r="U221" i="1"/>
  <c r="S595" i="1"/>
  <c r="Z595" i="1" s="1"/>
  <c r="AI595" i="1" s="1"/>
  <c r="S239" i="1"/>
  <c r="Z239" i="1" s="1"/>
  <c r="AI239" i="1" s="1"/>
  <c r="S486" i="1"/>
  <c r="Z486" i="1" s="1"/>
  <c r="AI486" i="1" s="1"/>
  <c r="S438" i="1"/>
  <c r="Z438" i="1" s="1"/>
  <c r="S368" i="1"/>
  <c r="Z368" i="1" s="1"/>
  <c r="S248" i="1"/>
  <c r="Z248" i="1" s="1"/>
  <c r="AI248" i="1" s="1"/>
  <c r="AC535" i="1"/>
  <c r="S509" i="1"/>
  <c r="Z509" i="1" s="1"/>
  <c r="S441" i="1"/>
  <c r="Z441" i="1" s="1"/>
  <c r="AI441" i="1" s="1"/>
  <c r="AE366" i="1"/>
  <c r="AI435" i="1"/>
  <c r="AA435" i="1"/>
  <c r="AH435" i="1" s="1"/>
  <c r="AI390" i="1"/>
  <c r="AA390" i="1"/>
  <c r="AH390" i="1" s="1"/>
  <c r="AE202" i="1"/>
  <c r="AE221" i="1"/>
  <c r="S103" i="1"/>
  <c r="Z103" i="1" s="1"/>
  <c r="L43" i="17"/>
  <c r="K32" i="17"/>
  <c r="AC447" i="1"/>
  <c r="S141" i="1"/>
  <c r="Z141" i="1" s="1"/>
  <c r="AI141" i="1" s="1"/>
  <c r="AA316" i="1"/>
  <c r="AH316" i="1" s="1"/>
  <c r="S138" i="1"/>
  <c r="S425" i="1"/>
  <c r="Z425" i="1" s="1"/>
  <c r="AI425" i="1" s="1"/>
  <c r="S431" i="1"/>
  <c r="Z431" i="1" s="1"/>
  <c r="AI431" i="1" s="1"/>
  <c r="S121" i="1"/>
  <c r="Z121" i="1" s="1"/>
  <c r="S193" i="1"/>
  <c r="Z193" i="1" s="1"/>
  <c r="S463" i="1"/>
  <c r="Z463" i="1" s="1"/>
  <c r="AA463" i="1" s="1"/>
  <c r="AH463" i="1" s="1"/>
  <c r="AB247" i="1"/>
  <c r="S417" i="1"/>
  <c r="Z417" i="1" s="1"/>
  <c r="AI417" i="1" s="1"/>
  <c r="T371" i="1"/>
  <c r="AA252" i="1"/>
  <c r="AH252" i="1" s="1"/>
  <c r="AA413" i="1"/>
  <c r="AH413" i="1" s="1"/>
  <c r="V499" i="1"/>
  <c r="S514" i="1"/>
  <c r="Z514" i="1" s="1"/>
  <c r="S439" i="1"/>
  <c r="Z439" i="1" s="1"/>
  <c r="AA439" i="1" s="1"/>
  <c r="AH439" i="1" s="1"/>
  <c r="S411" i="1"/>
  <c r="Z411" i="1" s="1"/>
  <c r="AI411" i="1" s="1"/>
  <c r="S322" i="1"/>
  <c r="Z322" i="1" s="1"/>
  <c r="AI322" i="1" s="1"/>
  <c r="AF290" i="1"/>
  <c r="AE276" i="1"/>
  <c r="AA437" i="1"/>
  <c r="AH437" i="1" s="1"/>
  <c r="L16" i="1"/>
  <c r="L15" i="17" s="1"/>
  <c r="AA331" i="1"/>
  <c r="AH331" i="1" s="1"/>
  <c r="U338" i="1"/>
  <c r="AF276" i="1"/>
  <c r="AF202" i="1"/>
  <c r="AF270" i="1"/>
  <c r="AD170" i="1"/>
  <c r="M13" i="1"/>
  <c r="AD13" i="1" s="1"/>
  <c r="L15" i="1"/>
  <c r="L11" i="1"/>
  <c r="K15" i="1"/>
  <c r="K11" i="1"/>
  <c r="T15" i="1"/>
  <c r="AB15" i="1" s="1"/>
  <c r="M16" i="1"/>
  <c r="M12" i="1"/>
  <c r="AD12" i="1" s="1"/>
  <c r="L14" i="1"/>
  <c r="L13" i="17" s="1"/>
  <c r="K14" i="1"/>
  <c r="M15" i="1"/>
  <c r="AD15" i="1" s="1"/>
  <c r="M11" i="1"/>
  <c r="AD11" i="1" s="1"/>
  <c r="L13" i="1"/>
  <c r="K13" i="1"/>
  <c r="T14" i="1"/>
  <c r="AB14" i="1" s="1"/>
  <c r="AB221" i="1"/>
  <c r="M14" i="1"/>
  <c r="L12" i="1"/>
  <c r="K16" i="1"/>
  <c r="K12" i="1"/>
  <c r="K11" i="17" s="1"/>
  <c r="AB205" i="1"/>
  <c r="AB190" i="1"/>
  <c r="AB161" i="1"/>
  <c r="S161" i="1"/>
  <c r="Z161" i="1" s="1"/>
  <c r="V15" i="1"/>
  <c r="AB88" i="1"/>
  <c r="S139" i="1"/>
  <c r="Z139" i="1" s="1"/>
  <c r="AI139" i="1" s="1"/>
  <c r="T221" i="1"/>
  <c r="U184" i="1"/>
  <c r="AC184" i="1" s="1"/>
  <c r="S120" i="1"/>
  <c r="Z120" i="1" s="1"/>
  <c r="U165" i="1"/>
  <c r="U172" i="1"/>
  <c r="AC172" i="1" s="1"/>
  <c r="T195" i="1"/>
  <c r="AB195" i="1" s="1"/>
  <c r="U205" i="1"/>
  <c r="AC205" i="1" s="1"/>
  <c r="K50" i="17"/>
  <c r="K51" i="17"/>
  <c r="X46" i="17"/>
  <c r="AF46" i="17" s="1"/>
  <c r="AB124" i="1"/>
  <c r="S218" i="1"/>
  <c r="AA218" i="1" s="1"/>
  <c r="AF73" i="1"/>
  <c r="S107" i="1"/>
  <c r="Z107" i="1" s="1"/>
  <c r="U190" i="1"/>
  <c r="AC190" i="1" s="1"/>
  <c r="U195" i="1"/>
  <c r="AC195" i="1" s="1"/>
  <c r="V176" i="1"/>
  <c r="S126" i="1"/>
  <c r="S182" i="1"/>
  <c r="Z182" i="1" s="1"/>
  <c r="V205" i="1"/>
  <c r="S219" i="1"/>
  <c r="Z219" i="1" s="1"/>
  <c r="AI219" i="1" s="1"/>
  <c r="S183" i="1"/>
  <c r="Z183" i="1" s="1"/>
  <c r="L45" i="17"/>
  <c r="S89" i="1"/>
  <c r="AB89" i="1"/>
  <c r="AE142" i="1"/>
  <c r="V180" i="1"/>
  <c r="V209" i="1"/>
  <c r="T209" i="1"/>
  <c r="AB209" i="1" s="1"/>
  <c r="AC88" i="1"/>
  <c r="AC85" i="1"/>
  <c r="Q90" i="1"/>
  <c r="AC89" i="1"/>
  <c r="AB90" i="1"/>
  <c r="AB86" i="1"/>
  <c r="AB85" i="1"/>
  <c r="Q85" i="1"/>
  <c r="S90" i="1"/>
  <c r="V16" i="1"/>
  <c r="AC86" i="1"/>
  <c r="Q880" i="18"/>
  <c r="P880" i="18"/>
  <c r="P860" i="18"/>
  <c r="I670" i="18"/>
  <c r="Q670" i="18" s="1"/>
  <c r="P618" i="18"/>
  <c r="Q588" i="18"/>
  <c r="P588" i="18"/>
  <c r="P568" i="18"/>
  <c r="P493" i="18"/>
  <c r="Q513" i="18"/>
  <c r="P513" i="18"/>
  <c r="P437" i="18"/>
  <c r="P417" i="18"/>
  <c r="R21" i="18"/>
  <c r="P196" i="18"/>
  <c r="I21" i="18"/>
  <c r="I21" i="17" s="1"/>
  <c r="AB134" i="18"/>
  <c r="V143" i="18"/>
  <c r="Q143" i="18"/>
  <c r="I67" i="18"/>
  <c r="T123" i="18"/>
  <c r="U123" i="18"/>
  <c r="N834" i="18"/>
  <c r="J726" i="18"/>
  <c r="J736" i="18" s="1"/>
  <c r="N708" i="18"/>
  <c r="J650" i="18"/>
  <c r="N593" i="18"/>
  <c r="J593" i="18"/>
  <c r="J580" i="18"/>
  <c r="J588" i="18" s="1"/>
  <c r="S773" i="18"/>
  <c r="Z773" i="18" s="1"/>
  <c r="AI773" i="18" s="1"/>
  <c r="T794" i="18"/>
  <c r="S776" i="18"/>
  <c r="Z776" i="18" s="1"/>
  <c r="AB787" i="18"/>
  <c r="Z772" i="18"/>
  <c r="AI772" i="18" s="1"/>
  <c r="AB777" i="18"/>
  <c r="S777" i="18"/>
  <c r="Z777" i="18" s="1"/>
  <c r="AA668" i="18"/>
  <c r="AH668" i="18" s="1"/>
  <c r="AB610" i="18"/>
  <c r="S610" i="18"/>
  <c r="S548" i="18"/>
  <c r="Z548" i="18" s="1"/>
  <c r="S564" i="18"/>
  <c r="Z564" i="18" s="1"/>
  <c r="AB566" i="18"/>
  <c r="S566" i="18"/>
  <c r="Z566" i="18" s="1"/>
  <c r="AI566" i="18" s="1"/>
  <c r="V15" i="18"/>
  <c r="S481" i="18"/>
  <c r="Z481" i="18" s="1"/>
  <c r="AB501" i="18"/>
  <c r="V16" i="18"/>
  <c r="V13" i="18"/>
  <c r="Z432" i="18"/>
  <c r="AI432" i="18" s="1"/>
  <c r="AC388" i="18"/>
  <c r="AC385" i="18"/>
  <c r="V42" i="18"/>
  <c r="AA125" i="18"/>
  <c r="AH125" i="18" s="1"/>
  <c r="R39" i="18"/>
  <c r="P39" i="18" s="1"/>
  <c r="AB363" i="18"/>
  <c r="S363" i="18"/>
  <c r="J931" i="18"/>
  <c r="J865" i="18"/>
  <c r="J866" i="18" s="1"/>
  <c r="N762" i="18"/>
  <c r="R67" i="17"/>
  <c r="S666" i="18"/>
  <c r="Z666" i="18" s="1"/>
  <c r="M69" i="17"/>
  <c r="AD69" i="17" s="1"/>
  <c r="V935" i="1"/>
  <c r="S941" i="1"/>
  <c r="Z941" i="1" s="1"/>
  <c r="AI941" i="1" s="1"/>
  <c r="AB935" i="1"/>
  <c r="AC949" i="1"/>
  <c r="T915" i="1"/>
  <c r="AB915" i="1" s="1"/>
  <c r="U907" i="1"/>
  <c r="AC907" i="1" s="1"/>
  <c r="AC959" i="1"/>
  <c r="J938" i="1"/>
  <c r="S923" i="1"/>
  <c r="Z923" i="1" s="1"/>
  <c r="AI923" i="1" s="1"/>
  <c r="U915" i="1"/>
  <c r="AC915" i="1" s="1"/>
  <c r="L19" i="17"/>
  <c r="M20" i="1"/>
  <c r="AD20" i="1" s="1"/>
  <c r="V915" i="1"/>
  <c r="U944" i="18"/>
  <c r="AC944" i="18" s="1"/>
  <c r="S900" i="18"/>
  <c r="Z900" i="18" s="1"/>
  <c r="AI900" i="18" s="1"/>
  <c r="U935" i="18"/>
  <c r="AC935" i="18" s="1"/>
  <c r="U954" i="18"/>
  <c r="AC954" i="18" s="1"/>
  <c r="U956" i="18"/>
  <c r="AC956" i="18" s="1"/>
  <c r="V956" i="18"/>
  <c r="U921" i="18"/>
  <c r="AC921" i="18" s="1"/>
  <c r="T906" i="18"/>
  <c r="AB954" i="18"/>
  <c r="AB957" i="18" s="1"/>
  <c r="T957" i="18"/>
  <c r="AD952" i="18"/>
  <c r="T942" i="18"/>
  <c r="AB942" i="18" s="1"/>
  <c r="M42" i="18"/>
  <c r="AD42" i="18" s="1"/>
  <c r="N932" i="18"/>
  <c r="AD927" i="18"/>
  <c r="K45" i="18"/>
  <c r="AD924" i="18"/>
  <c r="S905" i="18"/>
  <c r="Z905" i="18" s="1"/>
  <c r="AI905" i="18" s="1"/>
  <c r="S896" i="18"/>
  <c r="Z896" i="18" s="1"/>
  <c r="AI896" i="18" s="1"/>
  <c r="U879" i="18"/>
  <c r="U869" i="18"/>
  <c r="AC869" i="18" s="1"/>
  <c r="U882" i="18"/>
  <c r="AC882" i="18" s="1"/>
  <c r="P31" i="18"/>
  <c r="R31" i="17"/>
  <c r="V841" i="18"/>
  <c r="U836" i="18"/>
  <c r="AC836" i="18" s="1"/>
  <c r="M886" i="18"/>
  <c r="K860" i="18"/>
  <c r="T42" i="18"/>
  <c r="AB42" i="18" s="1"/>
  <c r="M45" i="17"/>
  <c r="AD45" i="17" s="1"/>
  <c r="K43" i="18"/>
  <c r="K43" i="17" s="1"/>
  <c r="J856" i="18"/>
  <c r="J855" i="18"/>
  <c r="S842" i="18"/>
  <c r="Z842" i="18" s="1"/>
  <c r="AD860" i="18"/>
  <c r="J880" i="18"/>
  <c r="S865" i="18"/>
  <c r="Z865" i="18" s="1"/>
  <c r="AI865" i="18" s="1"/>
  <c r="V823" i="18"/>
  <c r="S863" i="18"/>
  <c r="Z863" i="18" s="1"/>
  <c r="AI863" i="18" s="1"/>
  <c r="V890" i="1"/>
  <c r="R896" i="1"/>
  <c r="P896" i="1" s="1"/>
  <c r="U889" i="1"/>
  <c r="AC889" i="1" s="1"/>
  <c r="T889" i="1"/>
  <c r="T890" i="1" s="1"/>
  <c r="V876" i="1"/>
  <c r="V832" i="1"/>
  <c r="U832" i="1"/>
  <c r="AE817" i="1"/>
  <c r="W823" i="1"/>
  <c r="W824" i="1" s="1"/>
  <c r="AE803" i="1"/>
  <c r="U761" i="1"/>
  <c r="AC761" i="1" s="1"/>
  <c r="U760" i="1"/>
  <c r="AC760" i="1" s="1"/>
  <c r="J801" i="1"/>
  <c r="AB786" i="18"/>
  <c r="U808" i="18"/>
  <c r="AB769" i="18"/>
  <c r="S768" i="18"/>
  <c r="Z768" i="18" s="1"/>
  <c r="AI768" i="18" s="1"/>
  <c r="S790" i="18"/>
  <c r="Z790" i="18" s="1"/>
  <c r="V811" i="18"/>
  <c r="S797" i="18"/>
  <c r="Z797" i="18" s="1"/>
  <c r="AI797" i="18" s="1"/>
  <c r="AB808" i="18"/>
  <c r="T762" i="18"/>
  <c r="K813" i="18"/>
  <c r="AB759" i="18"/>
  <c r="AB752" i="18"/>
  <c r="M19" i="18"/>
  <c r="AD19" i="18" s="1"/>
  <c r="L12" i="18"/>
  <c r="AD761" i="18"/>
  <c r="AD762" i="18" s="1"/>
  <c r="L762" i="18"/>
  <c r="L814" i="18" s="1"/>
  <c r="AB754" i="18"/>
  <c r="J751" i="18"/>
  <c r="J761" i="18"/>
  <c r="J754" i="18"/>
  <c r="J759" i="18"/>
  <c r="M762" i="18"/>
  <c r="U707" i="18"/>
  <c r="AC707" i="18" s="1"/>
  <c r="AI872" i="18"/>
  <c r="AA872" i="18"/>
  <c r="AH872" i="18" s="1"/>
  <c r="AI769" i="18"/>
  <c r="AA769" i="18"/>
  <c r="AH769" i="18" s="1"/>
  <c r="AI864" i="18"/>
  <c r="AA864" i="18"/>
  <c r="AH864" i="18" s="1"/>
  <c r="AA659" i="18"/>
  <c r="AH659" i="18" s="1"/>
  <c r="U148" i="18"/>
  <c r="AB785" i="18"/>
  <c r="AB772" i="18"/>
  <c r="AB564" i="18"/>
  <c r="AA564" i="18" s="1"/>
  <c r="AH564" i="18" s="1"/>
  <c r="P886" i="18"/>
  <c r="AA582" i="18"/>
  <c r="AH582" i="18" s="1"/>
  <c r="AA946" i="18"/>
  <c r="AH946" i="18" s="1"/>
  <c r="U552" i="18"/>
  <c r="AC552" i="18" s="1"/>
  <c r="U912" i="18"/>
  <c r="AC912" i="18" s="1"/>
  <c r="K924" i="18"/>
  <c r="M690" i="18"/>
  <c r="U884" i="18"/>
  <c r="AC884" i="18" s="1"/>
  <c r="AB518" i="18"/>
  <c r="T568" i="18"/>
  <c r="N886" i="18"/>
  <c r="S122" i="18"/>
  <c r="AC343" i="18"/>
  <c r="AC347" i="18" s="1"/>
  <c r="T574" i="18"/>
  <c r="AA937" i="18"/>
  <c r="AH937" i="18" s="1"/>
  <c r="V492" i="18"/>
  <c r="AE636" i="18"/>
  <c r="N69" i="17"/>
  <c r="L542" i="18"/>
  <c r="V491" i="18"/>
  <c r="AB490" i="18"/>
  <c r="S871" i="18"/>
  <c r="Z871" i="18" s="1"/>
  <c r="AI871" i="18" s="1"/>
  <c r="S800" i="18"/>
  <c r="Z800" i="18" s="1"/>
  <c r="AI800" i="18" s="1"/>
  <c r="J852" i="18"/>
  <c r="AA801" i="18"/>
  <c r="AH801" i="18" s="1"/>
  <c r="AC145" i="18"/>
  <c r="S796" i="18"/>
  <c r="Z796" i="18" s="1"/>
  <c r="AA796" i="18" s="1"/>
  <c r="AH796" i="18" s="1"/>
  <c r="Z220" i="18"/>
  <c r="AD560" i="18"/>
  <c r="AD938" i="18"/>
  <c r="AH126" i="18"/>
  <c r="J414" i="18"/>
  <c r="J552" i="18"/>
  <c r="T552" i="18"/>
  <c r="AB552" i="18" s="1"/>
  <c r="J700" i="18"/>
  <c r="T414" i="18"/>
  <c r="AB414" i="18" s="1"/>
  <c r="T882" i="18"/>
  <c r="AB882" i="18" s="1"/>
  <c r="AB885" i="18" s="1"/>
  <c r="AE813" i="18"/>
  <c r="K690" i="18"/>
  <c r="M542" i="18"/>
  <c r="P71" i="17"/>
  <c r="U696" i="18"/>
  <c r="AC696" i="18" s="1"/>
  <c r="T707" i="18"/>
  <c r="AB707" i="18" s="1"/>
  <c r="U703" i="18"/>
  <c r="AC703" i="18" s="1"/>
  <c r="AE730" i="1"/>
  <c r="P749" i="1"/>
  <c r="V698" i="1"/>
  <c r="U737" i="1"/>
  <c r="AC737" i="1" s="1"/>
  <c r="U746" i="1"/>
  <c r="AC746" i="1" s="1"/>
  <c r="T730" i="1"/>
  <c r="J746" i="1"/>
  <c r="AD744" i="1"/>
  <c r="M744" i="1"/>
  <c r="V738" i="1"/>
  <c r="T723" i="1"/>
  <c r="AB723" i="1" s="1"/>
  <c r="AC718" i="1"/>
  <c r="L749" i="1"/>
  <c r="K70" i="1"/>
  <c r="K69" i="17" s="1"/>
  <c r="T746" i="1"/>
  <c r="AB746" i="1" s="1"/>
  <c r="S726" i="1"/>
  <c r="Z726" i="1" s="1"/>
  <c r="AI726" i="1" s="1"/>
  <c r="AI688" i="1"/>
  <c r="AE54" i="1"/>
  <c r="P37" i="1"/>
  <c r="S640" i="1"/>
  <c r="Z640" i="1" s="1"/>
  <c r="AI640" i="1" s="1"/>
  <c r="S629" i="1"/>
  <c r="Z629" i="1" s="1"/>
  <c r="AI629" i="1" s="1"/>
  <c r="U670" i="1"/>
  <c r="V661" i="1"/>
  <c r="V670" i="1" s="1"/>
  <c r="P670" i="1"/>
  <c r="AB406" i="1"/>
  <c r="AI883" i="1"/>
  <c r="AC292" i="1"/>
  <c r="U295" i="1"/>
  <c r="AD698" i="1"/>
  <c r="AE170" i="1"/>
  <c r="AF147" i="1"/>
  <c r="T412" i="1"/>
  <c r="AB412" i="1" s="1"/>
  <c r="U406" i="1"/>
  <c r="AC406" i="1" s="1"/>
  <c r="AE724" i="1"/>
  <c r="Q69" i="1"/>
  <c r="AA434" i="1"/>
  <c r="AH434" i="1" s="1"/>
  <c r="S885" i="1"/>
  <c r="Z885" i="1" s="1"/>
  <c r="S919" i="1"/>
  <c r="Z919" i="1" s="1"/>
  <c r="AA919" i="1" s="1"/>
  <c r="AH919" i="1" s="1"/>
  <c r="S912" i="1"/>
  <c r="Z912" i="1" s="1"/>
  <c r="V371" i="1"/>
  <c r="S167" i="1"/>
  <c r="Z167" i="1" s="1"/>
  <c r="AI167" i="1" s="1"/>
  <c r="AD114" i="1"/>
  <c r="AD142" i="1"/>
  <c r="AE188" i="1"/>
  <c r="AD218" i="1"/>
  <c r="AD221" i="1" s="1"/>
  <c r="V221" i="1"/>
  <c r="AF447" i="1"/>
  <c r="AF448" i="1" s="1"/>
  <c r="W448" i="1"/>
  <c r="W449" i="1" s="1"/>
  <c r="J741" i="1"/>
  <c r="J726" i="1"/>
  <c r="J775" i="1"/>
  <c r="J668" i="1"/>
  <c r="J641" i="1"/>
  <c r="J633" i="1"/>
  <c r="J616" i="1"/>
  <c r="T876" i="1"/>
  <c r="AF122" i="1"/>
  <c r="AI781" i="1"/>
  <c r="S493" i="1"/>
  <c r="Z493" i="1" s="1"/>
  <c r="M896" i="1"/>
  <c r="L896" i="1"/>
  <c r="AI853" i="1"/>
  <c r="AI729" i="1"/>
  <c r="K12" i="17"/>
  <c r="L32" i="17"/>
  <c r="K44" i="17"/>
  <c r="AI810" i="1"/>
  <c r="X66" i="17"/>
  <c r="AF66" i="17" s="1"/>
  <c r="AI937" i="1"/>
  <c r="AB368" i="1"/>
  <c r="AB371" i="1" s="1"/>
  <c r="S370" i="1"/>
  <c r="Z370" i="1" s="1"/>
  <c r="AI370" i="1" s="1"/>
  <c r="AC883" i="1"/>
  <c r="AA883" i="1" s="1"/>
  <c r="AH883" i="1" s="1"/>
  <c r="AC486" i="1"/>
  <c r="AI331" i="1"/>
  <c r="S571" i="1"/>
  <c r="Z571" i="1" s="1"/>
  <c r="AI585" i="1"/>
  <c r="V650" i="1"/>
  <c r="S323" i="1"/>
  <c r="Z323" i="1" s="1"/>
  <c r="AA323" i="1" s="1"/>
  <c r="AH323" i="1" s="1"/>
  <c r="S663" i="1"/>
  <c r="Z663" i="1" s="1"/>
  <c r="S469" i="1"/>
  <c r="Z469" i="1" s="1"/>
  <c r="AI469" i="1" s="1"/>
  <c r="S620" i="1"/>
  <c r="Z620" i="1" s="1"/>
  <c r="AI620" i="1" s="1"/>
  <c r="S641" i="1"/>
  <c r="Z641" i="1" s="1"/>
  <c r="S207" i="1"/>
  <c r="Z207" i="1" s="1"/>
  <c r="AI207" i="1" s="1"/>
  <c r="S728" i="1"/>
  <c r="Z728" i="1" s="1"/>
  <c r="AB250" i="1"/>
  <c r="AA250" i="1" s="1"/>
  <c r="AH250" i="1" s="1"/>
  <c r="V759" i="1"/>
  <c r="U870" i="1"/>
  <c r="AC866" i="1"/>
  <c r="V573" i="1"/>
  <c r="S481" i="1"/>
  <c r="Z481" i="1" s="1"/>
  <c r="AC880" i="1"/>
  <c r="AA427" i="1"/>
  <c r="AH427" i="1" s="1"/>
  <c r="AA778" i="1"/>
  <c r="AH778" i="1" s="1"/>
  <c r="L49" i="17"/>
  <c r="L11" i="17"/>
  <c r="X56" i="17"/>
  <c r="AF56" i="17" s="1"/>
  <c r="T598" i="1"/>
  <c r="U270" i="1"/>
  <c r="S635" i="1"/>
  <c r="Z635" i="1" s="1"/>
  <c r="AI635" i="1" s="1"/>
  <c r="AB740" i="1"/>
  <c r="AB744" i="1" s="1"/>
  <c r="AB727" i="1"/>
  <c r="AA788" i="1"/>
  <c r="AH788" i="1" s="1"/>
  <c r="J822" i="1"/>
  <c r="AC667" i="1"/>
  <c r="AA667" i="1" s="1"/>
  <c r="AH667" i="1" s="1"/>
  <c r="AI794" i="1"/>
  <c r="S332" i="1"/>
  <c r="Z332" i="1" s="1"/>
  <c r="AI332" i="1" s="1"/>
  <c r="S407" i="1"/>
  <c r="Z407" i="1" s="1"/>
  <c r="S645" i="1"/>
  <c r="Z645" i="1" s="1"/>
  <c r="AI645" i="1" s="1"/>
  <c r="AA360" i="1"/>
  <c r="AH360" i="1" s="1"/>
  <c r="S255" i="1"/>
  <c r="Z255" i="1" s="1"/>
  <c r="AI255" i="1" s="1"/>
  <c r="AA356" i="1"/>
  <c r="AH356" i="1" s="1"/>
  <c r="AB292" i="1"/>
  <c r="S849" i="1"/>
  <c r="Z849" i="1" s="1"/>
  <c r="AE262" i="1"/>
  <c r="AF844" i="1"/>
  <c r="J283" i="1"/>
  <c r="J783" i="1"/>
  <c r="U674" i="1"/>
  <c r="U72" i="1" s="1"/>
  <c r="P675" i="1"/>
  <c r="I676" i="1"/>
  <c r="V674" i="1"/>
  <c r="V656" i="1"/>
  <c r="S638" i="1"/>
  <c r="Z638" i="1" s="1"/>
  <c r="J648" i="1"/>
  <c r="AA713" i="18"/>
  <c r="AH713" i="18" s="1"/>
  <c r="J688" i="18"/>
  <c r="S739" i="18"/>
  <c r="Z739" i="18" s="1"/>
  <c r="AA739" i="18" s="1"/>
  <c r="AH739" i="18" s="1"/>
  <c r="J687" i="18"/>
  <c r="L690" i="18"/>
  <c r="V608" i="18"/>
  <c r="U655" i="18"/>
  <c r="AC655" i="18" s="1"/>
  <c r="S648" i="18"/>
  <c r="Z648" i="18" s="1"/>
  <c r="AI648" i="18" s="1"/>
  <c r="AC648" i="18"/>
  <c r="J609" i="18"/>
  <c r="AA581" i="1"/>
  <c r="AH581" i="1" s="1"/>
  <c r="S554" i="1"/>
  <c r="Z554" i="1" s="1"/>
  <c r="U539" i="1"/>
  <c r="AC539" i="1" s="1"/>
  <c r="S575" i="1"/>
  <c r="Z575" i="1" s="1"/>
  <c r="AI575" i="1" s="1"/>
  <c r="U538" i="1"/>
  <c r="AC538" i="1" s="1"/>
  <c r="V535" i="1"/>
  <c r="T535" i="1"/>
  <c r="AD46" i="1"/>
  <c r="AD599" i="1"/>
  <c r="S588" i="1"/>
  <c r="Z588" i="1" s="1"/>
  <c r="AA590" i="1"/>
  <c r="AH590" i="1" s="1"/>
  <c r="J552" i="1"/>
  <c r="L579" i="1"/>
  <c r="T538" i="1"/>
  <c r="AB538" i="1" s="1"/>
  <c r="U587" i="18"/>
  <c r="AC587" i="18" s="1"/>
  <c r="J531" i="18"/>
  <c r="J540" i="18"/>
  <c r="J534" i="18"/>
  <c r="J532" i="18"/>
  <c r="M43" i="17"/>
  <c r="AD43" i="17" s="1"/>
  <c r="P51" i="17"/>
  <c r="Q51" i="17"/>
  <c r="V490" i="18"/>
  <c r="V44" i="18" s="1"/>
  <c r="T491" i="18"/>
  <c r="AB491" i="18" s="1"/>
  <c r="U490" i="18"/>
  <c r="AC490" i="18" s="1"/>
  <c r="Q493" i="18"/>
  <c r="U491" i="18"/>
  <c r="AC491" i="18" s="1"/>
  <c r="U475" i="18"/>
  <c r="AC475" i="18" s="1"/>
  <c r="R28" i="17"/>
  <c r="R33" i="17"/>
  <c r="P33" i="17" s="1"/>
  <c r="U496" i="18"/>
  <c r="U477" i="18"/>
  <c r="AC477" i="18" s="1"/>
  <c r="AE491" i="1"/>
  <c r="N525" i="1"/>
  <c r="N526" i="1" s="1"/>
  <c r="P505" i="1"/>
  <c r="V473" i="1"/>
  <c r="P525" i="1"/>
  <c r="S512" i="1"/>
  <c r="Z512" i="1" s="1"/>
  <c r="S468" i="1"/>
  <c r="Z468" i="1" s="1"/>
  <c r="AI468" i="1" s="1"/>
  <c r="S467" i="1"/>
  <c r="Z467" i="1" s="1"/>
  <c r="AI467" i="1" s="1"/>
  <c r="M70" i="17"/>
  <c r="AD70" i="17" s="1"/>
  <c r="S498" i="1"/>
  <c r="Z498" i="1" s="1"/>
  <c r="K9" i="17"/>
  <c r="T461" i="1"/>
  <c r="AB461" i="1" s="1"/>
  <c r="W68" i="1"/>
  <c r="W67" i="17" s="1"/>
  <c r="P422" i="1"/>
  <c r="R54" i="1"/>
  <c r="U422" i="1"/>
  <c r="AC420" i="1"/>
  <c r="AC422" i="1" s="1"/>
  <c r="V414" i="1"/>
  <c r="T419" i="1"/>
  <c r="T422" i="1" s="1"/>
  <c r="J419" i="1"/>
  <c r="J422" i="1" s="1"/>
  <c r="S402" i="1"/>
  <c r="Z402" i="1" s="1"/>
  <c r="AA444" i="1"/>
  <c r="AH444" i="1" s="1"/>
  <c r="S394" i="1"/>
  <c r="Z394" i="1" s="1"/>
  <c r="V442" i="1"/>
  <c r="AA802" i="18"/>
  <c r="AH802" i="18" s="1"/>
  <c r="AB753" i="18"/>
  <c r="AA753" i="18" s="1"/>
  <c r="AH753" i="18" s="1"/>
  <c r="AB760" i="18"/>
  <c r="AA760" i="18" s="1"/>
  <c r="AH760" i="18" s="1"/>
  <c r="AB756" i="18"/>
  <c r="AA756" i="18" s="1"/>
  <c r="AH756" i="18" s="1"/>
  <c r="S810" i="18"/>
  <c r="Z810" i="18" s="1"/>
  <c r="AI810" i="18" s="1"/>
  <c r="U930" i="18"/>
  <c r="AC930" i="18" s="1"/>
  <c r="M932" i="18"/>
  <c r="L33" i="18"/>
  <c r="U919" i="18"/>
  <c r="AC919" i="18" s="1"/>
  <c r="J917" i="18"/>
  <c r="J912" i="18"/>
  <c r="S903" i="18"/>
  <c r="Z903" i="18" s="1"/>
  <c r="T884" i="18"/>
  <c r="AB884" i="18" s="1"/>
  <c r="AI875" i="18"/>
  <c r="AA875" i="18"/>
  <c r="AH875" i="18" s="1"/>
  <c r="U854" i="18"/>
  <c r="AC854" i="18" s="1"/>
  <c r="S851" i="18"/>
  <c r="Z851" i="18" s="1"/>
  <c r="AI851" i="18" s="1"/>
  <c r="S824" i="18"/>
  <c r="Z824" i="18" s="1"/>
  <c r="AA824" i="18" s="1"/>
  <c r="AH824" i="18" s="1"/>
  <c r="S833" i="18"/>
  <c r="Z833" i="18" s="1"/>
  <c r="J828" i="18"/>
  <c r="J808" i="18"/>
  <c r="AA792" i="18"/>
  <c r="AH792" i="18" s="1"/>
  <c r="V812" i="18"/>
  <c r="V813" i="18" s="1"/>
  <c r="V808" i="18"/>
  <c r="AC649" i="18"/>
  <c r="S649" i="18"/>
  <c r="Z649" i="18" s="1"/>
  <c r="AA549" i="18"/>
  <c r="AH549" i="18" s="1"/>
  <c r="V536" i="18"/>
  <c r="U788" i="18"/>
  <c r="S783" i="18"/>
  <c r="Z783" i="18" s="1"/>
  <c r="AI783" i="18" s="1"/>
  <c r="AC783" i="18"/>
  <c r="AC788" i="18" s="1"/>
  <c r="J784" i="18"/>
  <c r="J788" i="18" s="1"/>
  <c r="S784" i="18"/>
  <c r="Z784" i="18" s="1"/>
  <c r="AI784" i="18" s="1"/>
  <c r="O780" i="18"/>
  <c r="O814" i="18" s="1"/>
  <c r="AC751" i="18"/>
  <c r="U762" i="18"/>
  <c r="S761" i="18"/>
  <c r="Z761" i="18" s="1"/>
  <c r="S751" i="18"/>
  <c r="Z751" i="18" s="1"/>
  <c r="U738" i="18"/>
  <c r="AC738" i="18" s="1"/>
  <c r="T724" i="18"/>
  <c r="AB724" i="18" s="1"/>
  <c r="AD716" i="18"/>
  <c r="V715" i="18"/>
  <c r="AC701" i="18"/>
  <c r="S701" i="18"/>
  <c r="Z701" i="18" s="1"/>
  <c r="AA701" i="18" s="1"/>
  <c r="AH701" i="18" s="1"/>
  <c r="O708" i="18"/>
  <c r="O742" i="18" s="1"/>
  <c r="V681" i="18"/>
  <c r="Q43" i="17"/>
  <c r="P43" i="17"/>
  <c r="S728" i="18"/>
  <c r="Z728" i="18" s="1"/>
  <c r="AI728" i="18" s="1"/>
  <c r="T727" i="18"/>
  <c r="AB727" i="18" s="1"/>
  <c r="T726" i="18"/>
  <c r="AB726" i="18" s="1"/>
  <c r="U735" i="18"/>
  <c r="AC735" i="18" s="1"/>
  <c r="U732" i="18"/>
  <c r="AC732" i="18" s="1"/>
  <c r="U719" i="18"/>
  <c r="V680" i="18"/>
  <c r="S680" i="18" s="1"/>
  <c r="Z680" i="18" s="1"/>
  <c r="U643" i="18"/>
  <c r="AC643" i="18" s="1"/>
  <c r="U642" i="18"/>
  <c r="AC642" i="18" s="1"/>
  <c r="U641" i="18"/>
  <c r="AC641" i="18" s="1"/>
  <c r="U607" i="18"/>
  <c r="AC607" i="18" s="1"/>
  <c r="U631" i="18"/>
  <c r="AC631" i="18" s="1"/>
  <c r="U630" i="18"/>
  <c r="U633" i="18"/>
  <c r="AC633" i="18" s="1"/>
  <c r="U653" i="18"/>
  <c r="AC653" i="18" s="1"/>
  <c r="T654" i="18"/>
  <c r="AB654" i="18" s="1"/>
  <c r="T663" i="18"/>
  <c r="AB663" i="18" s="1"/>
  <c r="V657" i="18"/>
  <c r="T646" i="18"/>
  <c r="AB646" i="18" s="1"/>
  <c r="T642" i="18"/>
  <c r="J635" i="18"/>
  <c r="V628" i="18"/>
  <c r="V580" i="18"/>
  <c r="V578" i="18"/>
  <c r="V576" i="18"/>
  <c r="AA562" i="18"/>
  <c r="AH562" i="18" s="1"/>
  <c r="U568" i="18"/>
  <c r="AA563" i="18"/>
  <c r="AH563" i="18" s="1"/>
  <c r="AI564" i="18"/>
  <c r="J568" i="18"/>
  <c r="S567" i="18"/>
  <c r="Z567" i="18" s="1"/>
  <c r="AI567" i="18" s="1"/>
  <c r="AC550" i="18"/>
  <c r="AI557" i="18"/>
  <c r="AA557" i="18"/>
  <c r="AH557" i="18" s="1"/>
  <c r="S554" i="18"/>
  <c r="Z554" i="18" s="1"/>
  <c r="AI554" i="18" s="1"/>
  <c r="V560" i="18"/>
  <c r="M594" i="18"/>
  <c r="AB544" i="18"/>
  <c r="S555" i="18"/>
  <c r="Z555" i="18" s="1"/>
  <c r="AI555" i="18" s="1"/>
  <c r="V531" i="18"/>
  <c r="O594" i="18"/>
  <c r="V503" i="18"/>
  <c r="U501" i="18"/>
  <c r="AC501" i="18" s="1"/>
  <c r="U509" i="18"/>
  <c r="AC509" i="18" s="1"/>
  <c r="U502" i="18"/>
  <c r="AC502" i="18" s="1"/>
  <c r="T512" i="18"/>
  <c r="AB512" i="18" s="1"/>
  <c r="V505" i="18"/>
  <c r="V504" i="18"/>
  <c r="AD499" i="18"/>
  <c r="AA497" i="18"/>
  <c r="AH497" i="18" s="1"/>
  <c r="AD493" i="18"/>
  <c r="U474" i="18"/>
  <c r="U469" i="18"/>
  <c r="T479" i="18"/>
  <c r="AB479" i="18" s="1"/>
  <c r="AA478" i="18"/>
  <c r="AH478" i="18" s="1"/>
  <c r="AI478" i="18"/>
  <c r="V461" i="18"/>
  <c r="U440" i="18"/>
  <c r="S440" i="18" s="1"/>
  <c r="V388" i="18"/>
  <c r="M443" i="18"/>
  <c r="V385" i="18"/>
  <c r="V428" i="18"/>
  <c r="M31" i="17"/>
  <c r="AD31" i="17" s="1"/>
  <c r="S421" i="18"/>
  <c r="Z421" i="18" s="1"/>
  <c r="AA421" i="18" s="1"/>
  <c r="AH421" i="18" s="1"/>
  <c r="J416" i="18"/>
  <c r="J417" i="18" s="1"/>
  <c r="U353" i="18"/>
  <c r="AC353" i="18" s="1"/>
  <c r="U340" i="18"/>
  <c r="AC340" i="18" s="1"/>
  <c r="U332" i="18"/>
  <c r="AC332" i="18" s="1"/>
  <c r="U330" i="18"/>
  <c r="AC330" i="18" s="1"/>
  <c r="P23" i="17"/>
  <c r="L367" i="18"/>
  <c r="AD53" i="18"/>
  <c r="AD343" i="18"/>
  <c r="AB338" i="18"/>
  <c r="AD333" i="18"/>
  <c r="K367" i="18"/>
  <c r="V323" i="18"/>
  <c r="S323" i="18" s="1"/>
  <c r="Z323" i="18" s="1"/>
  <c r="V305" i="18"/>
  <c r="M18" i="17"/>
  <c r="AD18" i="17" s="1"/>
  <c r="M42" i="17"/>
  <c r="AD42" i="17" s="1"/>
  <c r="J350" i="18"/>
  <c r="J56" i="18" s="1"/>
  <c r="Q56" i="18" s="1"/>
  <c r="V306" i="18"/>
  <c r="AA912" i="1"/>
  <c r="AH912" i="1" s="1"/>
  <c r="AI912" i="1"/>
  <c r="S910" i="1"/>
  <c r="Z910" i="1" s="1"/>
  <c r="S911" i="1"/>
  <c r="Z911" i="1" s="1"/>
  <c r="AI911" i="1" s="1"/>
  <c r="N969" i="1"/>
  <c r="L70" i="1"/>
  <c r="AI954" i="1"/>
  <c r="AA954" i="1"/>
  <c r="AH954" i="1" s="1"/>
  <c r="J963" i="1"/>
  <c r="AD935" i="1"/>
  <c r="S932" i="1"/>
  <c r="Z932" i="1" s="1"/>
  <c r="S928" i="1"/>
  <c r="Z928" i="1" s="1"/>
  <c r="AA926" i="1"/>
  <c r="AH926" i="1" s="1"/>
  <c r="AD895" i="1"/>
  <c r="AI887" i="1"/>
  <c r="AA887" i="1"/>
  <c r="AH887" i="1" s="1"/>
  <c r="O896" i="1"/>
  <c r="O897" i="1" s="1"/>
  <c r="P876" i="1"/>
  <c r="AI872" i="1"/>
  <c r="AC876" i="1"/>
  <c r="AD870" i="1"/>
  <c r="J869" i="1"/>
  <c r="AA868" i="1"/>
  <c r="AH868" i="1" s="1"/>
  <c r="J867" i="1"/>
  <c r="S850" i="1"/>
  <c r="Z850" i="1" s="1"/>
  <c r="AI841" i="1"/>
  <c r="AA841" i="1"/>
  <c r="AH841" i="1" s="1"/>
  <c r="AI839" i="1"/>
  <c r="AA839" i="1"/>
  <c r="AH839" i="1" s="1"/>
  <c r="AA835" i="1"/>
  <c r="AH835" i="1" s="1"/>
  <c r="AA815" i="1"/>
  <c r="AH815" i="1" s="1"/>
  <c r="AC806" i="1"/>
  <c r="AC817" i="1" s="1"/>
  <c r="S806" i="1"/>
  <c r="Z806" i="1" s="1"/>
  <c r="AA808" i="1"/>
  <c r="AH808" i="1" s="1"/>
  <c r="U793" i="1"/>
  <c r="AC793" i="1" s="1"/>
  <c r="J764" i="1"/>
  <c r="S766" i="1"/>
  <c r="Z766" i="1" s="1"/>
  <c r="S742" i="1"/>
  <c r="Z742" i="1" s="1"/>
  <c r="AI742" i="1" s="1"/>
  <c r="AC747" i="1"/>
  <c r="U749" i="1"/>
  <c r="T747" i="1"/>
  <c r="AA727" i="1"/>
  <c r="AH727" i="1" s="1"/>
  <c r="U720" i="1"/>
  <c r="AC720" i="1" s="1"/>
  <c r="V730" i="1"/>
  <c r="V720" i="1"/>
  <c r="AB711" i="1"/>
  <c r="S711" i="1"/>
  <c r="Z711" i="1" s="1"/>
  <c r="L35" i="1"/>
  <c r="S695" i="1"/>
  <c r="Z695" i="1" s="1"/>
  <c r="AI695" i="1" s="1"/>
  <c r="AA668" i="1"/>
  <c r="AH668" i="1" s="1"/>
  <c r="S674" i="1"/>
  <c r="Z674" i="1" s="1"/>
  <c r="AI674" i="1" s="1"/>
  <c r="S652" i="1"/>
  <c r="Z652" i="1" s="1"/>
  <c r="AA652" i="1" s="1"/>
  <c r="AH652" i="1" s="1"/>
  <c r="AA655" i="1"/>
  <c r="AH655" i="1" s="1"/>
  <c r="T646" i="1"/>
  <c r="AB646" i="1" s="1"/>
  <c r="AD43" i="1"/>
  <c r="AA645" i="1"/>
  <c r="AH645" i="1" s="1"/>
  <c r="S647" i="1"/>
  <c r="Z647" i="1" s="1"/>
  <c r="AA647" i="1" s="1"/>
  <c r="AH647" i="1" s="1"/>
  <c r="AD31" i="1"/>
  <c r="S636" i="1"/>
  <c r="Z636" i="1" s="1"/>
  <c r="AA636" i="1" s="1"/>
  <c r="AH636" i="1" s="1"/>
  <c r="S632" i="1"/>
  <c r="Z632" i="1" s="1"/>
  <c r="AI632" i="1" s="1"/>
  <c r="S630" i="1"/>
  <c r="Z630" i="1" s="1"/>
  <c r="AA630" i="1" s="1"/>
  <c r="AH630" i="1" s="1"/>
  <c r="S622" i="1"/>
  <c r="Z622" i="1" s="1"/>
  <c r="S614" i="1"/>
  <c r="Z614" i="1" s="1"/>
  <c r="AI614" i="1" s="1"/>
  <c r="V612" i="1"/>
  <c r="V624" i="1" s="1"/>
  <c r="S616" i="1"/>
  <c r="Z616" i="1" s="1"/>
  <c r="S343" i="1"/>
  <c r="Z343" i="1" s="1"/>
  <c r="U348" i="1"/>
  <c r="S348" i="1" s="1"/>
  <c r="P352" i="1"/>
  <c r="AA336" i="1"/>
  <c r="AH336" i="1" s="1"/>
  <c r="AE40" i="1"/>
  <c r="V366" i="1"/>
  <c r="AA370" i="1"/>
  <c r="AH370" i="1" s="1"/>
  <c r="AC371" i="1"/>
  <c r="Q372" i="1"/>
  <c r="P372" i="1"/>
  <c r="V320" i="1"/>
  <c r="T308" i="1"/>
  <c r="AB308" i="1" s="1"/>
  <c r="U308" i="1"/>
  <c r="J363" i="1"/>
  <c r="J364" i="1"/>
  <c r="S365" i="1"/>
  <c r="Z365" i="1" s="1"/>
  <c r="AA362" i="1"/>
  <c r="AH362" i="1" s="1"/>
  <c r="AA343" i="1"/>
  <c r="AH343" i="1" s="1"/>
  <c r="B372" i="1"/>
  <c r="AD19" i="1"/>
  <c r="P524" i="1"/>
  <c r="S513" i="1"/>
  <c r="Z513" i="1" s="1"/>
  <c r="AI513" i="1" s="1"/>
  <c r="P447" i="1"/>
  <c r="AI438" i="1"/>
  <c r="AA438" i="1"/>
  <c r="AH438" i="1" s="1"/>
  <c r="AF43" i="1"/>
  <c r="AF48" i="1" s="1"/>
  <c r="X44" i="17"/>
  <c r="AF44" i="17" s="1"/>
  <c r="AE48" i="1"/>
  <c r="S420" i="1"/>
  <c r="Z420" i="1" s="1"/>
  <c r="AI420" i="1" s="1"/>
  <c r="S421" i="1"/>
  <c r="Z421" i="1" s="1"/>
  <c r="AA421" i="1" s="1"/>
  <c r="AH421" i="1" s="1"/>
  <c r="P24" i="1"/>
  <c r="P114" i="1"/>
  <c r="V98" i="1"/>
  <c r="V114" i="1" s="1"/>
  <c r="U98" i="1"/>
  <c r="AC98" i="1" s="1"/>
  <c r="S136" i="1"/>
  <c r="U142" i="1"/>
  <c r="S134" i="1"/>
  <c r="S133" i="1"/>
  <c r="Z133" i="1" s="1"/>
  <c r="X22" i="1"/>
  <c r="X21" i="17" s="1"/>
  <c r="AF244" i="1"/>
  <c r="AE270" i="1"/>
  <c r="V276" i="1"/>
  <c r="S272" i="1"/>
  <c r="T276" i="1"/>
  <c r="AB272" i="1"/>
  <c r="V236" i="1"/>
  <c r="V14" i="1" s="1"/>
  <c r="V13" i="17" s="1"/>
  <c r="U285" i="1"/>
  <c r="AC285" i="1" s="1"/>
  <c r="I67" i="17"/>
  <c r="S282" i="1"/>
  <c r="Z282" i="1" s="1"/>
  <c r="V267" i="1"/>
  <c r="T270" i="1"/>
  <c r="T257" i="1"/>
  <c r="S257" i="1" s="1"/>
  <c r="I296" i="1"/>
  <c r="Q296" i="1" s="1"/>
  <c r="I72" i="17"/>
  <c r="P72" i="17" s="1"/>
  <c r="P295" i="1"/>
  <c r="T238" i="1"/>
  <c r="AB238" i="1" s="1"/>
  <c r="U238" i="1"/>
  <c r="AC238" i="1" s="1"/>
  <c r="J292" i="1"/>
  <c r="Q292" i="1" s="1"/>
  <c r="S268" i="1"/>
  <c r="Z268" i="1" s="1"/>
  <c r="AI268" i="1" s="1"/>
  <c r="M45" i="1"/>
  <c r="AD45" i="1" s="1"/>
  <c r="L42" i="17"/>
  <c r="L38" i="17"/>
  <c r="J238" i="1"/>
  <c r="Q238" i="1" s="1"/>
  <c r="L244" i="1"/>
  <c r="B296" i="1"/>
  <c r="K290" i="1"/>
  <c r="M38" i="1"/>
  <c r="M262" i="1"/>
  <c r="V260" i="1"/>
  <c r="S260" i="1" s="1"/>
  <c r="Z260" i="1" s="1"/>
  <c r="K35" i="1"/>
  <c r="J257" i="1"/>
  <c r="Q257" i="1" s="1"/>
  <c r="AA246" i="1"/>
  <c r="AH246" i="1" s="1"/>
  <c r="AI799" i="18"/>
  <c r="AA799" i="18"/>
  <c r="AH799" i="18" s="1"/>
  <c r="AI774" i="18"/>
  <c r="AA779" i="18"/>
  <c r="AH779" i="18" s="1"/>
  <c r="AI779" i="18"/>
  <c r="AI786" i="18"/>
  <c r="AA786" i="18"/>
  <c r="AH786" i="18" s="1"/>
  <c r="AI796" i="18"/>
  <c r="AI753" i="18"/>
  <c r="AI756" i="18"/>
  <c r="AI760" i="18"/>
  <c r="AA672" i="1"/>
  <c r="AH672" i="1" s="1"/>
  <c r="AI672" i="1"/>
  <c r="AI764" i="18"/>
  <c r="AA764" i="18"/>
  <c r="AH764" i="18" s="1"/>
  <c r="AI739" i="18"/>
  <c r="AI790" i="18"/>
  <c r="AA773" i="18"/>
  <c r="AH773" i="18" s="1"/>
  <c r="S762" i="18"/>
  <c r="AB788" i="18"/>
  <c r="AI656" i="18"/>
  <c r="AA656" i="18"/>
  <c r="AH656" i="18" s="1"/>
  <c r="AI720" i="18"/>
  <c r="AA720" i="18"/>
  <c r="AH720" i="18" s="1"/>
  <c r="AA334" i="1"/>
  <c r="AH334" i="1" s="1"/>
  <c r="AI334" i="1"/>
  <c r="S208" i="1"/>
  <c r="Z208" i="1" s="1"/>
  <c r="AB208" i="1"/>
  <c r="AA764" i="1"/>
  <c r="AH764" i="1" s="1"/>
  <c r="AI764" i="1"/>
  <c r="AA582" i="1"/>
  <c r="AH582" i="1" s="1"/>
  <c r="AI582" i="1"/>
  <c r="AC99" i="18"/>
  <c r="S99" i="18"/>
  <c r="X64" i="17"/>
  <c r="AF64" i="17" s="1"/>
  <c r="AF65" i="1"/>
  <c r="S249" i="18"/>
  <c r="Z249" i="18" s="1"/>
  <c r="AI249" i="18" s="1"/>
  <c r="T294" i="18"/>
  <c r="AI733" i="1"/>
  <c r="AA733" i="1"/>
  <c r="AH733" i="1" s="1"/>
  <c r="AI626" i="1"/>
  <c r="AA626" i="1"/>
  <c r="AH626" i="1" s="1"/>
  <c r="AB548" i="18"/>
  <c r="S619" i="1"/>
  <c r="Z619" i="1" s="1"/>
  <c r="AI647" i="1"/>
  <c r="AB649" i="1"/>
  <c r="AB650" i="1" s="1"/>
  <c r="S649" i="1"/>
  <c r="Z649" i="1" s="1"/>
  <c r="AI649" i="1" s="1"/>
  <c r="AA212" i="1"/>
  <c r="AH212" i="1" s="1"/>
  <c r="AI212" i="1"/>
  <c r="AB256" i="1"/>
  <c r="S256" i="1"/>
  <c r="Z256" i="1" s="1"/>
  <c r="AI256" i="1" s="1"/>
  <c r="AI707" i="1"/>
  <c r="AA707" i="1"/>
  <c r="AH707" i="1" s="1"/>
  <c r="AA708" i="1"/>
  <c r="AH708" i="1" s="1"/>
  <c r="AI708" i="1"/>
  <c r="AA363" i="1"/>
  <c r="AH363" i="1" s="1"/>
  <c r="AI363" i="1"/>
  <c r="AI254" i="1"/>
  <c r="AA254" i="1"/>
  <c r="AH254" i="1" s="1"/>
  <c r="S897" i="18"/>
  <c r="Z897" i="18" s="1"/>
  <c r="AI897" i="18" s="1"/>
  <c r="U906" i="18"/>
  <c r="S913" i="1"/>
  <c r="Z913" i="1" s="1"/>
  <c r="AA913" i="1" s="1"/>
  <c r="AH913" i="1" s="1"/>
  <c r="AA927" i="1"/>
  <c r="AH927" i="1" s="1"/>
  <c r="AA800" i="18"/>
  <c r="AH800" i="18" s="1"/>
  <c r="AB481" i="1"/>
  <c r="S840" i="18"/>
  <c r="Z840" i="18" s="1"/>
  <c r="AC146" i="18"/>
  <c r="AC148" i="18" s="1"/>
  <c r="V771" i="1"/>
  <c r="J505" i="1"/>
  <c r="J890" i="1"/>
  <c r="S414" i="18"/>
  <c r="AA431" i="18"/>
  <c r="AH431" i="18" s="1"/>
  <c r="AB670" i="1"/>
  <c r="AI805" i="1"/>
  <c r="AI884" i="1"/>
  <c r="AA768" i="18"/>
  <c r="AH768" i="18" s="1"/>
  <c r="AI434" i="1"/>
  <c r="AA417" i="1"/>
  <c r="AH417" i="1" s="1"/>
  <c r="S730" i="1"/>
  <c r="U698" i="1"/>
  <c r="S701" i="1"/>
  <c r="AA191" i="1"/>
  <c r="AH191" i="1" s="1"/>
  <c r="Z730" i="1"/>
  <c r="T788" i="18"/>
  <c r="T780" i="18"/>
  <c r="M23" i="17"/>
  <c r="AD23" i="17" s="1"/>
  <c r="T560" i="18"/>
  <c r="S692" i="1"/>
  <c r="Z692" i="1" s="1"/>
  <c r="AB790" i="18"/>
  <c r="AB794" i="18" s="1"/>
  <c r="AB751" i="18"/>
  <c r="J794" i="18"/>
  <c r="M814" i="18"/>
  <c r="S274" i="18"/>
  <c r="X63" i="17"/>
  <c r="AF63" i="17" s="1"/>
  <c r="AI638" i="1"/>
  <c r="AI591" i="1"/>
  <c r="AA793" i="18"/>
  <c r="AH793" i="18" s="1"/>
  <c r="AI793" i="18"/>
  <c r="S822" i="1"/>
  <c r="AA566" i="18"/>
  <c r="AH566" i="18" s="1"/>
  <c r="AD852" i="18"/>
  <c r="AB718" i="18"/>
  <c r="L670" i="18"/>
  <c r="AD588" i="18"/>
  <c r="AA422" i="18"/>
  <c r="AH422" i="18" s="1"/>
  <c r="AD437" i="18"/>
  <c r="U642" i="1"/>
  <c r="AA740" i="1"/>
  <c r="AH740" i="1" s="1"/>
  <c r="AI937" i="18"/>
  <c r="AA269" i="1"/>
  <c r="AH269" i="1" s="1"/>
  <c r="J938" i="18"/>
  <c r="AC129" i="18"/>
  <c r="AA658" i="18"/>
  <c r="AH658" i="18" s="1"/>
  <c r="AB833" i="18"/>
  <c r="L519" i="18"/>
  <c r="J518" i="18"/>
  <c r="T669" i="18"/>
  <c r="AB667" i="18"/>
  <c r="AB669" i="18" s="1"/>
  <c r="AI343" i="1"/>
  <c r="AA207" i="1"/>
  <c r="AH207" i="1" s="1"/>
  <c r="AI655" i="1"/>
  <c r="S242" i="1"/>
  <c r="Z242" i="1" s="1"/>
  <c r="AD485" i="18"/>
  <c r="AA735" i="1"/>
  <c r="AH735" i="1" s="1"/>
  <c r="AB292" i="18"/>
  <c r="S551" i="1"/>
  <c r="Z551" i="1" s="1"/>
  <c r="AI551" i="1" s="1"/>
  <c r="AC551" i="1"/>
  <c r="Q42" i="17"/>
  <c r="P42" i="17"/>
  <c r="AC465" i="1"/>
  <c r="S465" i="1"/>
  <c r="Z465" i="1" s="1"/>
  <c r="AD788" i="18"/>
  <c r="AD708" i="18"/>
  <c r="AB619" i="1"/>
  <c r="T650" i="1"/>
  <c r="AB638" i="1"/>
  <c r="AA638" i="1" s="1"/>
  <c r="AH638" i="1" s="1"/>
  <c r="AB578" i="18"/>
  <c r="S550" i="18"/>
  <c r="AB550" i="18"/>
  <c r="S627" i="1"/>
  <c r="Z627" i="1" s="1"/>
  <c r="AB627" i="1"/>
  <c r="S628" i="1"/>
  <c r="Z628" i="1" s="1"/>
  <c r="AC634" i="1"/>
  <c r="S634" i="1"/>
  <c r="Z634" i="1" s="1"/>
  <c r="AI634" i="1" s="1"/>
  <c r="AB618" i="1"/>
  <c r="S618" i="1"/>
  <c r="Z618" i="1" s="1"/>
  <c r="AC117" i="18"/>
  <c r="S117" i="18"/>
  <c r="AA317" i="1"/>
  <c r="AH317" i="1" s="1"/>
  <c r="AI340" i="1"/>
  <c r="AA340" i="1"/>
  <c r="AB720" i="1"/>
  <c r="AI785" i="1"/>
  <c r="AA785" i="1"/>
  <c r="AH785" i="1" s="1"/>
  <c r="AI713" i="1"/>
  <c r="AA713" i="1"/>
  <c r="AH713" i="1" s="1"/>
  <c r="AA409" i="1"/>
  <c r="AH409" i="1" s="1"/>
  <c r="S784" i="1"/>
  <c r="Z784" i="1" s="1"/>
  <c r="AB784" i="1"/>
  <c r="S795" i="1"/>
  <c r="Z795" i="1" s="1"/>
  <c r="AB795" i="1"/>
  <c r="AC408" i="1"/>
  <c r="S408" i="1"/>
  <c r="Z408" i="1" s="1"/>
  <c r="AI408" i="1" s="1"/>
  <c r="AB584" i="1"/>
  <c r="S584" i="1"/>
  <c r="Z584" i="1" s="1"/>
  <c r="V196" i="1"/>
  <c r="AB233" i="1"/>
  <c r="S233" i="1"/>
  <c r="Z233" i="1" s="1"/>
  <c r="AB310" i="1"/>
  <c r="AB962" i="1"/>
  <c r="S962" i="1"/>
  <c r="Z962" i="1" s="1"/>
  <c r="AB809" i="1"/>
  <c r="S809" i="1"/>
  <c r="Z809" i="1" s="1"/>
  <c r="AB966" i="1"/>
  <c r="AB968" i="1" s="1"/>
  <c r="S966" i="1"/>
  <c r="Z966" i="1" s="1"/>
  <c r="AC704" i="1"/>
  <c r="S704" i="1"/>
  <c r="Z704" i="1" s="1"/>
  <c r="AB710" i="1"/>
  <c r="S710" i="1"/>
  <c r="Z710" i="1" s="1"/>
  <c r="AB700" i="1"/>
  <c r="S700" i="1"/>
  <c r="Z700" i="1" s="1"/>
  <c r="T716" i="1"/>
  <c r="AC689" i="1"/>
  <c r="S689" i="1"/>
  <c r="Z689" i="1" s="1"/>
  <c r="AI689" i="1" s="1"/>
  <c r="AB361" i="1"/>
  <c r="S361" i="1"/>
  <c r="Z361" i="1" s="1"/>
  <c r="AI361" i="1" s="1"/>
  <c r="Q676" i="1"/>
  <c r="P676" i="1"/>
  <c r="AB424" i="1"/>
  <c r="S424" i="1"/>
  <c r="AB328" i="1"/>
  <c r="S328" i="1"/>
  <c r="Z328" i="1" s="1"/>
  <c r="AI328" i="1" s="1"/>
  <c r="AB92" i="1"/>
  <c r="S92" i="1"/>
  <c r="Z92" i="1" s="1"/>
  <c r="AI92" i="1" s="1"/>
  <c r="AB146" i="1"/>
  <c r="T147" i="1"/>
  <c r="AC91" i="1"/>
  <c r="S91" i="1"/>
  <c r="Z91" i="1" s="1"/>
  <c r="AD216" i="1"/>
  <c r="AA314" i="1"/>
  <c r="AH314" i="1" s="1"/>
  <c r="S929" i="1"/>
  <c r="Z929" i="1" s="1"/>
  <c r="U968" i="1"/>
  <c r="S211" i="1"/>
  <c r="Z211" i="1" s="1"/>
  <c r="U822" i="1"/>
  <c r="AI791" i="1"/>
  <c r="S545" i="1"/>
  <c r="Z545" i="1" s="1"/>
  <c r="AI545" i="1" s="1"/>
  <c r="AD866" i="18"/>
  <c r="K742" i="18"/>
  <c r="S847" i="1"/>
  <c r="Z847" i="1" s="1"/>
  <c r="AA773" i="1"/>
  <c r="AH773" i="1" s="1"/>
  <c r="AD636" i="18"/>
  <c r="S477" i="18"/>
  <c r="Z477" i="18" s="1"/>
  <c r="AI445" i="1"/>
  <c r="S814" i="1"/>
  <c r="Z814" i="1" s="1"/>
  <c r="L742" i="18"/>
  <c r="AD361" i="18"/>
  <c r="T352" i="1"/>
  <c r="S664" i="1"/>
  <c r="Z664" i="1" s="1"/>
  <c r="O599" i="1"/>
  <c r="O600" i="1" s="1"/>
  <c r="T524" i="1"/>
  <c r="S559" i="18"/>
  <c r="Z559" i="18" s="1"/>
  <c r="S621" i="1"/>
  <c r="Z621" i="1" s="1"/>
  <c r="S942" i="1"/>
  <c r="Z942" i="1" s="1"/>
  <c r="S274" i="1"/>
  <c r="Z274" i="1" s="1"/>
  <c r="S662" i="1"/>
  <c r="Z662" i="1" s="1"/>
  <c r="S659" i="1"/>
  <c r="Z659" i="1" s="1"/>
  <c r="T670" i="1"/>
  <c r="U656" i="1"/>
  <c r="S714" i="1"/>
  <c r="Z714" i="1" s="1"/>
  <c r="S741" i="1"/>
  <c r="Z741" i="1" s="1"/>
  <c r="AI741" i="1" s="1"/>
  <c r="S732" i="1"/>
  <c r="Z732" i="1" s="1"/>
  <c r="S712" i="1"/>
  <c r="Z712" i="1" s="1"/>
  <c r="S859" i="1"/>
  <c r="Z859" i="1" s="1"/>
  <c r="S867" i="1"/>
  <c r="Z867" i="1" s="1"/>
  <c r="S393" i="1"/>
  <c r="Z393" i="1" s="1"/>
  <c r="AI393" i="1" s="1"/>
  <c r="S132" i="1"/>
  <c r="Z132" i="1" s="1"/>
  <c r="AI132" i="1" s="1"/>
  <c r="S140" i="1"/>
  <c r="S948" i="1"/>
  <c r="Z948" i="1" s="1"/>
  <c r="AB889" i="1"/>
  <c r="S889" i="1"/>
  <c r="Z889" i="1" s="1"/>
  <c r="AC695" i="1"/>
  <c r="AA695" i="1" s="1"/>
  <c r="AH695" i="1" s="1"/>
  <c r="S865" i="1"/>
  <c r="Z865" i="1" s="1"/>
  <c r="AC865" i="1"/>
  <c r="AD844" i="1"/>
  <c r="S786" i="1"/>
  <c r="Z786" i="1" s="1"/>
  <c r="AD771" i="1"/>
  <c r="AB813" i="1"/>
  <c r="S813" i="1"/>
  <c r="Z813" i="1" s="1"/>
  <c r="AB882" i="1"/>
  <c r="S882" i="1"/>
  <c r="Z882" i="1" s="1"/>
  <c r="AC905" i="1"/>
  <c r="S905" i="1"/>
  <c r="Z905" i="1" s="1"/>
  <c r="S908" i="1"/>
  <c r="Z908" i="1" s="1"/>
  <c r="AC776" i="1"/>
  <c r="S776" i="1"/>
  <c r="Z776" i="1" s="1"/>
  <c r="AI776" i="1" s="1"/>
  <c r="AB857" i="1"/>
  <c r="S857" i="1"/>
  <c r="Z857" i="1" s="1"/>
  <c r="AC726" i="1"/>
  <c r="AC730" i="1" s="1"/>
  <c r="U730" i="1"/>
  <c r="AC705" i="1"/>
  <c r="S705" i="1"/>
  <c r="Z705" i="1" s="1"/>
  <c r="AB690" i="1"/>
  <c r="S690" i="1"/>
  <c r="Z690" i="1" s="1"/>
  <c r="AB686" i="1"/>
  <c r="S686" i="1"/>
  <c r="Z686" i="1" s="1"/>
  <c r="AB136" i="1"/>
  <c r="S106" i="1"/>
  <c r="Z106" i="1" s="1"/>
  <c r="S654" i="1"/>
  <c r="Z654" i="1" s="1"/>
  <c r="AC134" i="1"/>
  <c r="AE346" i="1"/>
  <c r="AE428" i="1"/>
  <c r="AE422" i="1"/>
  <c r="AF593" i="1"/>
  <c r="AE573" i="1"/>
  <c r="AF565" i="1"/>
  <c r="AF547" i="1"/>
  <c r="T426" i="1"/>
  <c r="T428" i="1" s="1"/>
  <c r="V426" i="1"/>
  <c r="V428" i="1" s="1"/>
  <c r="U851" i="1"/>
  <c r="T851" i="1"/>
  <c r="U213" i="1"/>
  <c r="V213" i="1"/>
  <c r="T215" i="1"/>
  <c r="V215" i="1"/>
  <c r="V294" i="1"/>
  <c r="AD294" i="1" s="1"/>
  <c r="T294" i="1"/>
  <c r="AB294" i="1" s="1"/>
  <c r="U286" i="1"/>
  <c r="AC286" i="1" s="1"/>
  <c r="T286" i="1"/>
  <c r="AB286" i="1" s="1"/>
  <c r="U278" i="1"/>
  <c r="AC278" i="1" s="1"/>
  <c r="T278" i="1"/>
  <c r="N72" i="18"/>
  <c r="AD862" i="1"/>
  <c r="S179" i="1"/>
  <c r="Z179" i="1" s="1"/>
  <c r="S163" i="1"/>
  <c r="Z163" i="1" s="1"/>
  <c r="AI163" i="1" s="1"/>
  <c r="AE73" i="1"/>
  <c r="AD716" i="1"/>
  <c r="S763" i="1"/>
  <c r="Z763" i="1" s="1"/>
  <c r="S787" i="1"/>
  <c r="Z787" i="1" s="1"/>
  <c r="S768" i="1"/>
  <c r="Z768" i="1" s="1"/>
  <c r="S777" i="1"/>
  <c r="Z777" i="1" s="1"/>
  <c r="S837" i="1"/>
  <c r="Z837" i="1" s="1"/>
  <c r="S878" i="1"/>
  <c r="Z878" i="1" s="1"/>
  <c r="S960" i="1"/>
  <c r="Z960" i="1" s="1"/>
  <c r="S389" i="1"/>
  <c r="Z389" i="1" s="1"/>
  <c r="AI389" i="1" s="1"/>
  <c r="P599" i="1"/>
  <c r="S953" i="1"/>
  <c r="Z953" i="1" s="1"/>
  <c r="S952" i="1"/>
  <c r="Z952" i="1" s="1"/>
  <c r="S583" i="1"/>
  <c r="Z583" i="1" s="1"/>
  <c r="AI583" i="1" s="1"/>
  <c r="V598" i="1"/>
  <c r="V338" i="1"/>
  <c r="S673" i="1"/>
  <c r="Z673" i="1" s="1"/>
  <c r="AA812" i="1"/>
  <c r="AH812" i="1" s="1"/>
  <c r="S702" i="1"/>
  <c r="Z702" i="1" s="1"/>
  <c r="AI702" i="1" s="1"/>
  <c r="AF96" i="1"/>
  <c r="S93" i="1"/>
  <c r="Z93" i="1" s="1"/>
  <c r="AI93" i="1" s="1"/>
  <c r="V675" i="1"/>
  <c r="T384" i="1"/>
  <c r="V384" i="1"/>
  <c r="V10" i="1" s="1"/>
  <c r="AF505" i="1"/>
  <c r="AF499" i="1"/>
  <c r="T200" i="1"/>
  <c r="U200" i="1"/>
  <c r="AC200" i="1" s="1"/>
  <c r="U164" i="1"/>
  <c r="AC164" i="1" s="1"/>
  <c r="T164" i="1"/>
  <c r="T16" i="1" s="1"/>
  <c r="AB16" i="1" s="1"/>
  <c r="U240" i="1"/>
  <c r="AC240" i="1" s="1"/>
  <c r="T240" i="1"/>
  <c r="U234" i="1"/>
  <c r="U12" i="1" s="1"/>
  <c r="AC12" i="1" s="1"/>
  <c r="T234" i="1"/>
  <c r="AB234" i="1" s="1"/>
  <c r="U357" i="1"/>
  <c r="AC357" i="1" s="1"/>
  <c r="T357" i="1"/>
  <c r="T355" i="1"/>
  <c r="U355" i="1"/>
  <c r="U341" i="1"/>
  <c r="T341" i="1"/>
  <c r="T346" i="1" s="1"/>
  <c r="U315" i="1"/>
  <c r="AC315" i="1" s="1"/>
  <c r="T315" i="1"/>
  <c r="U311" i="1"/>
  <c r="AC311" i="1" s="1"/>
  <c r="T311" i="1"/>
  <c r="U433" i="1"/>
  <c r="T433" i="1"/>
  <c r="Q656" i="1"/>
  <c r="P656" i="1"/>
  <c r="X38" i="17"/>
  <c r="AF38" i="17" s="1"/>
  <c r="AF39" i="17" s="1"/>
  <c r="AF39" i="1"/>
  <c r="AF40" i="1" s="1"/>
  <c r="X18" i="17"/>
  <c r="AF18" i="17" s="1"/>
  <c r="AF19" i="1"/>
  <c r="B67" i="17"/>
  <c r="AE447" i="1"/>
  <c r="AE598" i="1"/>
  <c r="P428" i="1"/>
  <c r="B750" i="1"/>
  <c r="AF724" i="1"/>
  <c r="AF797" i="1"/>
  <c r="AF876" i="1"/>
  <c r="AF943" i="1"/>
  <c r="AF969" i="1" s="1"/>
  <c r="Q41" i="1"/>
  <c r="O71" i="17"/>
  <c r="AF72" i="18"/>
  <c r="L44" i="18"/>
  <c r="L44" i="17" s="1"/>
  <c r="M56" i="18"/>
  <c r="AD56" i="18" s="1"/>
  <c r="M46" i="18"/>
  <c r="M28" i="18"/>
  <c r="M27" i="18"/>
  <c r="AE129" i="18"/>
  <c r="L70" i="18"/>
  <c r="L70" i="17" s="1"/>
  <c r="L69" i="18"/>
  <c r="K46" i="18"/>
  <c r="M44" i="18"/>
  <c r="K41" i="17"/>
  <c r="K33" i="18"/>
  <c r="L27" i="18"/>
  <c r="L27" i="17" s="1"/>
  <c r="U205" i="18"/>
  <c r="AC205" i="18" s="1"/>
  <c r="T205" i="18"/>
  <c r="AB291" i="18"/>
  <c r="S291" i="18"/>
  <c r="Z291" i="18" s="1"/>
  <c r="AA291" i="18" s="1"/>
  <c r="AH291" i="18" s="1"/>
  <c r="J278" i="18"/>
  <c r="V268" i="18"/>
  <c r="V267" i="18"/>
  <c r="V269" i="18" s="1"/>
  <c r="AE341" i="18"/>
  <c r="T353" i="18"/>
  <c r="AB353" i="18" s="1"/>
  <c r="V352" i="18"/>
  <c r="T351" i="18"/>
  <c r="V350" i="18"/>
  <c r="J484" i="18"/>
  <c r="J485" i="18" s="1"/>
  <c r="AF518" i="18"/>
  <c r="V517" i="18"/>
  <c r="M71" i="18"/>
  <c r="AD71" i="18" s="1"/>
  <c r="AD72" i="18" s="1"/>
  <c r="AD506" i="18"/>
  <c r="AD513" i="18" s="1"/>
  <c r="V506" i="18"/>
  <c r="J505" i="18"/>
  <c r="U482" i="18"/>
  <c r="AC482" i="18" s="1"/>
  <c r="V565" i="18"/>
  <c r="S565" i="18" s="1"/>
  <c r="AD565" i="18"/>
  <c r="AD568" i="18" s="1"/>
  <c r="T655" i="18"/>
  <c r="AB655" i="18" s="1"/>
  <c r="M664" i="18"/>
  <c r="M670" i="18" s="1"/>
  <c r="AF53" i="18"/>
  <c r="AE275" i="18"/>
  <c r="AD243" i="18"/>
  <c r="S25" i="18"/>
  <c r="S24" i="18"/>
  <c r="AF423" i="18"/>
  <c r="T484" i="18"/>
  <c r="AB484" i="18" s="1"/>
  <c r="T482" i="18"/>
  <c r="U335" i="18"/>
  <c r="J421" i="18"/>
  <c r="J423" i="18" s="1"/>
  <c r="U428" i="18"/>
  <c r="AC428" i="18" s="1"/>
  <c r="U427" i="18"/>
  <c r="AC427" i="18" s="1"/>
  <c r="T419" i="18"/>
  <c r="AB419" i="18" s="1"/>
  <c r="V408" i="18"/>
  <c r="U393" i="18"/>
  <c r="AC393" i="18" s="1"/>
  <c r="N493" i="18"/>
  <c r="AE499" i="18"/>
  <c r="U512" i="18"/>
  <c r="AC512" i="18" s="1"/>
  <c r="S507" i="18"/>
  <c r="Z507" i="18" s="1"/>
  <c r="AI507" i="18" s="1"/>
  <c r="U505" i="18"/>
  <c r="U504" i="18"/>
  <c r="AC504" i="18" s="1"/>
  <c r="V501" i="18"/>
  <c r="T496" i="18"/>
  <c r="U492" i="18"/>
  <c r="AC492" i="18" s="1"/>
  <c r="AC493" i="18" s="1"/>
  <c r="V487" i="18"/>
  <c r="V473" i="18"/>
  <c r="U581" i="18"/>
  <c r="AC581" i="18" s="1"/>
  <c r="U579" i="18"/>
  <c r="AC579" i="18" s="1"/>
  <c r="U578" i="18"/>
  <c r="AC578" i="18" s="1"/>
  <c r="V572" i="18"/>
  <c r="S572" i="18" s="1"/>
  <c r="Z572" i="18" s="1"/>
  <c r="V653" i="18"/>
  <c r="V642" i="18"/>
  <c r="V633" i="18"/>
  <c r="V636" i="18" s="1"/>
  <c r="T633" i="18"/>
  <c r="T631" i="18"/>
  <c r="U628" i="18"/>
  <c r="AC628" i="18" s="1"/>
  <c r="U626" i="18"/>
  <c r="J720" i="18"/>
  <c r="U727" i="18"/>
  <c r="AC727" i="18" s="1"/>
  <c r="U726" i="18"/>
  <c r="AC726" i="18" s="1"/>
  <c r="U725" i="18"/>
  <c r="AC725" i="18" s="1"/>
  <c r="V719" i="18"/>
  <c r="T719" i="18"/>
  <c r="T722" i="18" s="1"/>
  <c r="T710" i="18"/>
  <c r="AB710" i="18" s="1"/>
  <c r="T705" i="18"/>
  <c r="T692" i="18"/>
  <c r="AB692" i="18" s="1"/>
  <c r="AE794" i="18"/>
  <c r="AE814" i="18" s="1"/>
  <c r="M414" i="1"/>
  <c r="L505" i="1"/>
  <c r="J926" i="1"/>
  <c r="J922" i="1"/>
  <c r="J705" i="1"/>
  <c r="J686" i="1"/>
  <c r="L14" i="17"/>
  <c r="J389" i="1"/>
  <c r="J396" i="1" s="1"/>
  <c r="L19" i="1"/>
  <c r="J742" i="1"/>
  <c r="J740" i="1"/>
  <c r="J738" i="1"/>
  <c r="J778" i="1"/>
  <c r="J842" i="1"/>
  <c r="J834" i="1"/>
  <c r="J769" i="1"/>
  <c r="AD798" i="18"/>
  <c r="AA798" i="18" s="1"/>
  <c r="AH798" i="18" s="1"/>
  <c r="AD790" i="18"/>
  <c r="AD794" i="18" s="1"/>
  <c r="AD774" i="18"/>
  <c r="AA774" i="18" s="1"/>
  <c r="AH774" i="18" s="1"/>
  <c r="AE885" i="18"/>
  <c r="V846" i="18"/>
  <c r="S846" i="18" s="1"/>
  <c r="Z846" i="18" s="1"/>
  <c r="AI846" i="18" s="1"/>
  <c r="T845" i="18"/>
  <c r="AB845" i="18" s="1"/>
  <c r="T930" i="18"/>
  <c r="S930" i="18" s="1"/>
  <c r="J929" i="18"/>
  <c r="V929" i="18"/>
  <c r="V926" i="18"/>
  <c r="S926" i="18" s="1"/>
  <c r="Z926" i="18" s="1"/>
  <c r="AI926" i="18" s="1"/>
  <c r="U923" i="18"/>
  <c r="AC923" i="18" s="1"/>
  <c r="V913" i="18"/>
  <c r="T912" i="18"/>
  <c r="AB912" i="18" s="1"/>
  <c r="V908" i="18"/>
  <c r="S908" i="18" s="1"/>
  <c r="Z908" i="18" s="1"/>
  <c r="J234" i="1"/>
  <c r="O491" i="1"/>
  <c r="J329" i="1"/>
  <c r="J316" i="1"/>
  <c r="V688" i="18"/>
  <c r="S688" i="18" s="1"/>
  <c r="Z688" i="18" s="1"/>
  <c r="AA688" i="18" s="1"/>
  <c r="AH688" i="18" s="1"/>
  <c r="V540" i="18"/>
  <c r="S540" i="18" s="1"/>
  <c r="Z540" i="18" s="1"/>
  <c r="V465" i="18"/>
  <c r="V539" i="18"/>
  <c r="S539" i="18" s="1"/>
  <c r="V682" i="18"/>
  <c r="V532" i="18"/>
  <c r="V457" i="18"/>
  <c r="M243" i="18"/>
  <c r="U823" i="18"/>
  <c r="AC823" i="18" s="1"/>
  <c r="V616" i="18"/>
  <c r="T607" i="18"/>
  <c r="T531" i="18"/>
  <c r="T380" i="18"/>
  <c r="AB380" i="18" s="1"/>
  <c r="J644" i="1"/>
  <c r="J549" i="1"/>
  <c r="J654" i="1"/>
  <c r="J652" i="1"/>
  <c r="J575" i="1"/>
  <c r="J615" i="1"/>
  <c r="J545" i="1"/>
  <c r="V344" i="18"/>
  <c r="S344" i="18" s="1"/>
  <c r="AA344" i="18" s="1"/>
  <c r="J509" i="1"/>
  <c r="J440" i="1"/>
  <c r="J432" i="1"/>
  <c r="J288" i="1"/>
  <c r="J284" i="1"/>
  <c r="Q284" i="1" s="1"/>
  <c r="J280" i="1"/>
  <c r="Q280" i="1" s="1"/>
  <c r="J427" i="1"/>
  <c r="J428" i="1" s="1"/>
  <c r="J719" i="1"/>
  <c r="J498" i="1"/>
  <c r="J934" i="1"/>
  <c r="J932" i="1"/>
  <c r="J930" i="1"/>
  <c r="J925" i="1"/>
  <c r="J860" i="1"/>
  <c r="J848" i="1"/>
  <c r="J490" i="1"/>
  <c r="J488" i="1"/>
  <c r="J486" i="1"/>
  <c r="J484" i="1"/>
  <c r="J482" i="1"/>
  <c r="J480" i="1"/>
  <c r="J477" i="1"/>
  <c r="J258" i="1"/>
  <c r="Q258" i="1" s="1"/>
  <c r="J246" i="1"/>
  <c r="Q246" i="1" s="1"/>
  <c r="J911" i="1"/>
  <c r="J906" i="1"/>
  <c r="J841" i="1"/>
  <c r="J836" i="1"/>
  <c r="J833" i="1"/>
  <c r="J694" i="1"/>
  <c r="J466" i="1"/>
  <c r="J462" i="1"/>
  <c r="J241" i="1"/>
  <c r="Q241" i="1" s="1"/>
  <c r="J235" i="1"/>
  <c r="Q235" i="1" s="1"/>
  <c r="J748" i="1"/>
  <c r="J810" i="1"/>
  <c r="L63" i="1"/>
  <c r="L62" i="17" s="1"/>
  <c r="U281" i="1"/>
  <c r="AC281" i="1" s="1"/>
  <c r="J721" i="1"/>
  <c r="J497" i="1"/>
  <c r="J846" i="1"/>
  <c r="J711" i="1"/>
  <c r="T289" i="1"/>
  <c r="AB289" i="1" s="1"/>
  <c r="K63" i="1"/>
  <c r="J281" i="1"/>
  <c r="Q281" i="1" s="1"/>
  <c r="J710" i="1"/>
  <c r="K698" i="1"/>
  <c r="K13" i="17"/>
  <c r="N66" i="17"/>
  <c r="N58" i="17"/>
  <c r="O62" i="17"/>
  <c r="J214" i="1"/>
  <c r="Q214" i="1" s="1"/>
  <c r="M346" i="1"/>
  <c r="J365" i="1"/>
  <c r="J351" i="1"/>
  <c r="J334" i="1"/>
  <c r="J360" i="1"/>
  <c r="J343" i="1"/>
  <c r="S562" i="1"/>
  <c r="Z562" i="1" s="1"/>
  <c r="S558" i="1"/>
  <c r="Z558" i="1" s="1"/>
  <c r="AI558" i="1" s="1"/>
  <c r="J649" i="1"/>
  <c r="U612" i="1"/>
  <c r="J345" i="18"/>
  <c r="U271" i="18"/>
  <c r="U49" i="18" s="1"/>
  <c r="J866" i="1"/>
  <c r="J870" i="1" s="1"/>
  <c r="V425" i="18"/>
  <c r="U404" i="18"/>
  <c r="AC404" i="18" s="1"/>
  <c r="AC441" i="18"/>
  <c r="Z441" i="18"/>
  <c r="AI441" i="18" s="1"/>
  <c r="T442" i="18"/>
  <c r="K62" i="18"/>
  <c r="T429" i="18"/>
  <c r="AB429" i="18" s="1"/>
  <c r="V427" i="18"/>
  <c r="U419" i="18"/>
  <c r="T416" i="18"/>
  <c r="AB416" i="18" s="1"/>
  <c r="AC402" i="18"/>
  <c r="S402" i="18"/>
  <c r="Z402" i="18" s="1"/>
  <c r="U401" i="18"/>
  <c r="AC401" i="18" s="1"/>
  <c r="K14" i="18"/>
  <c r="K10" i="18"/>
  <c r="L9" i="17"/>
  <c r="J383" i="18"/>
  <c r="V382" i="18"/>
  <c r="P289" i="18"/>
  <c r="T268" i="18"/>
  <c r="AB268" i="18" s="1"/>
  <c r="AB266" i="18"/>
  <c r="AA266" i="18" s="1"/>
  <c r="AH266" i="18" s="1"/>
  <c r="T267" i="18"/>
  <c r="T269" i="18" s="1"/>
  <c r="S266" i="18"/>
  <c r="Z266" i="18" s="1"/>
  <c r="AI266" i="18" s="1"/>
  <c r="U258" i="18"/>
  <c r="P361" i="18"/>
  <c r="L58" i="17"/>
  <c r="U352" i="18"/>
  <c r="U350" i="18"/>
  <c r="U360" i="18"/>
  <c r="U66" i="18" s="1"/>
  <c r="M361" i="18"/>
  <c r="P45" i="17"/>
  <c r="AB335" i="18"/>
  <c r="AB340" i="18"/>
  <c r="AA338" i="18"/>
  <c r="AH338" i="18" s="1"/>
  <c r="AI338" i="18"/>
  <c r="U322" i="18"/>
  <c r="AC322" i="18" s="1"/>
  <c r="U321" i="18"/>
  <c r="S326" i="18"/>
  <c r="Z326" i="18" s="1"/>
  <c r="AC326" i="18"/>
  <c r="T327" i="18"/>
  <c r="T33" i="18" s="1"/>
  <c r="U327" i="18"/>
  <c r="AC327" i="18" s="1"/>
  <c r="U317" i="18"/>
  <c r="AC293" i="18"/>
  <c r="S293" i="18"/>
  <c r="L71" i="18"/>
  <c r="L71" i="17" s="1"/>
  <c r="J277" i="18"/>
  <c r="AB249" i="18"/>
  <c r="J258" i="18"/>
  <c r="J36" i="18" s="1"/>
  <c r="Q36" i="18" s="1"/>
  <c r="J255" i="18"/>
  <c r="M261" i="18"/>
  <c r="M39" i="18" s="1"/>
  <c r="K18" i="18"/>
  <c r="M14" i="17"/>
  <c r="AD14" i="17" s="1"/>
  <c r="V237" i="18"/>
  <c r="J240" i="18"/>
  <c r="L10" i="17"/>
  <c r="L18" i="18"/>
  <c r="J232" i="18"/>
  <c r="J242" i="18"/>
  <c r="M9" i="17"/>
  <c r="AD9" i="17" s="1"/>
  <c r="J309" i="18"/>
  <c r="K66" i="18"/>
  <c r="AD282" i="18"/>
  <c r="AD289" i="18" s="1"/>
  <c r="J282" i="18"/>
  <c r="T288" i="18"/>
  <c r="AB288" i="18" s="1"/>
  <c r="K55" i="18"/>
  <c r="K55" i="17" s="1"/>
  <c r="N295" i="18"/>
  <c r="V284" i="18"/>
  <c r="V62" i="18" s="1"/>
  <c r="V288" i="18"/>
  <c r="M66" i="17"/>
  <c r="AD66" i="17" s="1"/>
  <c r="T278" i="18"/>
  <c r="T277" i="18"/>
  <c r="U280" i="18"/>
  <c r="AC280" i="18" s="1"/>
  <c r="M51" i="17"/>
  <c r="AD51" i="17" s="1"/>
  <c r="M32" i="18"/>
  <c r="M36" i="17"/>
  <c r="AD36" i="17" s="1"/>
  <c r="M29" i="18"/>
  <c r="L29" i="18"/>
  <c r="L29" i="17" s="1"/>
  <c r="M34" i="18"/>
  <c r="K34" i="18"/>
  <c r="K29" i="18"/>
  <c r="K29" i="17" s="1"/>
  <c r="L23" i="18"/>
  <c r="L23" i="17" s="1"/>
  <c r="T232" i="18"/>
  <c r="AB232" i="18" s="1"/>
  <c r="V234" i="18"/>
  <c r="J235" i="18"/>
  <c r="M62" i="1"/>
  <c r="AD62" i="1" s="1"/>
  <c r="K59" i="1"/>
  <c r="K58" i="17" s="1"/>
  <c r="K67" i="1"/>
  <c r="V280" i="1"/>
  <c r="S280" i="1" s="1"/>
  <c r="Z280" i="1" s="1"/>
  <c r="T285" i="1"/>
  <c r="T63" i="1" s="1"/>
  <c r="V284" i="1"/>
  <c r="S284" i="1" s="1"/>
  <c r="Z284" i="1" s="1"/>
  <c r="AI284" i="1" s="1"/>
  <c r="V288" i="1"/>
  <c r="S288" i="1" s="1"/>
  <c r="Z288" i="1" s="1"/>
  <c r="K63" i="17"/>
  <c r="S279" i="1"/>
  <c r="Z279" i="1" s="1"/>
  <c r="S283" i="1"/>
  <c r="Z283" i="1" s="1"/>
  <c r="S286" i="1"/>
  <c r="Z286" i="1" s="1"/>
  <c r="AD288" i="1"/>
  <c r="AD284" i="1"/>
  <c r="AD280" i="1"/>
  <c r="M58" i="1"/>
  <c r="AD58" i="1" s="1"/>
  <c r="M66" i="1"/>
  <c r="AD66" i="1" s="1"/>
  <c r="M290" i="1"/>
  <c r="J289" i="1"/>
  <c r="Q289" i="1" s="1"/>
  <c r="J285" i="1"/>
  <c r="Q285" i="1" s="1"/>
  <c r="AD26" i="1"/>
  <c r="M244" i="1"/>
  <c r="T576" i="1"/>
  <c r="S576" i="1" s="1"/>
  <c r="Z576" i="1" s="1"/>
  <c r="AI576" i="1" s="1"/>
  <c r="V578" i="1"/>
  <c r="V576" i="1"/>
  <c r="S549" i="1"/>
  <c r="Z549" i="1" s="1"/>
  <c r="AI549" i="1" s="1"/>
  <c r="AB554" i="1"/>
  <c r="V555" i="1"/>
  <c r="S555" i="1" s="1"/>
  <c r="Z555" i="1" s="1"/>
  <c r="S556" i="1"/>
  <c r="Z556" i="1" s="1"/>
  <c r="AI556" i="1" s="1"/>
  <c r="B599" i="1"/>
  <c r="J586" i="1"/>
  <c r="J582" i="1"/>
  <c r="J589" i="1"/>
  <c r="J585" i="1"/>
  <c r="AC576" i="1"/>
  <c r="AC579" i="1" s="1"/>
  <c r="AA575" i="1"/>
  <c r="AH575" i="1" s="1"/>
  <c r="U579" i="1"/>
  <c r="M52" i="17"/>
  <c r="AD52" i="17" s="1"/>
  <c r="S577" i="1"/>
  <c r="Z577" i="1" s="1"/>
  <c r="AA571" i="1"/>
  <c r="AH571" i="1" s="1"/>
  <c r="S568" i="1"/>
  <c r="Z568" i="1" s="1"/>
  <c r="AI568" i="1" s="1"/>
  <c r="AA545" i="1"/>
  <c r="AH545" i="1" s="1"/>
  <c r="S541" i="1"/>
  <c r="Z541" i="1" s="1"/>
  <c r="AI541" i="1" s="1"/>
  <c r="AA958" i="1"/>
  <c r="AH958" i="1" s="1"/>
  <c r="AI958" i="1"/>
  <c r="AA933" i="1"/>
  <c r="AH933" i="1" s="1"/>
  <c r="AA736" i="1"/>
  <c r="AI736" i="1"/>
  <c r="AI748" i="1"/>
  <c r="AA748" i="1"/>
  <c r="AH748" i="1" s="1"/>
  <c r="AI412" i="18"/>
  <c r="AA412" i="18"/>
  <c r="AH412" i="18" s="1"/>
  <c r="AI691" i="1"/>
  <c r="AA691" i="1"/>
  <c r="AH691" i="1" s="1"/>
  <c r="AI701" i="18"/>
  <c r="AI821" i="1"/>
  <c r="AA821" i="1"/>
  <c r="AH821" i="1" s="1"/>
  <c r="AA666" i="18"/>
  <c r="AH666" i="18" s="1"/>
  <c r="AA900" i="18"/>
  <c r="AH900" i="18" s="1"/>
  <c r="AI913" i="1"/>
  <c r="AA906" i="1"/>
  <c r="AH906" i="1" s="1"/>
  <c r="AB908" i="18"/>
  <c r="AC906" i="18"/>
  <c r="S923" i="18"/>
  <c r="Z923" i="18" s="1"/>
  <c r="AI421" i="18"/>
  <c r="AI688" i="18"/>
  <c r="L969" i="1"/>
  <c r="AA864" i="1"/>
  <c r="AA752" i="18"/>
  <c r="AH752" i="18" s="1"/>
  <c r="L750" i="1"/>
  <c r="AF53" i="17"/>
  <c r="AI653" i="1"/>
  <c r="AA769" i="1"/>
  <c r="AH769" i="1" s="1"/>
  <c r="AA432" i="18"/>
  <c r="AH432" i="18" s="1"/>
  <c r="AB730" i="1"/>
  <c r="J636" i="18"/>
  <c r="S480" i="18"/>
  <c r="Z480" i="18" s="1"/>
  <c r="T547" i="1"/>
  <c r="AB833" i="1"/>
  <c r="AB844" i="1" s="1"/>
  <c r="S833" i="1"/>
  <c r="AA785" i="18"/>
  <c r="AH785" i="18" s="1"/>
  <c r="AA775" i="18"/>
  <c r="AH775" i="18" s="1"/>
  <c r="J860" i="18"/>
  <c r="P443" i="18"/>
  <c r="S494" i="1"/>
  <c r="Z494" i="1" s="1"/>
  <c r="AC494" i="1"/>
  <c r="AC499" i="1" s="1"/>
  <c r="AA632" i="18"/>
  <c r="AH632" i="18" s="1"/>
  <c r="AI632" i="18"/>
  <c r="K969" i="1"/>
  <c r="T870" i="1"/>
  <c r="N896" i="1"/>
  <c r="N897" i="1" s="1"/>
  <c r="AD736" i="18"/>
  <c r="AI668" i="1"/>
  <c r="AA592" i="18"/>
  <c r="AH592" i="18" s="1"/>
  <c r="S792" i="1"/>
  <c r="Z792" i="1" s="1"/>
  <c r="AC792" i="1"/>
  <c r="M17" i="17"/>
  <c r="AD17" i="17" s="1"/>
  <c r="Z127" i="18"/>
  <c r="AA127" i="18"/>
  <c r="AA129" i="18" s="1"/>
  <c r="AA416" i="1"/>
  <c r="AH416" i="1" s="1"/>
  <c r="AI416" i="1"/>
  <c r="AB574" i="18"/>
  <c r="S490" i="1"/>
  <c r="Z490" i="1" s="1"/>
  <c r="AI490" i="1" s="1"/>
  <c r="AA649" i="1"/>
  <c r="AH649" i="1" s="1"/>
  <c r="J574" i="18"/>
  <c r="S631" i="1"/>
  <c r="S613" i="1"/>
  <c r="Z613" i="1" s="1"/>
  <c r="V642" i="1"/>
  <c r="AA249" i="1"/>
  <c r="AH249" i="1" s="1"/>
  <c r="AA439" i="18"/>
  <c r="AH439" i="18" s="1"/>
  <c r="S870" i="18"/>
  <c r="Z870" i="18" s="1"/>
  <c r="Q814" i="18"/>
  <c r="AA313" i="1"/>
  <c r="AH313" i="1" s="1"/>
  <c r="AA898" i="18"/>
  <c r="AH898" i="18" s="1"/>
  <c r="AD644" i="18"/>
  <c r="AC257" i="1"/>
  <c r="AC262" i="1" s="1"/>
  <c r="AB860" i="1"/>
  <c r="AA734" i="1"/>
  <c r="AH734" i="1" s="1"/>
  <c r="AB583" i="1"/>
  <c r="AA583" i="1" s="1"/>
  <c r="AH583" i="1" s="1"/>
  <c r="AE96" i="1"/>
  <c r="AB656" i="1"/>
  <c r="S325" i="1"/>
  <c r="Z325" i="1" s="1"/>
  <c r="S840" i="1"/>
  <c r="Z840" i="1" s="1"/>
  <c r="AI840" i="1" s="1"/>
  <c r="S879" i="1"/>
  <c r="Z879" i="1" s="1"/>
  <c r="AI879" i="1" s="1"/>
  <c r="B222" i="1"/>
  <c r="AF221" i="1"/>
  <c r="AF54" i="1"/>
  <c r="AE524" i="1"/>
  <c r="AE525" i="1" s="1"/>
  <c r="AF524" i="1"/>
  <c r="AE499" i="1"/>
  <c r="P650" i="1"/>
  <c r="AF749" i="1"/>
  <c r="V779" i="1"/>
  <c r="V789" i="1" s="1"/>
  <c r="P890" i="1"/>
  <c r="N53" i="18"/>
  <c r="AF129" i="18"/>
  <c r="K56" i="18"/>
  <c r="K56" i="17" s="1"/>
  <c r="K23" i="18"/>
  <c r="K23" i="17" s="1"/>
  <c r="N221" i="18"/>
  <c r="J190" i="18"/>
  <c r="J183" i="18"/>
  <c r="J178" i="18"/>
  <c r="J281" i="18"/>
  <c r="J59" i="18" s="1"/>
  <c r="J256" i="18"/>
  <c r="AE294" i="18"/>
  <c r="AD366" i="18"/>
  <c r="U408" i="18"/>
  <c r="V399" i="18"/>
  <c r="V397" i="18"/>
  <c r="J496" i="18"/>
  <c r="J499" i="18" s="1"/>
  <c r="AF593" i="18"/>
  <c r="AD573" i="18"/>
  <c r="AA573" i="18" s="1"/>
  <c r="AH573" i="18" s="1"/>
  <c r="U584" i="18"/>
  <c r="AC584" i="18" s="1"/>
  <c r="V667" i="18"/>
  <c r="V669" i="18" s="1"/>
  <c r="U657" i="18"/>
  <c r="AC657" i="18" s="1"/>
  <c r="V654" i="18"/>
  <c r="U654" i="18"/>
  <c r="T624" i="18"/>
  <c r="U724" i="18"/>
  <c r="AC724" i="18" s="1"/>
  <c r="V721" i="18"/>
  <c r="S721" i="18" s="1"/>
  <c r="Z721" i="18" s="1"/>
  <c r="AD721" i="18"/>
  <c r="AD722" i="18" s="1"/>
  <c r="V770" i="18"/>
  <c r="S770" i="18" s="1"/>
  <c r="AD770" i="18"/>
  <c r="AD780" i="18" s="1"/>
  <c r="S639" i="1"/>
  <c r="Z639" i="1" s="1"/>
  <c r="AA741" i="1"/>
  <c r="AH741" i="1" s="1"/>
  <c r="V749" i="1"/>
  <c r="V724" i="1"/>
  <c r="S669" i="1"/>
  <c r="AE147" i="1"/>
  <c r="AF371" i="1"/>
  <c r="AA431" i="1"/>
  <c r="AH431" i="1" s="1"/>
  <c r="AF730" i="1"/>
  <c r="AE148" i="18"/>
  <c r="AF202" i="18"/>
  <c r="T279" i="18"/>
  <c r="AB279" i="18" s="1"/>
  <c r="AF574" i="18"/>
  <c r="B814" i="18"/>
  <c r="S561" i="1"/>
  <c r="Z561" i="1" s="1"/>
  <c r="AI561" i="1" s="1"/>
  <c r="S564" i="1"/>
  <c r="Z564" i="1" s="1"/>
  <c r="AA553" i="18"/>
  <c r="AH553" i="18" s="1"/>
  <c r="AC593" i="18"/>
  <c r="AA441" i="18"/>
  <c r="AH441" i="18" s="1"/>
  <c r="S725" i="18"/>
  <c r="Z725" i="18" s="1"/>
  <c r="AI725" i="18" s="1"/>
  <c r="AA420" i="1"/>
  <c r="AH420" i="1" s="1"/>
  <c r="AD834" i="18"/>
  <c r="S743" i="1"/>
  <c r="Z743" i="1" s="1"/>
  <c r="S190" i="1"/>
  <c r="AB131" i="1"/>
  <c r="S914" i="1"/>
  <c r="Z914" i="1" s="1"/>
  <c r="V968" i="1"/>
  <c r="V579" i="1"/>
  <c r="V346" i="1"/>
  <c r="AE352" i="1"/>
  <c r="AA709" i="1"/>
  <c r="AH709" i="1" s="1"/>
  <c r="AF573" i="1"/>
  <c r="AF803" i="1"/>
  <c r="AF823" i="1" s="1"/>
  <c r="B896" i="1"/>
  <c r="X896" i="1"/>
  <c r="X897" i="1" s="1"/>
  <c r="AF870" i="1"/>
  <c r="AF895" i="1"/>
  <c r="AE47" i="18"/>
  <c r="J110" i="18"/>
  <c r="L34" i="18"/>
  <c r="L34" i="17" s="1"/>
  <c r="K28" i="18"/>
  <c r="AD182" i="18"/>
  <c r="AD188" i="18" s="1"/>
  <c r="AE261" i="18"/>
  <c r="AE295" i="18" s="1"/>
  <c r="O333" i="18"/>
  <c r="O367" i="18" s="1"/>
  <c r="P347" i="18"/>
  <c r="T357" i="18"/>
  <c r="J335" i="18"/>
  <c r="J341" i="18" s="1"/>
  <c r="J321" i="18"/>
  <c r="T317" i="18"/>
  <c r="K423" i="18"/>
  <c r="K443" i="18" s="1"/>
  <c r="AF442" i="18"/>
  <c r="AF443" i="18" s="1"/>
  <c r="AE423" i="18"/>
  <c r="U429" i="18"/>
  <c r="AC429" i="18" s="1"/>
  <c r="T411" i="18"/>
  <c r="J512" i="18"/>
  <c r="O485" i="18"/>
  <c r="O519" i="18" s="1"/>
  <c r="U479" i="18"/>
  <c r="AC479" i="18" s="1"/>
  <c r="T473" i="18"/>
  <c r="AE593" i="18"/>
  <c r="U667" i="18"/>
  <c r="T628" i="18"/>
  <c r="V718" i="18"/>
  <c r="AA689" i="1"/>
  <c r="AH689" i="1" s="1"/>
  <c r="AC822" i="1"/>
  <c r="U349" i="18"/>
  <c r="N938" i="18"/>
  <c r="AA827" i="18"/>
  <c r="AF885" i="18"/>
  <c r="AF886" i="18" s="1"/>
  <c r="T862" i="18"/>
  <c r="T859" i="18"/>
  <c r="AB859" i="18" s="1"/>
  <c r="V854" i="18"/>
  <c r="S854" i="18" s="1"/>
  <c r="Z854" i="18" s="1"/>
  <c r="AI854" i="18" s="1"/>
  <c r="T849" i="18"/>
  <c r="AB849" i="18" s="1"/>
  <c r="U841" i="18"/>
  <c r="AC841" i="18" s="1"/>
  <c r="J947" i="18"/>
  <c r="N957" i="18"/>
  <c r="J926" i="18"/>
  <c r="J932" i="18" s="1"/>
  <c r="AE932" i="18"/>
  <c r="T951" i="18"/>
  <c r="AB951" i="18" s="1"/>
  <c r="U209" i="18"/>
  <c r="AC209" i="18" s="1"/>
  <c r="T207" i="18"/>
  <c r="AB207" i="18" s="1"/>
  <c r="S184" i="18"/>
  <c r="Z184" i="18" s="1"/>
  <c r="AI184" i="18" s="1"/>
  <c r="J260" i="18"/>
  <c r="T281" i="18"/>
  <c r="AB281" i="18" s="1"/>
  <c r="V207" i="18"/>
  <c r="V279" i="18"/>
  <c r="V277" i="18"/>
  <c r="U256" i="18"/>
  <c r="AC256" i="18" s="1"/>
  <c r="V258" i="18"/>
  <c r="V255" i="18"/>
  <c r="V245" i="18"/>
  <c r="S26" i="18"/>
  <c r="T343" i="18"/>
  <c r="U339" i="18"/>
  <c r="U45" i="18" s="1"/>
  <c r="AC45" i="18" s="1"/>
  <c r="V317" i="18"/>
  <c r="AE442" i="18"/>
  <c r="T436" i="18"/>
  <c r="AB436" i="18" s="1"/>
  <c r="U425" i="18"/>
  <c r="V419" i="18"/>
  <c r="V49" i="18" s="1"/>
  <c r="U416" i="18"/>
  <c r="AC416" i="18" s="1"/>
  <c r="U411" i="18"/>
  <c r="U406" i="18"/>
  <c r="AC406" i="18" s="1"/>
  <c r="T404" i="18"/>
  <c r="AB404" i="18" s="1"/>
  <c r="V403" i="18"/>
  <c r="T492" i="18"/>
  <c r="L568" i="18"/>
  <c r="L47" i="18" s="1"/>
  <c r="V587" i="18"/>
  <c r="V581" i="18"/>
  <c r="S581" i="18" s="1"/>
  <c r="Z581" i="18" s="1"/>
  <c r="AI581" i="18" s="1"/>
  <c r="V577" i="18"/>
  <c r="U663" i="18"/>
  <c r="AC663" i="18" s="1"/>
  <c r="T653" i="18"/>
  <c r="U647" i="18"/>
  <c r="AC647" i="18" s="1"/>
  <c r="AE741" i="18"/>
  <c r="AE742" i="18" s="1"/>
  <c r="AE722" i="18"/>
  <c r="T732" i="18"/>
  <c r="AB732" i="18" s="1"/>
  <c r="U715" i="18"/>
  <c r="U576" i="18"/>
  <c r="AC576" i="18" s="1"/>
  <c r="V584" i="18"/>
  <c r="AD669" i="18"/>
  <c r="V638" i="18"/>
  <c r="V644" i="18" s="1"/>
  <c r="T635" i="18"/>
  <c r="AB635" i="18" s="1"/>
  <c r="U625" i="18"/>
  <c r="AC625" i="18" s="1"/>
  <c r="U624" i="18"/>
  <c r="AC624" i="18" s="1"/>
  <c r="U620" i="18"/>
  <c r="AC620" i="18" s="1"/>
  <c r="J697" i="18"/>
  <c r="J708" i="18" s="1"/>
  <c r="V735" i="18"/>
  <c r="V726" i="18"/>
  <c r="U714" i="18"/>
  <c r="S714" i="18" s="1"/>
  <c r="V707" i="18"/>
  <c r="S707" i="18" s="1"/>
  <c r="Z707" i="18" s="1"/>
  <c r="U697" i="18"/>
  <c r="AC697" i="18" s="1"/>
  <c r="T696" i="18"/>
  <c r="AA830" i="18"/>
  <c r="U876" i="18"/>
  <c r="AC876" i="18" s="1"/>
  <c r="U868" i="18"/>
  <c r="V869" i="18"/>
  <c r="V880" i="18" s="1"/>
  <c r="V862" i="18"/>
  <c r="V866" i="18" s="1"/>
  <c r="T857" i="18"/>
  <c r="T44" i="18" s="1"/>
  <c r="AB44" i="18" s="1"/>
  <c r="T844" i="18"/>
  <c r="AB844" i="18" s="1"/>
  <c r="O924" i="18"/>
  <c r="O958" i="18" s="1"/>
  <c r="AF932" i="18"/>
  <c r="T943" i="18"/>
  <c r="AB943" i="18" s="1"/>
  <c r="T935" i="18"/>
  <c r="T934" i="18"/>
  <c r="T931" i="18"/>
  <c r="AB931" i="18" s="1"/>
  <c r="J923" i="18"/>
  <c r="J924" i="18" s="1"/>
  <c r="V919" i="18"/>
  <c r="V917" i="18"/>
  <c r="V916" i="18"/>
  <c r="V914" i="18"/>
  <c r="S914" i="18" s="1"/>
  <c r="Z914" i="18" s="1"/>
  <c r="V521" i="1"/>
  <c r="V488" i="1"/>
  <c r="S488" i="1" s="1"/>
  <c r="Z488" i="1" s="1"/>
  <c r="AI488" i="1" s="1"/>
  <c r="V484" i="1"/>
  <c r="S484" i="1" s="1"/>
  <c r="Z484" i="1" s="1"/>
  <c r="AI484" i="1" s="1"/>
  <c r="J931" i="1"/>
  <c r="J905" i="1"/>
  <c r="J691" i="1"/>
  <c r="J236" i="1"/>
  <c r="Q236" i="1" s="1"/>
  <c r="J814" i="1"/>
  <c r="J737" i="1"/>
  <c r="J729" i="1"/>
  <c r="J723" i="1"/>
  <c r="J715" i="1"/>
  <c r="J695" i="1"/>
  <c r="J816" i="1"/>
  <c r="J811" i="1"/>
  <c r="J808" i="1"/>
  <c r="J799" i="1"/>
  <c r="J803" i="1" s="1"/>
  <c r="J727" i="1"/>
  <c r="J730" i="1" s="1"/>
  <c r="K428" i="1"/>
  <c r="K422" i="1"/>
  <c r="J704" i="1"/>
  <c r="J762" i="1"/>
  <c r="J771" i="1" s="1"/>
  <c r="N295" i="1"/>
  <c r="J198" i="1"/>
  <c r="L371" i="1"/>
  <c r="J350" i="1"/>
  <c r="J337" i="1"/>
  <c r="J318" i="1"/>
  <c r="K346" i="1"/>
  <c r="J459" i="18"/>
  <c r="J825" i="18"/>
  <c r="K598" i="1"/>
  <c r="K599" i="1" s="1"/>
  <c r="M61" i="18"/>
  <c r="J344" i="18"/>
  <c r="M803" i="1"/>
  <c r="M797" i="1"/>
  <c r="T812" i="18"/>
  <c r="AB812" i="18" s="1"/>
  <c r="U812" i="18"/>
  <c r="AC812" i="18" s="1"/>
  <c r="J882" i="18"/>
  <c r="J954" i="18"/>
  <c r="J957" i="18" s="1"/>
  <c r="V866" i="1"/>
  <c r="V870" i="1" s="1"/>
  <c r="J732" i="1"/>
  <c r="K876" i="1"/>
  <c r="K896" i="1" s="1"/>
  <c r="K897" i="1" s="1"/>
  <c r="J706" i="1"/>
  <c r="J712" i="1"/>
  <c r="J693" i="1"/>
  <c r="K15" i="17"/>
  <c r="K20" i="1"/>
  <c r="K19" i="17" s="1"/>
  <c r="J107" i="1"/>
  <c r="Q107" i="1" s="1"/>
  <c r="J340" i="1"/>
  <c r="J322" i="1"/>
  <c r="J310" i="1"/>
  <c r="J612" i="18"/>
  <c r="V541" i="18"/>
  <c r="V390" i="18"/>
  <c r="V242" i="18"/>
  <c r="S242" i="18" s="1"/>
  <c r="Z242" i="18" s="1"/>
  <c r="J645" i="1"/>
  <c r="J626" i="1"/>
  <c r="J541" i="1"/>
  <c r="L598" i="1"/>
  <c r="M598" i="1"/>
  <c r="J810" i="18"/>
  <c r="J813" i="18" s="1"/>
  <c r="V955" i="18"/>
  <c r="U940" i="18"/>
  <c r="T919" i="18"/>
  <c r="AB919" i="18" s="1"/>
  <c r="V523" i="1"/>
  <c r="S523" i="1" s="1"/>
  <c r="Z523" i="1" s="1"/>
  <c r="AI523" i="1" s="1"/>
  <c r="V478" i="1"/>
  <c r="S478" i="1" s="1"/>
  <c r="J515" i="1"/>
  <c r="J507" i="1"/>
  <c r="J286" i="1"/>
  <c r="Q286" i="1" s="1"/>
  <c r="J872" i="1"/>
  <c r="J858" i="1"/>
  <c r="J854" i="1"/>
  <c r="J850" i="1"/>
  <c r="J839" i="1"/>
  <c r="J844" i="1" s="1"/>
  <c r="J468" i="1"/>
  <c r="J464" i="1"/>
  <c r="L295" i="1"/>
  <c r="J739" i="1"/>
  <c r="J815" i="1"/>
  <c r="J812" i="1"/>
  <c r="J736" i="1"/>
  <c r="J787" i="1"/>
  <c r="O414" i="1"/>
  <c r="O262" i="1"/>
  <c r="J324" i="1"/>
  <c r="V689" i="18"/>
  <c r="S689" i="18" s="1"/>
  <c r="Z689" i="18" s="1"/>
  <c r="V312" i="18"/>
  <c r="S312" i="18" s="1"/>
  <c r="Z312" i="18" s="1"/>
  <c r="J584" i="1"/>
  <c r="J567" i="1"/>
  <c r="T612" i="1"/>
  <c r="S612" i="1" s="1"/>
  <c r="J272" i="18"/>
  <c r="J275" i="18" s="1"/>
  <c r="I716" i="18"/>
  <c r="I47" i="18" s="1"/>
  <c r="T811" i="18"/>
  <c r="U811" i="18"/>
  <c r="AC811" i="18" s="1"/>
  <c r="T761" i="1"/>
  <c r="AB761" i="1" s="1"/>
  <c r="T760" i="1"/>
  <c r="AB760" i="1" s="1"/>
  <c r="J884" i="18"/>
  <c r="K762" i="18"/>
  <c r="K814" i="18" s="1"/>
  <c r="V466" i="18"/>
  <c r="S466" i="18" s="1"/>
  <c r="Z466" i="18" s="1"/>
  <c r="U679" i="18"/>
  <c r="AC679" i="18" s="1"/>
  <c r="V609" i="18"/>
  <c r="J647" i="1"/>
  <c r="J587" i="1"/>
  <c r="J571" i="1"/>
  <c r="J535" i="1"/>
  <c r="T738" i="18"/>
  <c r="AB738" i="18" s="1"/>
  <c r="S882" i="18"/>
  <c r="Z882" i="18" s="1"/>
  <c r="W525" i="1"/>
  <c r="W526" i="1" s="1"/>
  <c r="U503" i="1"/>
  <c r="AC503" i="1" s="1"/>
  <c r="AB505" i="1"/>
  <c r="AI493" i="1"/>
  <c r="AA493" i="1"/>
  <c r="S496" i="1"/>
  <c r="Z496" i="1" s="1"/>
  <c r="AA496" i="1" s="1"/>
  <c r="AA468" i="1"/>
  <c r="AH468" i="1" s="1"/>
  <c r="AB517" i="1"/>
  <c r="S517" i="1"/>
  <c r="Z517" i="1" s="1"/>
  <c r="AI512" i="1"/>
  <c r="AA512" i="1"/>
  <c r="AH512" i="1" s="1"/>
  <c r="AB516" i="1"/>
  <c r="S516" i="1"/>
  <c r="Z516" i="1" s="1"/>
  <c r="AI516" i="1" s="1"/>
  <c r="P519" i="1"/>
  <c r="U515" i="1"/>
  <c r="T518" i="1"/>
  <c r="S502" i="1"/>
  <c r="Z502" i="1" s="1"/>
  <c r="AI502" i="1" s="1"/>
  <c r="M499" i="1"/>
  <c r="J499" i="1"/>
  <c r="AA490" i="1"/>
  <c r="AH490" i="1" s="1"/>
  <c r="S475" i="1"/>
  <c r="Z475" i="1" s="1"/>
  <c r="AB475" i="1"/>
  <c r="S476" i="1"/>
  <c r="Z476" i="1" s="1"/>
  <c r="AI476" i="1" s="1"/>
  <c r="S480" i="1"/>
  <c r="Z480" i="1" s="1"/>
  <c r="AI480" i="1" s="1"/>
  <c r="T477" i="1"/>
  <c r="AB471" i="1"/>
  <c r="S471" i="1"/>
  <c r="Z471" i="1" s="1"/>
  <c r="K18" i="1"/>
  <c r="AA467" i="1"/>
  <c r="AH467" i="1" s="1"/>
  <c r="L447" i="1"/>
  <c r="L422" i="1"/>
  <c r="AI401" i="1"/>
  <c r="AA401" i="1"/>
  <c r="AH401" i="1" s="1"/>
  <c r="AA404" i="1"/>
  <c r="AH404" i="1" s="1"/>
  <c r="AI404" i="1"/>
  <c r="AC411" i="1"/>
  <c r="AA411" i="1" s="1"/>
  <c r="AH411" i="1" s="1"/>
  <c r="AA385" i="1"/>
  <c r="AH385" i="1" s="1"/>
  <c r="M16" i="17"/>
  <c r="AD16" i="17" s="1"/>
  <c r="AA393" i="1"/>
  <c r="AH393" i="1" s="1"/>
  <c r="AB384" i="1"/>
  <c r="S384" i="1"/>
  <c r="Z384" i="1" s="1"/>
  <c r="AI384" i="1" s="1"/>
  <c r="T396" i="1"/>
  <c r="AA392" i="1"/>
  <c r="AH392" i="1" s="1"/>
  <c r="AI392" i="1"/>
  <c r="AI858" i="1"/>
  <c r="AA858" i="1"/>
  <c r="AH858" i="1" s="1"/>
  <c r="AI804" i="18"/>
  <c r="AI808" i="18" s="1"/>
  <c r="AA804" i="18"/>
  <c r="AH804" i="18" s="1"/>
  <c r="Z808" i="18"/>
  <c r="AI782" i="18"/>
  <c r="Z788" i="18"/>
  <c r="AA782" i="18"/>
  <c r="AI703" i="1"/>
  <c r="AA703" i="1"/>
  <c r="AA791" i="18"/>
  <c r="Z794" i="18"/>
  <c r="AI791" i="18"/>
  <c r="AI794" i="18" s="1"/>
  <c r="AA927" i="18"/>
  <c r="AH927" i="18" s="1"/>
  <c r="AI927" i="18"/>
  <c r="AI787" i="18"/>
  <c r="AA787" i="18"/>
  <c r="AH787" i="18" s="1"/>
  <c r="AH864" i="1"/>
  <c r="AA721" i="1"/>
  <c r="AH721" i="1" s="1"/>
  <c r="AI721" i="1"/>
  <c r="AI840" i="18"/>
  <c r="AA840" i="18"/>
  <c r="AH840" i="18" s="1"/>
  <c r="AI842" i="18"/>
  <c r="AA842" i="18"/>
  <c r="AH842" i="18" s="1"/>
  <c r="AA488" i="1"/>
  <c r="AH488" i="1" s="1"/>
  <c r="AI759" i="18"/>
  <c r="AA759" i="18"/>
  <c r="AH759" i="18" s="1"/>
  <c r="AC914" i="18"/>
  <c r="AB926" i="18"/>
  <c r="AA896" i="18"/>
  <c r="AH896" i="18" s="1"/>
  <c r="AI919" i="1"/>
  <c r="AA658" i="1"/>
  <c r="AI824" i="18"/>
  <c r="M969" i="1"/>
  <c r="AI191" i="1"/>
  <c r="AB780" i="18"/>
  <c r="AA754" i="18"/>
  <c r="AH754" i="18" s="1"/>
  <c r="AA147" i="18"/>
  <c r="AH147" i="18" s="1"/>
  <c r="AI555" i="1"/>
  <c r="AA555" i="1"/>
  <c r="AH555" i="1" s="1"/>
  <c r="S504" i="18"/>
  <c r="Z504" i="18" s="1"/>
  <c r="S598" i="1"/>
  <c r="Z596" i="1"/>
  <c r="AA324" i="1"/>
  <c r="AH324" i="1" s="1"/>
  <c r="AI324" i="1"/>
  <c r="Z965" i="1"/>
  <c r="Z968" i="1" s="1"/>
  <c r="S968" i="1"/>
  <c r="AI509" i="1"/>
  <c r="AA509" i="1"/>
  <c r="AH509" i="1" s="1"/>
  <c r="AA562" i="1"/>
  <c r="AH562" i="1" s="1"/>
  <c r="AI562" i="1"/>
  <c r="S906" i="18"/>
  <c r="U890" i="1"/>
  <c r="AA772" i="18"/>
  <c r="J32" i="18"/>
  <c r="Q32" i="18" s="1"/>
  <c r="AB698" i="18"/>
  <c r="AB364" i="18"/>
  <c r="AB366" i="18" s="1"/>
  <c r="T366" i="18"/>
  <c r="AC263" i="18"/>
  <c r="S263" i="18"/>
  <c r="AI855" i="18"/>
  <c r="AA855" i="18"/>
  <c r="AH855" i="18" s="1"/>
  <c r="AI405" i="1"/>
  <c r="AA405" i="1"/>
  <c r="AH405" i="1" s="1"/>
  <c r="AI660" i="1"/>
  <c r="AA660" i="1"/>
  <c r="AH660" i="1" s="1"/>
  <c r="AB620" i="18"/>
  <c r="S349" i="1"/>
  <c r="Z349" i="1" s="1"/>
  <c r="AC349" i="1"/>
  <c r="T338" i="1"/>
  <c r="AB337" i="1"/>
  <c r="AB338" i="1" s="1"/>
  <c r="AC410" i="1"/>
  <c r="S410" i="1"/>
  <c r="Z410" i="1" s="1"/>
  <c r="AI820" i="1"/>
  <c r="AI822" i="1" s="1"/>
  <c r="Z822" i="1"/>
  <c r="AI544" i="18"/>
  <c r="AA544" i="18"/>
  <c r="AA551" i="1"/>
  <c r="AH551" i="1" s="1"/>
  <c r="AA920" i="1"/>
  <c r="AH920" i="1" s="1"/>
  <c r="AA931" i="1"/>
  <c r="AH931" i="1" s="1"/>
  <c r="AB568" i="18"/>
  <c r="AF72" i="17"/>
  <c r="S133" i="18"/>
  <c r="AA133" i="18" s="1"/>
  <c r="AH133" i="18" s="1"/>
  <c r="AA364" i="18"/>
  <c r="Z364" i="18"/>
  <c r="S366" i="18"/>
  <c r="AI586" i="1"/>
  <c r="AA586" i="1"/>
  <c r="AH586" i="1" s="1"/>
  <c r="AB489" i="1"/>
  <c r="S489" i="1"/>
  <c r="Z489" i="1" s="1"/>
  <c r="AI489" i="1" s="1"/>
  <c r="AA665" i="1"/>
  <c r="AH665" i="1" s="1"/>
  <c r="AI665" i="1"/>
  <c r="AA211" i="1"/>
  <c r="AH211" i="1" s="1"/>
  <c r="AI211" i="1"/>
  <c r="AA556" i="1"/>
  <c r="AH556" i="1" s="1"/>
  <c r="AI807" i="1"/>
  <c r="AA807" i="1"/>
  <c r="AH807" i="1" s="1"/>
  <c r="S572" i="1"/>
  <c r="Z572" i="1" s="1"/>
  <c r="AI572" i="1" s="1"/>
  <c r="AC780" i="1"/>
  <c r="S780" i="1"/>
  <c r="Z780" i="1" s="1"/>
  <c r="AC848" i="1"/>
  <c r="S848" i="1"/>
  <c r="Z848" i="1" s="1"/>
  <c r="AC869" i="1"/>
  <c r="AC870" i="1" s="1"/>
  <c r="S869" i="1"/>
  <c r="Z869" i="1" s="1"/>
  <c r="AA486" i="1"/>
  <c r="AH486" i="1" s="1"/>
  <c r="AD932" i="18"/>
  <c r="AD269" i="18"/>
  <c r="S332" i="18"/>
  <c r="Z332" i="18" s="1"/>
  <c r="S406" i="18"/>
  <c r="Z406" i="18" s="1"/>
  <c r="AA775" i="1"/>
  <c r="AH775" i="1" s="1"/>
  <c r="S647" i="18"/>
  <c r="Z647" i="18" s="1"/>
  <c r="AA647" i="18" s="1"/>
  <c r="AH647" i="18" s="1"/>
  <c r="AC670" i="1"/>
  <c r="AB477" i="18"/>
  <c r="V574" i="18"/>
  <c r="M750" i="1"/>
  <c r="S475" i="18"/>
  <c r="Z475" i="18" s="1"/>
  <c r="AA776" i="1"/>
  <c r="AH776" i="1" s="1"/>
  <c r="S535" i="1"/>
  <c r="Z535" i="1" s="1"/>
  <c r="AC484" i="1"/>
  <c r="AB476" i="1"/>
  <c r="S560" i="1"/>
  <c r="Z560" i="1" s="1"/>
  <c r="V505" i="1"/>
  <c r="S774" i="1"/>
  <c r="Z774" i="1" s="1"/>
  <c r="AB774" i="1"/>
  <c r="AB789" i="1" s="1"/>
  <c r="AC568" i="1"/>
  <c r="AB869" i="18"/>
  <c r="AA726" i="1"/>
  <c r="AB647" i="18"/>
  <c r="AB650" i="18" s="1"/>
  <c r="AB561" i="1"/>
  <c r="AB565" i="1" s="1"/>
  <c r="M742" i="18"/>
  <c r="AB523" i="1"/>
  <c r="AC587" i="1"/>
  <c r="AC593" i="1" s="1"/>
  <c r="S587" i="1"/>
  <c r="U593" i="1"/>
  <c r="AA326" i="1"/>
  <c r="AH326" i="1" s="1"/>
  <c r="AF22" i="1"/>
  <c r="AI666" i="18"/>
  <c r="K676" i="1"/>
  <c r="AB480" i="1"/>
  <c r="S550" i="1"/>
  <c r="AI687" i="1"/>
  <c r="AA687" i="1"/>
  <c r="AH687" i="1" s="1"/>
  <c r="AC739" i="1"/>
  <c r="S739" i="1"/>
  <c r="Z739" i="1" s="1"/>
  <c r="S765" i="1"/>
  <c r="Z765" i="1" s="1"/>
  <c r="AC765" i="1"/>
  <c r="S801" i="1"/>
  <c r="Z801" i="1" s="1"/>
  <c r="AB801" i="1"/>
  <c r="AB803" i="1" s="1"/>
  <c r="AC762" i="18"/>
  <c r="AD906" i="18"/>
  <c r="U797" i="1"/>
  <c r="S87" i="1"/>
  <c r="AF262" i="1"/>
  <c r="AF296" i="1" s="1"/>
  <c r="AF196" i="1"/>
  <c r="B448" i="1"/>
  <c r="AF473" i="1"/>
  <c r="AF525" i="1" s="1"/>
  <c r="X750" i="1"/>
  <c r="X751" i="1" s="1"/>
  <c r="AE771" i="1"/>
  <c r="N47" i="18"/>
  <c r="AE67" i="18"/>
  <c r="AF143" i="18"/>
  <c r="AE115" i="18"/>
  <c r="AE216" i="18"/>
  <c r="AE202" i="18"/>
  <c r="AE188" i="18"/>
  <c r="AF170" i="18"/>
  <c r="M196" i="18"/>
  <c r="AF243" i="18"/>
  <c r="J280" i="18"/>
  <c r="U253" i="18"/>
  <c r="V250" i="18"/>
  <c r="S250" i="18" s="1"/>
  <c r="B367" i="18"/>
  <c r="N366" i="18"/>
  <c r="AF366" i="18"/>
  <c r="S617" i="1"/>
  <c r="Z617" i="1" s="1"/>
  <c r="T642" i="1"/>
  <c r="AC428" i="1"/>
  <c r="S799" i="1"/>
  <c r="S803" i="1" s="1"/>
  <c r="AE114" i="1"/>
  <c r="U598" i="1"/>
  <c r="AB822" i="1"/>
  <c r="AC803" i="1"/>
  <c r="U817" i="1"/>
  <c r="V744" i="1"/>
  <c r="V593" i="1"/>
  <c r="AE290" i="1"/>
  <c r="AF188" i="1"/>
  <c r="AE216" i="1"/>
  <c r="AF114" i="1"/>
  <c r="AF128" i="1"/>
  <c r="AE371" i="1"/>
  <c r="B525" i="1"/>
  <c r="AE593" i="1"/>
  <c r="AE599" i="1" s="1"/>
  <c r="T693" i="1"/>
  <c r="W896" i="1"/>
  <c r="W897" i="1" s="1"/>
  <c r="B148" i="1"/>
  <c r="AE72" i="18"/>
  <c r="AE53" i="18"/>
  <c r="AF21" i="18"/>
  <c r="AE97" i="18"/>
  <c r="AE149" i="18" s="1"/>
  <c r="N216" i="18"/>
  <c r="AF221" i="18"/>
  <c r="S62" i="18"/>
  <c r="N341" i="18"/>
  <c r="AE366" i="18"/>
  <c r="AA637" i="1"/>
  <c r="AH637" i="1" s="1"/>
  <c r="J560" i="18"/>
  <c r="AD624" i="1"/>
  <c r="AD676" i="1" s="1"/>
  <c r="S398" i="1"/>
  <c r="Z398" i="1" s="1"/>
  <c r="AB879" i="1"/>
  <c r="AA879" i="1" s="1"/>
  <c r="AH879" i="1" s="1"/>
  <c r="V716" i="1"/>
  <c r="P750" i="1"/>
  <c r="S399" i="1"/>
  <c r="Z399" i="1" s="1"/>
  <c r="V396" i="1"/>
  <c r="AF346" i="1"/>
  <c r="P40" i="1"/>
  <c r="AE442" i="1"/>
  <c r="AD524" i="1"/>
  <c r="AD525" i="1" s="1"/>
  <c r="S446" i="1"/>
  <c r="AF716" i="1"/>
  <c r="AF750" i="1" s="1"/>
  <c r="AE749" i="1"/>
  <c r="AE750" i="1" s="1"/>
  <c r="AE789" i="1"/>
  <c r="X823" i="1"/>
  <c r="X824" i="1" s="1"/>
  <c r="AE797" i="1"/>
  <c r="AE822" i="1"/>
  <c r="AE876" i="1"/>
  <c r="AE896" i="1" s="1"/>
  <c r="N39" i="18"/>
  <c r="AF67" i="18"/>
  <c r="AF39" i="18"/>
  <c r="AE39" i="18"/>
  <c r="AE21" i="18"/>
  <c r="AF97" i="18"/>
  <c r="S61" i="18"/>
  <c r="Z61" i="18" s="1"/>
  <c r="N361" i="18"/>
  <c r="AA633" i="1"/>
  <c r="AH633" i="1" s="1"/>
  <c r="S644" i="1"/>
  <c r="Z644" i="1" s="1"/>
  <c r="AA408" i="1"/>
  <c r="AH408" i="1" s="1"/>
  <c r="AD448" i="1"/>
  <c r="T844" i="1"/>
  <c r="U949" i="1"/>
  <c r="AB870" i="1"/>
  <c r="V822" i="1"/>
  <c r="V823" i="1" s="1"/>
  <c r="V422" i="1"/>
  <c r="AF352" i="1"/>
  <c r="I448" i="1"/>
  <c r="AF47" i="18"/>
  <c r="L216" i="18"/>
  <c r="L67" i="18" s="1"/>
  <c r="AF294" i="18"/>
  <c r="U292" i="18"/>
  <c r="J279" i="18"/>
  <c r="U255" i="18"/>
  <c r="AC255" i="18" s="1"/>
  <c r="J245" i="18"/>
  <c r="I367" i="18"/>
  <c r="Q367" i="18" s="1"/>
  <c r="AF361" i="18"/>
  <c r="V354" i="18"/>
  <c r="V361" i="18" s="1"/>
  <c r="T325" i="18"/>
  <c r="AB325" i="18" s="1"/>
  <c r="V415" i="18"/>
  <c r="U403" i="18"/>
  <c r="AC403" i="18" s="1"/>
  <c r="U399" i="18"/>
  <c r="AC399" i="18" s="1"/>
  <c r="V398" i="18"/>
  <c r="V393" i="18"/>
  <c r="N513" i="18"/>
  <c r="AE518" i="18"/>
  <c r="AE519" i="18" s="1"/>
  <c r="T502" i="18"/>
  <c r="T487" i="18"/>
  <c r="V484" i="18"/>
  <c r="S484" i="18" s="1"/>
  <c r="Z484" i="18" s="1"/>
  <c r="T591" i="18"/>
  <c r="V579" i="18"/>
  <c r="U571" i="18"/>
  <c r="K574" i="18"/>
  <c r="AE664" i="18"/>
  <c r="AF664" i="18"/>
  <c r="AF650" i="18"/>
  <c r="V652" i="18"/>
  <c r="U646" i="18"/>
  <c r="U629" i="18"/>
  <c r="U32" i="18" s="1"/>
  <c r="T625" i="18"/>
  <c r="N716" i="18"/>
  <c r="N742" i="18" s="1"/>
  <c r="AF708" i="18"/>
  <c r="AD690" i="18"/>
  <c r="T735" i="18"/>
  <c r="U729" i="18"/>
  <c r="T702" i="18"/>
  <c r="T697" i="18"/>
  <c r="V692" i="18"/>
  <c r="N780" i="18"/>
  <c r="N814" i="18" s="1"/>
  <c r="AF347" i="18"/>
  <c r="T354" i="18"/>
  <c r="U351" i="18"/>
  <c r="N423" i="18"/>
  <c r="N443" i="18" s="1"/>
  <c r="AE391" i="18"/>
  <c r="AE443" i="18" s="1"/>
  <c r="V436" i="18"/>
  <c r="T433" i="18"/>
  <c r="V430" i="18"/>
  <c r="J428" i="18"/>
  <c r="T420" i="18"/>
  <c r="T50" i="18" s="1"/>
  <c r="T403" i="18"/>
  <c r="T399" i="18"/>
  <c r="L409" i="18"/>
  <c r="L443" i="18" s="1"/>
  <c r="J509" i="18"/>
  <c r="U506" i="18"/>
  <c r="AC506" i="18" s="1"/>
  <c r="U503" i="18"/>
  <c r="U473" i="18"/>
  <c r="U580" i="18"/>
  <c r="R670" i="18"/>
  <c r="P670" i="18" s="1"/>
  <c r="U660" i="18"/>
  <c r="AC660" i="18" s="1"/>
  <c r="U638" i="18"/>
  <c r="AC638" i="18" s="1"/>
  <c r="U635" i="18"/>
  <c r="AF722" i="18"/>
  <c r="V732" i="18"/>
  <c r="S732" i="18" s="1"/>
  <c r="Z732" i="18" s="1"/>
  <c r="T703" i="18"/>
  <c r="U698" i="18"/>
  <c r="AC698" i="18" s="1"/>
  <c r="AC708" i="18" s="1"/>
  <c r="AE361" i="18"/>
  <c r="T328" i="18"/>
  <c r="T322" i="18"/>
  <c r="T28" i="18" s="1"/>
  <c r="O409" i="18"/>
  <c r="O443" i="18" s="1"/>
  <c r="V442" i="18"/>
  <c r="U436" i="18"/>
  <c r="U433" i="18"/>
  <c r="AC433" i="18" s="1"/>
  <c r="T430" i="18"/>
  <c r="T427" i="18"/>
  <c r="V416" i="18"/>
  <c r="T398" i="18"/>
  <c r="U516" i="18"/>
  <c r="T509" i="18"/>
  <c r="M493" i="18"/>
  <c r="M519" i="18" s="1"/>
  <c r="L593" i="18"/>
  <c r="L72" i="18" s="1"/>
  <c r="U577" i="18"/>
  <c r="J659" i="18"/>
  <c r="J664" i="18" s="1"/>
  <c r="O636" i="18"/>
  <c r="O670" i="18" s="1"/>
  <c r="AE669" i="18"/>
  <c r="AE644" i="18"/>
  <c r="T660" i="18"/>
  <c r="T657" i="18"/>
  <c r="V655" i="18"/>
  <c r="U652" i="18"/>
  <c r="K644" i="18"/>
  <c r="K47" i="18" s="1"/>
  <c r="AF736" i="18"/>
  <c r="J718" i="18"/>
  <c r="J722" i="18" s="1"/>
  <c r="T700" i="18"/>
  <c r="AB700" i="18" s="1"/>
  <c r="AF808" i="18"/>
  <c r="AF814" i="18" s="1"/>
  <c r="J332" i="18"/>
  <c r="J38" i="18" s="1"/>
  <c r="Q38" i="18" s="1"/>
  <c r="AF513" i="18"/>
  <c r="AF519" i="18" s="1"/>
  <c r="N636" i="18"/>
  <c r="N670" i="18" s="1"/>
  <c r="AE618" i="18"/>
  <c r="V698" i="18"/>
  <c r="V836" i="18"/>
  <c r="AA829" i="18"/>
  <c r="AE866" i="18"/>
  <c r="AE860" i="18"/>
  <c r="AE886" i="18" s="1"/>
  <c r="T868" i="18"/>
  <c r="V859" i="18"/>
  <c r="B958" i="18"/>
  <c r="P938" i="18"/>
  <c r="AE957" i="18"/>
  <c r="AD957" i="18"/>
  <c r="AE938" i="18"/>
  <c r="AE906" i="18"/>
  <c r="M957" i="18"/>
  <c r="V951" i="18"/>
  <c r="U511" i="1"/>
  <c r="U508" i="1"/>
  <c r="U57" i="1" s="1"/>
  <c r="T497" i="1"/>
  <c r="S497" i="1" s="1"/>
  <c r="T485" i="1"/>
  <c r="AB485" i="1" s="1"/>
  <c r="T479" i="1"/>
  <c r="U466" i="1"/>
  <c r="U15" i="1" s="1"/>
  <c r="AC15" i="1" s="1"/>
  <c r="U461" i="1"/>
  <c r="AC461" i="1" s="1"/>
  <c r="M505" i="1"/>
  <c r="M473" i="1"/>
  <c r="L822" i="1"/>
  <c r="L519" i="1"/>
  <c r="J940" i="1"/>
  <c r="J943" i="1" s="1"/>
  <c r="J709" i="1"/>
  <c r="J915" i="1"/>
  <c r="U849" i="18"/>
  <c r="AF957" i="18"/>
  <c r="AF952" i="18"/>
  <c r="J928" i="1"/>
  <c r="J924" i="1"/>
  <c r="J859" i="1"/>
  <c r="L789" i="1"/>
  <c r="J707" i="1"/>
  <c r="J485" i="1"/>
  <c r="J476" i="1"/>
  <c r="U859" i="18"/>
  <c r="T847" i="18"/>
  <c r="AB847" i="18" s="1"/>
  <c r="T841" i="18"/>
  <c r="AF924" i="18"/>
  <c r="AE924" i="18"/>
  <c r="AF906" i="18"/>
  <c r="T945" i="18"/>
  <c r="U934" i="18"/>
  <c r="T916" i="18"/>
  <c r="AB916" i="18" s="1"/>
  <c r="U507" i="1"/>
  <c r="U56" i="1" s="1"/>
  <c r="T462" i="1"/>
  <c r="T11" i="1" s="1"/>
  <c r="AB11" i="1" s="1"/>
  <c r="J747" i="1"/>
  <c r="J749" i="1" s="1"/>
  <c r="AE952" i="18"/>
  <c r="AF938" i="18"/>
  <c r="U948" i="18"/>
  <c r="L276" i="1"/>
  <c r="L499" i="1"/>
  <c r="J861" i="1"/>
  <c r="J857" i="1"/>
  <c r="J853" i="1"/>
  <c r="J849" i="1"/>
  <c r="K749" i="1"/>
  <c r="K797" i="1"/>
  <c r="J780" i="1"/>
  <c r="K19" i="1"/>
  <c r="K17" i="1"/>
  <c r="K16" i="17" s="1"/>
  <c r="O372" i="1"/>
  <c r="O716" i="1"/>
  <c r="O750" i="1" s="1"/>
  <c r="O751" i="1" s="1"/>
  <c r="J617" i="18"/>
  <c r="J465" i="18"/>
  <c r="T94" i="18"/>
  <c r="J94" i="18"/>
  <c r="J306" i="18"/>
  <c r="S540" i="1"/>
  <c r="Z540" i="1" s="1"/>
  <c r="S608" i="18"/>
  <c r="Z608" i="18" s="1"/>
  <c r="T464" i="18"/>
  <c r="AB464" i="18" s="1"/>
  <c r="T684" i="18"/>
  <c r="AB684" i="18" s="1"/>
  <c r="T309" i="18"/>
  <c r="AB309" i="18" s="1"/>
  <c r="V828" i="18"/>
  <c r="T456" i="18"/>
  <c r="V456" i="18"/>
  <c r="J666" i="1"/>
  <c r="J631" i="1"/>
  <c r="U552" i="1"/>
  <c r="J622" i="1"/>
  <c r="J614" i="1"/>
  <c r="M65" i="18"/>
  <c r="AD65" i="18" s="1"/>
  <c r="J690" i="1"/>
  <c r="J471" i="1"/>
  <c r="J743" i="1"/>
  <c r="K442" i="1"/>
  <c r="K789" i="1"/>
  <c r="J708" i="1"/>
  <c r="K716" i="1"/>
  <c r="K414" i="1"/>
  <c r="O442" i="1"/>
  <c r="O73" i="1"/>
  <c r="O42" i="1"/>
  <c r="O41" i="17" s="1"/>
  <c r="K371" i="1"/>
  <c r="J711" i="18"/>
  <c r="J640" i="18"/>
  <c r="J644" i="18" s="1"/>
  <c r="K467" i="18"/>
  <c r="K519" i="18" s="1"/>
  <c r="K834" i="18"/>
  <c r="K886" i="18" s="1"/>
  <c r="S459" i="18"/>
  <c r="Z459" i="18" s="1"/>
  <c r="U461" i="18"/>
  <c r="AC461" i="18" s="1"/>
  <c r="J533" i="18"/>
  <c r="J542" i="18" s="1"/>
  <c r="J826" i="18"/>
  <c r="V313" i="18"/>
  <c r="U456" i="18"/>
  <c r="J591" i="1"/>
  <c r="J628" i="1"/>
  <c r="J563" i="1"/>
  <c r="U563" i="1"/>
  <c r="U559" i="1"/>
  <c r="AC559" i="1" s="1"/>
  <c r="J713" i="1"/>
  <c r="J475" i="1"/>
  <c r="J398" i="1"/>
  <c r="J414" i="1" s="1"/>
  <c r="J470" i="1"/>
  <c r="L396" i="1"/>
  <c r="L12" i="17"/>
  <c r="K822" i="1"/>
  <c r="K295" i="1"/>
  <c r="J734" i="1"/>
  <c r="K803" i="1"/>
  <c r="J722" i="1"/>
  <c r="K270" i="1"/>
  <c r="J779" i="1"/>
  <c r="K491" i="1"/>
  <c r="J895" i="18"/>
  <c r="J904" i="18"/>
  <c r="J897" i="18"/>
  <c r="J313" i="18"/>
  <c r="J615" i="18"/>
  <c r="S388" i="18"/>
  <c r="Z388" i="18" s="1"/>
  <c r="Z610" i="18"/>
  <c r="J681" i="18"/>
  <c r="J824" i="18"/>
  <c r="U314" i="18"/>
  <c r="U684" i="18"/>
  <c r="AC684" i="18" s="1"/>
  <c r="U164" i="18"/>
  <c r="AC164" i="18" s="1"/>
  <c r="S543" i="1"/>
  <c r="Z543" i="1" s="1"/>
  <c r="S542" i="1"/>
  <c r="Z542" i="1" s="1"/>
  <c r="U615" i="18"/>
  <c r="AC615" i="18" s="1"/>
  <c r="T612" i="18"/>
  <c r="AB612" i="18" s="1"/>
  <c r="U380" i="18"/>
  <c r="U304" i="18"/>
  <c r="AC304" i="18" s="1"/>
  <c r="U232" i="18"/>
  <c r="AC232" i="18" s="1"/>
  <c r="J590" i="1"/>
  <c r="J562" i="1"/>
  <c r="J621" i="1"/>
  <c r="J536" i="1"/>
  <c r="J137" i="18"/>
  <c r="J286" i="18"/>
  <c r="J346" i="18"/>
  <c r="J347" i="18" s="1"/>
  <c r="J700" i="1"/>
  <c r="J913" i="1"/>
  <c r="J909" i="1"/>
  <c r="J687" i="1"/>
  <c r="J698" i="1" s="1"/>
  <c r="J461" i="1"/>
  <c r="K524" i="1"/>
  <c r="K447" i="1"/>
  <c r="J735" i="1"/>
  <c r="K519" i="1"/>
  <c r="K505" i="1"/>
  <c r="K499" i="1"/>
  <c r="J714" i="1"/>
  <c r="O519" i="1"/>
  <c r="O525" i="1" s="1"/>
  <c r="O526" i="1" s="1"/>
  <c r="O54" i="1"/>
  <c r="O53" i="17" s="1"/>
  <c r="J199" i="1"/>
  <c r="J237" i="18"/>
  <c r="J898" i="18"/>
  <c r="AA13" i="18"/>
  <c r="J610" i="18"/>
  <c r="J382" i="18"/>
  <c r="J381" i="18"/>
  <c r="V314" i="18"/>
  <c r="V389" i="18"/>
  <c r="V383" i="18"/>
  <c r="S383" i="18" s="1"/>
  <c r="Z383" i="18" s="1"/>
  <c r="V458" i="18"/>
  <c r="S458" i="18" s="1"/>
  <c r="Z458" i="18" s="1"/>
  <c r="U616" i="18"/>
  <c r="T609" i="18"/>
  <c r="T304" i="18"/>
  <c r="J551" i="1"/>
  <c r="J655" i="1"/>
  <c r="J656" i="1" s="1"/>
  <c r="J619" i="1"/>
  <c r="J664" i="1"/>
  <c r="J62" i="1" s="1"/>
  <c r="Q62" i="1" s="1"/>
  <c r="L670" i="1"/>
  <c r="J637" i="1"/>
  <c r="J629" i="1"/>
  <c r="J620" i="1"/>
  <c r="L675" i="1"/>
  <c r="M642" i="1"/>
  <c r="M624" i="1"/>
  <c r="M675" i="1"/>
  <c r="V272" i="18"/>
  <c r="V50" i="18" s="1"/>
  <c r="U646" i="1"/>
  <c r="S884" i="18"/>
  <c r="Z884" i="18" s="1"/>
  <c r="T759" i="1"/>
  <c r="AB759" i="1" s="1"/>
  <c r="AB771" i="1" s="1"/>
  <c r="T793" i="1"/>
  <c r="S793" i="1" s="1"/>
  <c r="T939" i="1"/>
  <c r="U390" i="18"/>
  <c r="U389" i="18"/>
  <c r="U464" i="18"/>
  <c r="AC464" i="18" s="1"/>
  <c r="U309" i="18"/>
  <c r="AC309" i="18" s="1"/>
  <c r="J682" i="18"/>
  <c r="U382" i="18"/>
  <c r="AC382" i="18" s="1"/>
  <c r="U831" i="18"/>
  <c r="U305" i="18"/>
  <c r="V241" i="18"/>
  <c r="S241" i="18" s="1"/>
  <c r="T687" i="18"/>
  <c r="AB687" i="18" s="1"/>
  <c r="V240" i="18"/>
  <c r="S240" i="18" s="1"/>
  <c r="Z240" i="18" s="1"/>
  <c r="S539" i="1"/>
  <c r="Z539" i="1" s="1"/>
  <c r="V307" i="18"/>
  <c r="Z307" i="18" s="1"/>
  <c r="V825" i="18"/>
  <c r="S825" i="18" s="1"/>
  <c r="Z825" i="18" s="1"/>
  <c r="V533" i="18"/>
  <c r="V542" i="18" s="1"/>
  <c r="V536" i="1"/>
  <c r="V11" i="1" s="1"/>
  <c r="T381" i="18"/>
  <c r="V233" i="18"/>
  <c r="T823" i="18"/>
  <c r="T679" i="18"/>
  <c r="U612" i="18"/>
  <c r="AC612" i="18" s="1"/>
  <c r="U609" i="18"/>
  <c r="U531" i="18"/>
  <c r="O39" i="18"/>
  <c r="O38" i="17" s="1"/>
  <c r="U557" i="1"/>
  <c r="V553" i="1"/>
  <c r="V28" i="1" s="1"/>
  <c r="J661" i="1"/>
  <c r="J636" i="1"/>
  <c r="J630" i="1"/>
  <c r="J558" i="1"/>
  <c r="J555" i="1"/>
  <c r="J578" i="1"/>
  <c r="J579" i="1" s="1"/>
  <c r="J538" i="1"/>
  <c r="J673" i="1"/>
  <c r="J662" i="1"/>
  <c r="J635" i="1"/>
  <c r="J618" i="1"/>
  <c r="J543" i="1"/>
  <c r="T569" i="1"/>
  <c r="L65" i="18"/>
  <c r="L65" i="17" s="1"/>
  <c r="L61" i="18"/>
  <c r="U212" i="18"/>
  <c r="S212" i="18" s="1"/>
  <c r="J283" i="18"/>
  <c r="J128" i="18"/>
  <c r="N129" i="18"/>
  <c r="S928" i="18"/>
  <c r="Z928" i="18" s="1"/>
  <c r="P32" i="18"/>
  <c r="M789" i="1"/>
  <c r="M822" i="1"/>
  <c r="U759" i="1"/>
  <c r="AC759" i="1" s="1"/>
  <c r="J793" i="1"/>
  <c r="J797" i="1" s="1"/>
  <c r="J284" i="18"/>
  <c r="U272" i="18"/>
  <c r="U50" i="18" s="1"/>
  <c r="AC50" i="18" s="1"/>
  <c r="J712" i="18"/>
  <c r="J720" i="1"/>
  <c r="P712" i="18"/>
  <c r="J740" i="18"/>
  <c r="J71" i="18" s="1"/>
  <c r="Q71" i="18" s="1"/>
  <c r="AE196" i="1"/>
  <c r="AE68" i="1"/>
  <c r="AI208" i="1"/>
  <c r="AF170" i="1"/>
  <c r="AF216" i="1"/>
  <c r="P73" i="1"/>
  <c r="R222" i="1"/>
  <c r="R22" i="1"/>
  <c r="R74" i="1" s="1"/>
  <c r="V166" i="1"/>
  <c r="U166" i="1"/>
  <c r="AC166" i="1" s="1"/>
  <c r="U159" i="1"/>
  <c r="AC159" i="1" s="1"/>
  <c r="U216" i="1"/>
  <c r="S204" i="1"/>
  <c r="AC196" i="1"/>
  <c r="V187" i="1"/>
  <c r="P54" i="1"/>
  <c r="U201" i="1"/>
  <c r="AC201" i="1" s="1"/>
  <c r="AC202" i="1" s="1"/>
  <c r="T201" i="1"/>
  <c r="I222" i="1"/>
  <c r="Q222" i="1" s="1"/>
  <c r="AB168" i="1"/>
  <c r="T170" i="1"/>
  <c r="U168" i="1"/>
  <c r="V168" i="1"/>
  <c r="P170" i="1"/>
  <c r="S194" i="1"/>
  <c r="Z194" i="1" s="1"/>
  <c r="AI194" i="1" s="1"/>
  <c r="O196" i="1"/>
  <c r="O48" i="1" s="1"/>
  <c r="O47" i="17" s="1"/>
  <c r="U196" i="1"/>
  <c r="M202" i="1"/>
  <c r="L202" i="1"/>
  <c r="S199" i="1"/>
  <c r="Z199" i="1" s="1"/>
  <c r="K49" i="17"/>
  <c r="J167" i="1"/>
  <c r="Q167" i="1" s="1"/>
  <c r="AB163" i="1"/>
  <c r="AA163" i="1" s="1"/>
  <c r="AH163" i="1" s="1"/>
  <c r="K170" i="1"/>
  <c r="T206" i="18"/>
  <c r="AB206" i="18" s="1"/>
  <c r="S181" i="18"/>
  <c r="Z181" i="18" s="1"/>
  <c r="AA181" i="18" s="1"/>
  <c r="AH181" i="18" s="1"/>
  <c r="Z133" i="18"/>
  <c r="AI133" i="18" s="1"/>
  <c r="Q129" i="18"/>
  <c r="AF68" i="1"/>
  <c r="AI287" i="1"/>
  <c r="AA287" i="1"/>
  <c r="AH287" i="1" s="1"/>
  <c r="AA265" i="1"/>
  <c r="AH265" i="1" s="1"/>
  <c r="AA361" i="1"/>
  <c r="AH361" i="1" s="1"/>
  <c r="AF366" i="1"/>
  <c r="AA359" i="1"/>
  <c r="AH359" i="1" s="1"/>
  <c r="P346" i="1"/>
  <c r="AA345" i="1"/>
  <c r="AH345" i="1" s="1"/>
  <c r="AE338" i="1"/>
  <c r="AE372" i="1" s="1"/>
  <c r="AI323" i="1"/>
  <c r="AI333" i="1"/>
  <c r="AA333" i="1"/>
  <c r="AH333" i="1" s="1"/>
  <c r="AA328" i="1"/>
  <c r="AH328" i="1" s="1"/>
  <c r="AA330" i="1"/>
  <c r="AH330" i="1" s="1"/>
  <c r="AF320" i="1"/>
  <c r="AA312" i="1"/>
  <c r="AH312" i="1" s="1"/>
  <c r="AA369" i="1"/>
  <c r="AH369" i="1" s="1"/>
  <c r="AI369" i="1"/>
  <c r="J369" i="1"/>
  <c r="J371" i="1" s="1"/>
  <c r="AA364" i="1"/>
  <c r="AH364" i="1" s="1"/>
  <c r="AI364" i="1"/>
  <c r="AI358" i="1"/>
  <c r="AA358" i="1"/>
  <c r="AH358" i="1" s="1"/>
  <c r="AI365" i="1"/>
  <c r="AA365" i="1"/>
  <c r="AH365" i="1" s="1"/>
  <c r="J359" i="1"/>
  <c r="J362" i="1"/>
  <c r="J358" i="1"/>
  <c r="AA354" i="1"/>
  <c r="J361" i="1"/>
  <c r="J357" i="1"/>
  <c r="K366" i="1"/>
  <c r="AI349" i="1"/>
  <c r="AA349" i="1"/>
  <c r="AH349" i="1" s="1"/>
  <c r="AI350" i="1"/>
  <c r="AA350" i="1"/>
  <c r="AH350" i="1" s="1"/>
  <c r="V352" i="1"/>
  <c r="S351" i="1"/>
  <c r="Z351" i="1" s="1"/>
  <c r="AI351" i="1" s="1"/>
  <c r="J348" i="1"/>
  <c r="J349" i="1"/>
  <c r="AC344" i="1"/>
  <c r="S344" i="1"/>
  <c r="Z344" i="1" s="1"/>
  <c r="AD372" i="1"/>
  <c r="J346" i="1"/>
  <c r="L346" i="1"/>
  <c r="AI327" i="1"/>
  <c r="AA327" i="1"/>
  <c r="AH327" i="1" s="1"/>
  <c r="AA329" i="1"/>
  <c r="AH329" i="1" s="1"/>
  <c r="AI329" i="1"/>
  <c r="AI325" i="1"/>
  <c r="AA325" i="1"/>
  <c r="AH325" i="1" s="1"/>
  <c r="AA322" i="1"/>
  <c r="AH322" i="1" s="1"/>
  <c r="AC335" i="1"/>
  <c r="S335" i="1"/>
  <c r="Z335" i="1" s="1"/>
  <c r="J332" i="1"/>
  <c r="J330" i="1"/>
  <c r="J328" i="1"/>
  <c r="S318" i="1"/>
  <c r="Z318" i="1" s="1"/>
  <c r="AC318" i="1"/>
  <c r="M320" i="1"/>
  <c r="M372" i="1" s="1"/>
  <c r="J308" i="1"/>
  <c r="AI309" i="1"/>
  <c r="J315" i="1"/>
  <c r="L320" i="1"/>
  <c r="J309" i="1"/>
  <c r="J312" i="1"/>
  <c r="S292" i="1"/>
  <c r="AD276" i="1"/>
  <c r="S232" i="1"/>
  <c r="AC234" i="1"/>
  <c r="AC244" i="1" s="1"/>
  <c r="AA256" i="1"/>
  <c r="AH256" i="1" s="1"/>
  <c r="AI199" i="1"/>
  <c r="M50" i="17"/>
  <c r="AD50" i="17" s="1"/>
  <c r="V202" i="1"/>
  <c r="S198" i="1"/>
  <c r="Z198" i="1" s="1"/>
  <c r="AB199" i="1"/>
  <c r="AA199" i="1" s="1"/>
  <c r="AH199" i="1" s="1"/>
  <c r="J183" i="1"/>
  <c r="Q183" i="1" s="1"/>
  <c r="J181" i="1"/>
  <c r="M24" i="17"/>
  <c r="AD24" i="17" s="1"/>
  <c r="J186" i="1"/>
  <c r="Q186" i="1" s="1"/>
  <c r="J182" i="1"/>
  <c r="Q182" i="1" s="1"/>
  <c r="AD292" i="1"/>
  <c r="AD295" i="1" s="1"/>
  <c r="AC295" i="1"/>
  <c r="S294" i="1"/>
  <c r="S293" i="1"/>
  <c r="N73" i="1"/>
  <c r="N72" i="17" s="1"/>
  <c r="AB295" i="1"/>
  <c r="AA283" i="1"/>
  <c r="AH283" i="1" s="1"/>
  <c r="AI283" i="1"/>
  <c r="Q288" i="1"/>
  <c r="AA282" i="1"/>
  <c r="AH282" i="1" s="1"/>
  <c r="AI282" i="1"/>
  <c r="L290" i="1"/>
  <c r="O290" i="1"/>
  <c r="O296" i="1" s="1"/>
  <c r="AI288" i="1"/>
  <c r="N290" i="1"/>
  <c r="AA273" i="1"/>
  <c r="AH273" i="1" s="1"/>
  <c r="AC276" i="1"/>
  <c r="S276" i="1"/>
  <c r="Z276" i="1" s="1"/>
  <c r="Z272" i="1"/>
  <c r="Q275" i="1"/>
  <c r="J53" i="1"/>
  <c r="AA275" i="1"/>
  <c r="AH275" i="1" s="1"/>
  <c r="AB276" i="1"/>
  <c r="J276" i="1"/>
  <c r="Q274" i="1"/>
  <c r="K276" i="1"/>
  <c r="N276" i="1"/>
  <c r="AI264" i="1"/>
  <c r="AA264" i="1"/>
  <c r="AA268" i="1"/>
  <c r="AH268" i="1" s="1"/>
  <c r="AC270" i="1"/>
  <c r="N270" i="1"/>
  <c r="N48" i="1" s="1"/>
  <c r="N47" i="17" s="1"/>
  <c r="M270" i="1"/>
  <c r="AB270" i="1"/>
  <c r="J267" i="1"/>
  <c r="Z247" i="1"/>
  <c r="AA248" i="1"/>
  <c r="AH248" i="1" s="1"/>
  <c r="AA258" i="1"/>
  <c r="AH258" i="1" s="1"/>
  <c r="AI258" i="1"/>
  <c r="AI253" i="1"/>
  <c r="AA253" i="1"/>
  <c r="AH253" i="1" s="1"/>
  <c r="AD262" i="1"/>
  <c r="J254" i="1"/>
  <c r="Q254" i="1" s="1"/>
  <c r="J250" i="1"/>
  <c r="AA251" i="1"/>
  <c r="AH251" i="1" s="1"/>
  <c r="V262" i="1"/>
  <c r="J252" i="1"/>
  <c r="Q252" i="1" s="1"/>
  <c r="K262" i="1"/>
  <c r="N262" i="1"/>
  <c r="AA239" i="1"/>
  <c r="AH239" i="1" s="1"/>
  <c r="AA235" i="1"/>
  <c r="AH235" i="1" s="1"/>
  <c r="Q234" i="1"/>
  <c r="N244" i="1"/>
  <c r="AA237" i="1"/>
  <c r="AH237" i="1" s="1"/>
  <c r="J71" i="1"/>
  <c r="Q71" i="1" s="1"/>
  <c r="J219" i="1"/>
  <c r="J204" i="1"/>
  <c r="Q204" i="1" s="1"/>
  <c r="J215" i="1"/>
  <c r="Q215" i="1" s="1"/>
  <c r="J191" i="1"/>
  <c r="Q191" i="1" s="1"/>
  <c r="AB196" i="1"/>
  <c r="M221" i="1"/>
  <c r="L221" i="1"/>
  <c r="L73" i="1" s="1"/>
  <c r="AA206" i="1"/>
  <c r="AH206" i="1" s="1"/>
  <c r="M59" i="17"/>
  <c r="AD59" i="17" s="1"/>
  <c r="J202" i="1"/>
  <c r="Z190" i="1"/>
  <c r="J195" i="1"/>
  <c r="Q195" i="1" s="1"/>
  <c r="J193" i="1"/>
  <c r="Q193" i="1" s="1"/>
  <c r="K196" i="1"/>
  <c r="J187" i="1"/>
  <c r="Q187" i="1" s="1"/>
  <c r="J177" i="1"/>
  <c r="Q177" i="1" s="1"/>
  <c r="N188" i="1"/>
  <c r="N222" i="1" s="1"/>
  <c r="N223" i="1" s="1"/>
  <c r="J176" i="1"/>
  <c r="Q176" i="1" s="1"/>
  <c r="J172" i="1"/>
  <c r="Q172" i="1" s="1"/>
  <c r="J168" i="1"/>
  <c r="Q168" i="1" s="1"/>
  <c r="J287" i="18"/>
  <c r="Q60" i="17"/>
  <c r="P60" i="17"/>
  <c r="Q56" i="17"/>
  <c r="P56" i="17"/>
  <c r="AB277" i="18"/>
  <c r="T280" i="18"/>
  <c r="U279" i="18"/>
  <c r="U278" i="18"/>
  <c r="U277" i="18"/>
  <c r="AC277" i="18" s="1"/>
  <c r="V281" i="18"/>
  <c r="U273" i="18"/>
  <c r="U51" i="18" s="1"/>
  <c r="AC264" i="18"/>
  <c r="S264" i="18"/>
  <c r="Z264" i="18" s="1"/>
  <c r="U42" i="18"/>
  <c r="AC42" i="18" s="1"/>
  <c r="U268" i="18"/>
  <c r="U269" i="18" s="1"/>
  <c r="AC258" i="18"/>
  <c r="S258" i="18"/>
  <c r="Z258" i="18" s="1"/>
  <c r="J23" i="18"/>
  <c r="AI254" i="18"/>
  <c r="AA254" i="18"/>
  <c r="AH254" i="18" s="1"/>
  <c r="AC253" i="18"/>
  <c r="S253" i="18"/>
  <c r="Z253" i="18" s="1"/>
  <c r="J29" i="18"/>
  <c r="Q29" i="18" s="1"/>
  <c r="V260" i="18"/>
  <c r="Z260" i="18" s="1"/>
  <c r="T251" i="18"/>
  <c r="T29" i="18" s="1"/>
  <c r="J249" i="18"/>
  <c r="O261" i="18"/>
  <c r="O295" i="18" s="1"/>
  <c r="J253" i="18"/>
  <c r="T245" i="18"/>
  <c r="M38" i="17"/>
  <c r="AD38" i="17" s="1"/>
  <c r="K243" i="18"/>
  <c r="K295" i="18" s="1"/>
  <c r="J233" i="18"/>
  <c r="J234" i="18"/>
  <c r="S235" i="18"/>
  <c r="Z235" i="18" s="1"/>
  <c r="P295" i="18"/>
  <c r="J219" i="18"/>
  <c r="J70" i="18" s="1"/>
  <c r="Q70" i="18" s="1"/>
  <c r="U219" i="18"/>
  <c r="J207" i="18"/>
  <c r="J58" i="18" s="1"/>
  <c r="AD207" i="18"/>
  <c r="L57" i="17"/>
  <c r="K60" i="17"/>
  <c r="J204" i="18"/>
  <c r="J55" i="18" s="1"/>
  <c r="M170" i="18"/>
  <c r="M21" i="18" s="1"/>
  <c r="T219" i="18"/>
  <c r="S205" i="18"/>
  <c r="Z205" i="18" s="1"/>
  <c r="AI205" i="18" s="1"/>
  <c r="AB205" i="18"/>
  <c r="K57" i="17"/>
  <c r="U204" i="18"/>
  <c r="AC204" i="18" s="1"/>
  <c r="K65" i="18"/>
  <c r="K65" i="17" s="1"/>
  <c r="J209" i="18"/>
  <c r="AD60" i="18"/>
  <c r="AC200" i="18"/>
  <c r="S191" i="18"/>
  <c r="Z191" i="18" s="1"/>
  <c r="AA191" i="18" s="1"/>
  <c r="AH191" i="18" s="1"/>
  <c r="U195" i="18"/>
  <c r="AC195" i="18" s="1"/>
  <c r="J33" i="18"/>
  <c r="Q33" i="18" s="1"/>
  <c r="O188" i="18"/>
  <c r="O222" i="18" s="1"/>
  <c r="N188" i="18"/>
  <c r="L170" i="18"/>
  <c r="L21" i="18" s="1"/>
  <c r="J160" i="18"/>
  <c r="K170" i="18"/>
  <c r="K21" i="18" s="1"/>
  <c r="J159" i="18"/>
  <c r="J167" i="18"/>
  <c r="J161" i="18"/>
  <c r="S204" i="18"/>
  <c r="Z204" i="18" s="1"/>
  <c r="AI204" i="18" s="1"/>
  <c r="R222" i="18"/>
  <c r="P222" i="18" s="1"/>
  <c r="R39" i="17"/>
  <c r="S218" i="18"/>
  <c r="AC218" i="18"/>
  <c r="P221" i="18"/>
  <c r="U206" i="18"/>
  <c r="AC206" i="18" s="1"/>
  <c r="V209" i="18"/>
  <c r="V60" i="18" s="1"/>
  <c r="V208" i="18"/>
  <c r="S208" i="18" s="1"/>
  <c r="Z208" i="18" s="1"/>
  <c r="U207" i="18"/>
  <c r="M216" i="18"/>
  <c r="M67" i="18" s="1"/>
  <c r="T209" i="18"/>
  <c r="L55" i="18"/>
  <c r="L55" i="17" s="1"/>
  <c r="M62" i="17"/>
  <c r="AD62" i="17" s="1"/>
  <c r="K216" i="18"/>
  <c r="K67" i="18" s="1"/>
  <c r="J214" i="18"/>
  <c r="AC52" i="18"/>
  <c r="AC201" i="18"/>
  <c r="S199" i="18"/>
  <c r="AC199" i="18"/>
  <c r="AD200" i="18"/>
  <c r="AD202" i="18" s="1"/>
  <c r="AB201" i="18"/>
  <c r="S201" i="18"/>
  <c r="S52" i="18" s="1"/>
  <c r="AB52" i="18"/>
  <c r="S200" i="18"/>
  <c r="S51" i="18" s="1"/>
  <c r="AB200" i="18"/>
  <c r="AB51" i="18"/>
  <c r="U190" i="18"/>
  <c r="V190" i="18"/>
  <c r="V196" i="18" s="1"/>
  <c r="AC194" i="18"/>
  <c r="AB193" i="18"/>
  <c r="S193" i="18"/>
  <c r="Z193" i="18" s="1"/>
  <c r="S194" i="18"/>
  <c r="Z194" i="18" s="1"/>
  <c r="AI194" i="18" s="1"/>
  <c r="AB194" i="18"/>
  <c r="J44" i="18"/>
  <c r="Q44" i="18" s="1"/>
  <c r="T195" i="18"/>
  <c r="T46" i="18" s="1"/>
  <c r="T190" i="18"/>
  <c r="T196" i="18" s="1"/>
  <c r="AC44" i="18"/>
  <c r="V177" i="18"/>
  <c r="U180" i="18"/>
  <c r="AC180" i="18" s="1"/>
  <c r="U178" i="18"/>
  <c r="U177" i="18"/>
  <c r="AC177" i="18" s="1"/>
  <c r="U187" i="18"/>
  <c r="U38" i="18" s="1"/>
  <c r="V185" i="18"/>
  <c r="V36" i="18" s="1"/>
  <c r="T183" i="18"/>
  <c r="AB183" i="18" s="1"/>
  <c r="T172" i="18"/>
  <c r="Z172" i="18" s="1"/>
  <c r="AC182" i="18"/>
  <c r="S182" i="18"/>
  <c r="Z182" i="18" s="1"/>
  <c r="K188" i="18"/>
  <c r="T185" i="18"/>
  <c r="T36" i="18" s="1"/>
  <c r="AB36" i="18" s="1"/>
  <c r="V183" i="18"/>
  <c r="T176" i="18"/>
  <c r="V164" i="18"/>
  <c r="S164" i="18" s="1"/>
  <c r="Z164" i="18" s="1"/>
  <c r="V161" i="18"/>
  <c r="V160" i="18"/>
  <c r="S160" i="18" s="1"/>
  <c r="Z160" i="18" s="1"/>
  <c r="U159" i="18"/>
  <c r="AC159" i="18" s="1"/>
  <c r="M10" i="17"/>
  <c r="AD10" i="17" s="1"/>
  <c r="T159" i="18"/>
  <c r="AB159" i="18" s="1"/>
  <c r="J162" i="18"/>
  <c r="V169" i="18"/>
  <c r="U168" i="18"/>
  <c r="V167" i="18"/>
  <c r="AA214" i="1"/>
  <c r="AH214" i="1" s="1"/>
  <c r="AI179" i="1"/>
  <c r="S175" i="1"/>
  <c r="Z175" i="1" s="1"/>
  <c r="AI175" i="1" s="1"/>
  <c r="AB175" i="1"/>
  <c r="T174" i="1"/>
  <c r="AB174" i="1" s="1"/>
  <c r="V181" i="1"/>
  <c r="AB179" i="1"/>
  <c r="AA179" i="1" s="1"/>
  <c r="AH179" i="1" s="1"/>
  <c r="S184" i="1"/>
  <c r="Z184" i="1" s="1"/>
  <c r="AA184" i="1" s="1"/>
  <c r="AH184" i="1" s="1"/>
  <c r="V185" i="1"/>
  <c r="S185" i="1" s="1"/>
  <c r="J218" i="1"/>
  <c r="J221" i="1" s="1"/>
  <c r="K221" i="1"/>
  <c r="S210" i="1"/>
  <c r="Z210" i="1" s="1"/>
  <c r="AB210" i="1"/>
  <c r="J208" i="1"/>
  <c r="Q208" i="1" s="1"/>
  <c r="J211" i="1"/>
  <c r="Q211" i="1" s="1"/>
  <c r="J207" i="1"/>
  <c r="Q207" i="1" s="1"/>
  <c r="J212" i="1"/>
  <c r="J206" i="1"/>
  <c r="Q206" i="1" s="1"/>
  <c r="K216" i="1"/>
  <c r="J213" i="1"/>
  <c r="Q213" i="1" s="1"/>
  <c r="J209" i="1"/>
  <c r="Q209" i="1" s="1"/>
  <c r="L216" i="1"/>
  <c r="S200" i="1"/>
  <c r="Z200" i="1" s="1"/>
  <c r="AB200" i="1"/>
  <c r="K202" i="1"/>
  <c r="AA193" i="1"/>
  <c r="AH193" i="1" s="1"/>
  <c r="AI193" i="1"/>
  <c r="L196" i="1"/>
  <c r="J194" i="1"/>
  <c r="S178" i="1"/>
  <c r="Z178" i="1" s="1"/>
  <c r="AI178" i="1" s="1"/>
  <c r="U180" i="1"/>
  <c r="AC180" i="1" s="1"/>
  <c r="T181" i="1"/>
  <c r="AB181" i="1" s="1"/>
  <c r="T173" i="1"/>
  <c r="S173" i="1" s="1"/>
  <c r="P188" i="1"/>
  <c r="V177" i="1"/>
  <c r="T187" i="1"/>
  <c r="AB173" i="1"/>
  <c r="AI182" i="1"/>
  <c r="AA182" i="1"/>
  <c r="AH182" i="1" s="1"/>
  <c r="AD34" i="1"/>
  <c r="AD27" i="1"/>
  <c r="AD181" i="1"/>
  <c r="AD177" i="1"/>
  <c r="J179" i="1"/>
  <c r="Q179" i="1" s="1"/>
  <c r="J175" i="1"/>
  <c r="Q175" i="1" s="1"/>
  <c r="J184" i="1"/>
  <c r="Q184" i="1" s="1"/>
  <c r="K31" i="17"/>
  <c r="U176" i="1"/>
  <c r="T177" i="1"/>
  <c r="T29" i="1" s="1"/>
  <c r="J180" i="1"/>
  <c r="Q180" i="1" s="1"/>
  <c r="J185" i="1"/>
  <c r="Q185" i="1" s="1"/>
  <c r="O188" i="1"/>
  <c r="M188" i="1"/>
  <c r="J178" i="1"/>
  <c r="Q178" i="1" s="1"/>
  <c r="J174" i="1"/>
  <c r="S158" i="1"/>
  <c r="AB166" i="1"/>
  <c r="S160" i="1"/>
  <c r="Z160" i="1" s="1"/>
  <c r="AA160" i="1" s="1"/>
  <c r="AH160" i="1" s="1"/>
  <c r="AA167" i="1"/>
  <c r="AH167" i="1" s="1"/>
  <c r="J162" i="1"/>
  <c r="Q162" i="1" s="1"/>
  <c r="J164" i="1"/>
  <c r="Q164" i="1" s="1"/>
  <c r="J166" i="1"/>
  <c r="Q166" i="1" s="1"/>
  <c r="AI161" i="1"/>
  <c r="J165" i="1"/>
  <c r="Q165" i="1" s="1"/>
  <c r="O170" i="1"/>
  <c r="O22" i="1" s="1"/>
  <c r="J161" i="1"/>
  <c r="Q161" i="1" s="1"/>
  <c r="J158" i="1"/>
  <c r="J10" i="1" s="1"/>
  <c r="Q10" i="1" s="1"/>
  <c r="J163" i="1"/>
  <c r="Q163" i="1" s="1"/>
  <c r="P59" i="17"/>
  <c r="P57" i="17"/>
  <c r="P55" i="17"/>
  <c r="P70" i="17"/>
  <c r="P49" i="17"/>
  <c r="P46" i="17"/>
  <c r="AC123" i="18"/>
  <c r="P44" i="17"/>
  <c r="P41" i="17"/>
  <c r="P36" i="17"/>
  <c r="P34" i="17"/>
  <c r="P31" i="17"/>
  <c r="P28" i="17"/>
  <c r="Z99" i="18"/>
  <c r="AI99" i="18" s="1"/>
  <c r="AB12" i="18"/>
  <c r="P9" i="17"/>
  <c r="M63" i="17"/>
  <c r="AD63" i="17" s="1"/>
  <c r="N143" i="18"/>
  <c r="N67" i="18" s="1"/>
  <c r="M19" i="17"/>
  <c r="AD19" i="17" s="1"/>
  <c r="M12" i="17"/>
  <c r="AD12" i="17" s="1"/>
  <c r="N68" i="1"/>
  <c r="N67" i="17" s="1"/>
  <c r="V142" i="1"/>
  <c r="AB87" i="1"/>
  <c r="T130" i="1"/>
  <c r="AB128" i="1"/>
  <c r="U125" i="1"/>
  <c r="U51" i="1" s="1"/>
  <c r="P48" i="1"/>
  <c r="T114" i="1"/>
  <c r="AA101" i="1"/>
  <c r="AH101" i="1" s="1"/>
  <c r="U114" i="1"/>
  <c r="AC84" i="1"/>
  <c r="U96" i="1"/>
  <c r="T84" i="1"/>
  <c r="V84" i="1"/>
  <c r="L46" i="17"/>
  <c r="K45" i="17"/>
  <c r="AD128" i="1"/>
  <c r="K22" i="1"/>
  <c r="M96" i="1"/>
  <c r="J86" i="1"/>
  <c r="J142" i="1"/>
  <c r="S113" i="1"/>
  <c r="Z113" i="1" s="1"/>
  <c r="AA113" i="1" s="1"/>
  <c r="AH113" i="1" s="1"/>
  <c r="K33" i="17"/>
  <c r="O114" i="1"/>
  <c r="O148" i="1" s="1"/>
  <c r="AF21" i="17"/>
  <c r="X148" i="1"/>
  <c r="AE72" i="17"/>
  <c r="AE47" i="17"/>
  <c r="AE122" i="1"/>
  <c r="AI116" i="1"/>
  <c r="R47" i="17"/>
  <c r="S104" i="1"/>
  <c r="Z104" i="1" s="1"/>
  <c r="AC104" i="1"/>
  <c r="S100" i="1"/>
  <c r="Z100" i="1" s="1"/>
  <c r="AC100" i="1"/>
  <c r="AI103" i="1"/>
  <c r="AA103" i="1"/>
  <c r="AH103" i="1" s="1"/>
  <c r="S109" i="1"/>
  <c r="S108" i="1"/>
  <c r="Z108" i="1" s="1"/>
  <c r="AI108" i="1" s="1"/>
  <c r="L69" i="17"/>
  <c r="AD61" i="18"/>
  <c r="AA61" i="18" s="1"/>
  <c r="M61" i="17"/>
  <c r="AD61" i="17" s="1"/>
  <c r="S142" i="18"/>
  <c r="L61" i="17"/>
  <c r="T146" i="18"/>
  <c r="T70" i="18" s="1"/>
  <c r="J139" i="18"/>
  <c r="AD57" i="18"/>
  <c r="M57" i="17"/>
  <c r="AD57" i="17" s="1"/>
  <c r="M55" i="17"/>
  <c r="AD55" i="17" s="1"/>
  <c r="AD55" i="18"/>
  <c r="J142" i="18"/>
  <c r="M49" i="17"/>
  <c r="AD49" i="17" s="1"/>
  <c r="L129" i="18"/>
  <c r="L53" i="18" s="1"/>
  <c r="K129" i="18"/>
  <c r="K53" i="18" s="1"/>
  <c r="AD119" i="18"/>
  <c r="S119" i="18"/>
  <c r="M41" i="17"/>
  <c r="AD41" i="17" s="1"/>
  <c r="AD41" i="18"/>
  <c r="AD28" i="18"/>
  <c r="M28" i="17"/>
  <c r="AD28" i="17" s="1"/>
  <c r="S109" i="18"/>
  <c r="L115" i="18"/>
  <c r="L33" i="17"/>
  <c r="S111" i="18"/>
  <c r="T35" i="18"/>
  <c r="AB35" i="18" s="1"/>
  <c r="K35" i="18"/>
  <c r="Q35" i="18" s="1"/>
  <c r="S108" i="18"/>
  <c r="T107" i="18"/>
  <c r="K28" i="17"/>
  <c r="M129" i="18"/>
  <c r="M53" i="18" s="1"/>
  <c r="AA112" i="18"/>
  <c r="AD112" i="18"/>
  <c r="N115" i="18"/>
  <c r="L28" i="17"/>
  <c r="L35" i="17"/>
  <c r="O115" i="18"/>
  <c r="J107" i="18"/>
  <c r="J87" i="18"/>
  <c r="J91" i="18"/>
  <c r="J89" i="18"/>
  <c r="U95" i="18"/>
  <c r="U18" i="18" s="1"/>
  <c r="J88" i="18"/>
  <c r="AD21" i="18"/>
  <c r="AH127" i="18"/>
  <c r="AH129" i="18" s="1"/>
  <c r="AF149" i="18"/>
  <c r="J119" i="18"/>
  <c r="J43" i="18" s="1"/>
  <c r="Q43" i="18" s="1"/>
  <c r="U134" i="18"/>
  <c r="S134" i="18" s="1"/>
  <c r="Z134" i="18" s="1"/>
  <c r="L56" i="17"/>
  <c r="U136" i="18"/>
  <c r="U60" i="18" s="1"/>
  <c r="T136" i="18"/>
  <c r="T131" i="18"/>
  <c r="K59" i="17"/>
  <c r="L64" i="18"/>
  <c r="L64" i="17" s="1"/>
  <c r="L60" i="17"/>
  <c r="L59" i="17"/>
  <c r="M56" i="17"/>
  <c r="AD56" i="17" s="1"/>
  <c r="T132" i="18"/>
  <c r="T56" i="18" s="1"/>
  <c r="P53" i="18"/>
  <c r="I53" i="17"/>
  <c r="AD129" i="18"/>
  <c r="AD44" i="18"/>
  <c r="L41" i="17"/>
  <c r="J121" i="18"/>
  <c r="K46" i="17"/>
  <c r="S110" i="18"/>
  <c r="AC35" i="18"/>
  <c r="M35" i="17"/>
  <c r="AD35" i="17" s="1"/>
  <c r="AD35" i="18"/>
  <c r="AD32" i="18"/>
  <c r="M32" i="17"/>
  <c r="AD32" i="17" s="1"/>
  <c r="L37" i="17"/>
  <c r="T103" i="18"/>
  <c r="T27" i="18" s="1"/>
  <c r="U96" i="18"/>
  <c r="U91" i="18"/>
  <c r="U94" i="18"/>
  <c r="U17" i="18" s="1"/>
  <c r="U86" i="18"/>
  <c r="J86" i="18"/>
  <c r="T88" i="18"/>
  <c r="U87" i="18"/>
  <c r="U10" i="18" s="1"/>
  <c r="T86" i="18"/>
  <c r="J96" i="18"/>
  <c r="J95" i="18"/>
  <c r="AF142" i="1"/>
  <c r="AF148" i="1" s="1"/>
  <c r="AE67" i="17"/>
  <c r="AE53" i="17"/>
  <c r="AE39" i="17"/>
  <c r="AE21" i="17"/>
  <c r="M147" i="1"/>
  <c r="K73" i="1"/>
  <c r="M64" i="17"/>
  <c r="AD64" i="17" s="1"/>
  <c r="AD57" i="1"/>
  <c r="AD61" i="1"/>
  <c r="AA139" i="1"/>
  <c r="AH139" i="1" s="1"/>
  <c r="AD50" i="1"/>
  <c r="AD54" i="1" s="1"/>
  <c r="N128" i="1"/>
  <c r="N54" i="1" s="1"/>
  <c r="V118" i="1"/>
  <c r="V122" i="1" s="1"/>
  <c r="S117" i="1"/>
  <c r="L122" i="1"/>
  <c r="J27" i="1"/>
  <c r="J25" i="1"/>
  <c r="Q109" i="1"/>
  <c r="L17" i="17"/>
  <c r="V128" i="1"/>
  <c r="V54" i="1" s="1"/>
  <c r="S124" i="1"/>
  <c r="Z124" i="1" s="1"/>
  <c r="AA120" i="1"/>
  <c r="AH120" i="1" s="1"/>
  <c r="AI120" i="1"/>
  <c r="T118" i="1"/>
  <c r="T44" i="1" s="1"/>
  <c r="U118" i="1"/>
  <c r="U44" i="1" s="1"/>
  <c r="S85" i="1"/>
  <c r="AD70" i="1"/>
  <c r="AD73" i="1" s="1"/>
  <c r="AB147" i="1"/>
  <c r="U147" i="1"/>
  <c r="S144" i="1"/>
  <c r="S145" i="1"/>
  <c r="AA141" i="1"/>
  <c r="AH141" i="1" s="1"/>
  <c r="J118" i="1"/>
  <c r="AA107" i="1"/>
  <c r="AH107" i="1" s="1"/>
  <c r="AI107" i="1"/>
  <c r="J106" i="1"/>
  <c r="Q106" i="1" s="1"/>
  <c r="S88" i="1"/>
  <c r="AD96" i="1"/>
  <c r="AC147" i="1"/>
  <c r="S146" i="1"/>
  <c r="AD147" i="1"/>
  <c r="J146" i="1"/>
  <c r="J147" i="1" s="1"/>
  <c r="Z131" i="1"/>
  <c r="AA137" i="1"/>
  <c r="AH137" i="1" s="1"/>
  <c r="AI137" i="1"/>
  <c r="AA135" i="1"/>
  <c r="AH135" i="1" s="1"/>
  <c r="AI135" i="1"/>
  <c r="K142" i="1"/>
  <c r="J124" i="1"/>
  <c r="J126" i="1"/>
  <c r="AA121" i="1"/>
  <c r="AH121" i="1" s="1"/>
  <c r="AI121" i="1"/>
  <c r="K122" i="1"/>
  <c r="AD122" i="1"/>
  <c r="Q105" i="1"/>
  <c r="AI110" i="1"/>
  <c r="AA110" i="1"/>
  <c r="AH110" i="1" s="1"/>
  <c r="AB114" i="1"/>
  <c r="S105" i="1"/>
  <c r="Z105" i="1" s="1"/>
  <c r="S111" i="1"/>
  <c r="Z111" i="1" s="1"/>
  <c r="J112" i="1"/>
  <c r="Q112" i="1" s="1"/>
  <c r="J108" i="1"/>
  <c r="Q108" i="1" s="1"/>
  <c r="S99" i="1"/>
  <c r="Z99" i="1" s="1"/>
  <c r="S112" i="1"/>
  <c r="J102" i="1"/>
  <c r="Q102" i="1" s="1"/>
  <c r="S102" i="1"/>
  <c r="Z102" i="1" s="1"/>
  <c r="J103" i="1"/>
  <c r="J98" i="1"/>
  <c r="AI91" i="1"/>
  <c r="J89" i="1"/>
  <c r="J92" i="1"/>
  <c r="Q92" i="1" s="1"/>
  <c r="J87" i="1"/>
  <c r="Z906" i="18"/>
  <c r="AA923" i="18"/>
  <c r="AH923" i="18" s="1"/>
  <c r="AI923" i="18"/>
  <c r="AA897" i="18"/>
  <c r="AH897" i="18" s="1"/>
  <c r="AB906" i="18"/>
  <c r="AA904" i="18"/>
  <c r="AH904" i="18" s="1"/>
  <c r="AI874" i="1"/>
  <c r="AA874" i="1"/>
  <c r="AH874" i="1" s="1"/>
  <c r="AA718" i="1"/>
  <c r="AI718" i="1"/>
  <c r="Z895" i="18"/>
  <c r="AI934" i="1"/>
  <c r="AA934" i="1"/>
  <c r="AH934" i="1" s="1"/>
  <c r="AA905" i="18"/>
  <c r="AH905" i="18" s="1"/>
  <c r="AI904" i="18"/>
  <c r="AC916" i="18"/>
  <c r="P67" i="18"/>
  <c r="AI933" i="1"/>
  <c r="AA481" i="1"/>
  <c r="AH481" i="1" s="1"/>
  <c r="AI481" i="1"/>
  <c r="Z414" i="18"/>
  <c r="AA888" i="1"/>
  <c r="AH888" i="1" s="1"/>
  <c r="AI888" i="1"/>
  <c r="Z895" i="1"/>
  <c r="AA893" i="1"/>
  <c r="AI893" i="1"/>
  <c r="AI895" i="1" s="1"/>
  <c r="AA495" i="18"/>
  <c r="AI495" i="18"/>
  <c r="AB929" i="18"/>
  <c r="AI957" i="1"/>
  <c r="AA957" i="1"/>
  <c r="AH957" i="1" s="1"/>
  <c r="AI921" i="1"/>
  <c r="AA921" i="1"/>
  <c r="AH921" i="1" s="1"/>
  <c r="AB913" i="18"/>
  <c r="S913" i="18"/>
  <c r="S921" i="18"/>
  <c r="AI484" i="18"/>
  <c r="AA484" i="18"/>
  <c r="AH484" i="18" s="1"/>
  <c r="AI873" i="18"/>
  <c r="AA873" i="18"/>
  <c r="AH873" i="18" s="1"/>
  <c r="AA145" i="18"/>
  <c r="Z145" i="18"/>
  <c r="AI873" i="1"/>
  <c r="AA873" i="1"/>
  <c r="AH838" i="1"/>
  <c r="S890" i="1"/>
  <c r="Z880" i="1"/>
  <c r="S929" i="18"/>
  <c r="AI910" i="1"/>
  <c r="AA910" i="1"/>
  <c r="AH910" i="1" s="1"/>
  <c r="AA946" i="1"/>
  <c r="AH946" i="1" s="1"/>
  <c r="AI946" i="1"/>
  <c r="AA570" i="1"/>
  <c r="AH570" i="1" s="1"/>
  <c r="AI570" i="1"/>
  <c r="AI906" i="1"/>
  <c r="AA967" i="1"/>
  <c r="AA959" i="1"/>
  <c r="AH959" i="1" s="1"/>
  <c r="AH736" i="1"/>
  <c r="AA871" i="18"/>
  <c r="AH493" i="1"/>
  <c r="AC69" i="18"/>
  <c r="S426" i="18"/>
  <c r="AC107" i="18"/>
  <c r="AI838" i="1"/>
  <c r="S846" i="1"/>
  <c r="AA856" i="1"/>
  <c r="AH856" i="1" s="1"/>
  <c r="Q896" i="1"/>
  <c r="S895" i="1"/>
  <c r="AI967" i="1"/>
  <c r="Z858" i="18"/>
  <c r="AI751" i="18"/>
  <c r="AI183" i="1"/>
  <c r="AA183" i="1"/>
  <c r="AH183" i="1" s="1"/>
  <c r="AH364" i="18"/>
  <c r="AA410" i="1"/>
  <c r="AH410" i="1" s="1"/>
  <c r="AI410" i="1"/>
  <c r="AI504" i="18"/>
  <c r="AI592" i="1"/>
  <c r="AA592" i="1"/>
  <c r="AH592" i="1" s="1"/>
  <c r="X67" i="17"/>
  <c r="X74" i="1"/>
  <c r="AI498" i="1"/>
  <c r="AA498" i="1"/>
  <c r="AH498" i="1" s="1"/>
  <c r="AI832" i="18"/>
  <c r="AA832" i="18"/>
  <c r="AH832" i="18" s="1"/>
  <c r="AA833" i="18"/>
  <c r="AH833" i="18" s="1"/>
  <c r="AI833" i="18"/>
  <c r="AI477" i="18"/>
  <c r="AA477" i="18"/>
  <c r="AH477" i="18" s="1"/>
  <c r="Z570" i="18"/>
  <c r="S94" i="18"/>
  <c r="AH220" i="18"/>
  <c r="AA475" i="18"/>
  <c r="AH475" i="18" s="1"/>
  <c r="AI475" i="18"/>
  <c r="AA253" i="18"/>
  <c r="AH253" i="18" s="1"/>
  <c r="AI253" i="18"/>
  <c r="AI215" i="18"/>
  <c r="AA215" i="18"/>
  <c r="AH215" i="18" s="1"/>
  <c r="AI332" i="18"/>
  <c r="AA332" i="18"/>
  <c r="AH332" i="18" s="1"/>
  <c r="AA120" i="18"/>
  <c r="Z120" i="18"/>
  <c r="AA635" i="1"/>
  <c r="AH635" i="1" s="1"/>
  <c r="AI335" i="1"/>
  <c r="AA335" i="1"/>
  <c r="AH335" i="1" s="1"/>
  <c r="AI647" i="18"/>
  <c r="AA554" i="1"/>
  <c r="AH554" i="1" s="1"/>
  <c r="AI554" i="1"/>
  <c r="AA680" i="18"/>
  <c r="AI680" i="18"/>
  <c r="J188" i="18"/>
  <c r="AH653" i="1"/>
  <c r="AI391" i="1"/>
  <c r="AA589" i="1"/>
  <c r="AI589" i="1"/>
  <c r="J34" i="18"/>
  <c r="Q34" i="18" s="1"/>
  <c r="AA767" i="1"/>
  <c r="AH767" i="1" s="1"/>
  <c r="AI767" i="1"/>
  <c r="AI514" i="1"/>
  <c r="AA514" i="1"/>
  <c r="AH514" i="1" s="1"/>
  <c r="AI220" i="18"/>
  <c r="AA558" i="1"/>
  <c r="AH558" i="1" s="1"/>
  <c r="S337" i="1"/>
  <c r="AB504" i="18"/>
  <c r="AD120" i="18"/>
  <c r="AA820" i="1"/>
  <c r="AB185" i="1"/>
  <c r="AC391" i="1"/>
  <c r="AA391" i="1" s="1"/>
  <c r="AH391" i="1" s="1"/>
  <c r="AB567" i="1"/>
  <c r="AA567" i="1" s="1"/>
  <c r="T50" i="1"/>
  <c r="AB352" i="1"/>
  <c r="AI571" i="1"/>
  <c r="S504" i="1"/>
  <c r="Z504" i="1" s="1"/>
  <c r="AC483" i="1"/>
  <c r="AA483" i="1" s="1"/>
  <c r="AH483" i="1" s="1"/>
  <c r="AC642" i="1"/>
  <c r="AI186" i="1"/>
  <c r="AA186" i="1"/>
  <c r="AH186" i="1" s="1"/>
  <c r="AI436" i="1"/>
  <c r="AA436" i="1"/>
  <c r="AH436" i="1" s="1"/>
  <c r="AI694" i="1"/>
  <c r="J51" i="1"/>
  <c r="Q149" i="18"/>
  <c r="P149" i="18"/>
  <c r="AI193" i="18"/>
  <c r="AA193" i="18"/>
  <c r="AA855" i="1"/>
  <c r="AH855" i="1" s="1"/>
  <c r="AI855" i="1"/>
  <c r="S400" i="1"/>
  <c r="P519" i="18"/>
  <c r="Q93" i="1"/>
  <c r="AB615" i="18"/>
  <c r="AI498" i="18"/>
  <c r="AA498" i="18"/>
  <c r="AH498" i="18" s="1"/>
  <c r="AI440" i="1"/>
  <c r="AA440" i="1"/>
  <c r="AH440" i="1" s="1"/>
  <c r="AA259" i="1"/>
  <c r="AI259" i="1"/>
  <c r="Z138" i="1"/>
  <c r="S516" i="18"/>
  <c r="P594" i="18"/>
  <c r="AC502" i="1"/>
  <c r="S503" i="1"/>
  <c r="Z503" i="1" s="1"/>
  <c r="Q88" i="1"/>
  <c r="S482" i="1"/>
  <c r="Z482" i="1" s="1"/>
  <c r="AB584" i="18"/>
  <c r="AI633" i="1"/>
  <c r="AB863" i="18"/>
  <c r="Z218" i="1"/>
  <c r="AC110" i="18"/>
  <c r="S105" i="18"/>
  <c r="T45" i="1"/>
  <c r="AI715" i="1"/>
  <c r="Z799" i="1"/>
  <c r="T244" i="1"/>
  <c r="P296" i="1"/>
  <c r="AB875" i="1"/>
  <c r="AB876" i="1" s="1"/>
  <c r="S875" i="1"/>
  <c r="AD823" i="1"/>
  <c r="Q823" i="1"/>
  <c r="P823" i="1"/>
  <c r="T951" i="1"/>
  <c r="U951" i="1"/>
  <c r="Z109" i="1"/>
  <c r="AF222" i="1"/>
  <c r="AB388" i="1"/>
  <c r="S388" i="1"/>
  <c r="Z388" i="1" s="1"/>
  <c r="S648" i="1"/>
  <c r="AC694" i="1"/>
  <c r="AA694" i="1" s="1"/>
  <c r="Z136" i="1"/>
  <c r="Z126" i="1"/>
  <c r="AB572" i="1"/>
  <c r="J295" i="1"/>
  <c r="Q94" i="1"/>
  <c r="V44" i="1"/>
  <c r="Z119" i="1"/>
  <c r="AC886" i="1"/>
  <c r="AA886" i="1" s="1"/>
  <c r="AH886" i="1" s="1"/>
  <c r="AC797" i="1"/>
  <c r="S930" i="1"/>
  <c r="Z930" i="1" s="1"/>
  <c r="AC930" i="1"/>
  <c r="AC935" i="1" s="1"/>
  <c r="Z134" i="1"/>
  <c r="W40" i="1"/>
  <c r="W148" i="1"/>
  <c r="W149" i="1" s="1"/>
  <c r="Z140" i="1"/>
  <c r="AA93" i="1"/>
  <c r="AH93" i="1" s="1"/>
  <c r="X296" i="1"/>
  <c r="AC220" i="1"/>
  <c r="AC221" i="1" s="1"/>
  <c r="S220" i="1"/>
  <c r="S72" i="1" s="1"/>
  <c r="AB403" i="1"/>
  <c r="AB414" i="1" s="1"/>
  <c r="S403" i="1"/>
  <c r="Z403" i="1" s="1"/>
  <c r="V42" i="1"/>
  <c r="AB389" i="1"/>
  <c r="AA389" i="1" s="1"/>
  <c r="AH389" i="1" s="1"/>
  <c r="S310" i="1"/>
  <c r="Z310" i="1" s="1"/>
  <c r="AB597" i="1"/>
  <c r="AB140" i="1"/>
  <c r="S162" i="1"/>
  <c r="U65" i="1"/>
  <c r="S945" i="1"/>
  <c r="AA541" i="1"/>
  <c r="AH541" i="1" s="1"/>
  <c r="S578" i="1"/>
  <c r="S308" i="1"/>
  <c r="S783" i="1"/>
  <c r="Z783" i="1" s="1"/>
  <c r="U771" i="1"/>
  <c r="V29" i="1"/>
  <c r="V15" i="17"/>
  <c r="V26" i="1"/>
  <c r="V25" i="17" s="1"/>
  <c r="V35" i="1"/>
  <c r="V61" i="1"/>
  <c r="V32" i="1"/>
  <c r="U32" i="1"/>
  <c r="U38" i="1"/>
  <c r="U60" i="1"/>
  <c r="U66" i="1"/>
  <c r="U70" i="1"/>
  <c r="T19" i="1"/>
  <c r="T30" i="1"/>
  <c r="T36" i="1"/>
  <c r="T65" i="1"/>
  <c r="V71" i="1"/>
  <c r="U47" i="1"/>
  <c r="T39" i="1"/>
  <c r="T430" i="1"/>
  <c r="U45" i="1"/>
  <c r="U387" i="1"/>
  <c r="T53" i="1"/>
  <c r="T66" i="1"/>
  <c r="V33" i="1"/>
  <c r="V63" i="1"/>
  <c r="V20" i="1"/>
  <c r="V30" i="1"/>
  <c r="V38" i="1"/>
  <c r="V39" i="1"/>
  <c r="V58" i="1"/>
  <c r="U24" i="1"/>
  <c r="U28" i="1"/>
  <c r="V36" i="1"/>
  <c r="U42" i="1"/>
  <c r="U58" i="1"/>
  <c r="U61" i="1"/>
  <c r="T20" i="1"/>
  <c r="T24" i="1"/>
  <c r="T25" i="1"/>
  <c r="T34" i="1"/>
  <c r="T58" i="1"/>
  <c r="T72" i="1"/>
  <c r="V65" i="1"/>
  <c r="V64" i="17" s="1"/>
  <c r="V67" i="1"/>
  <c r="U52" i="1"/>
  <c r="T46" i="1"/>
  <c r="R148" i="1"/>
  <c r="P148" i="1" s="1"/>
  <c r="T17" i="1"/>
  <c r="U33" i="1"/>
  <c r="S127" i="1"/>
  <c r="AC595" i="1"/>
  <c r="V51" i="1"/>
  <c r="T51" i="1"/>
  <c r="T71" i="1"/>
  <c r="AC332" i="1"/>
  <c r="V27" i="1"/>
  <c r="V26" i="17" s="1"/>
  <c r="T57" i="1"/>
  <c r="S94" i="1"/>
  <c r="AC132" i="1"/>
  <c r="V19" i="1"/>
  <c r="V34" i="1"/>
  <c r="V46" i="1"/>
  <c r="V17" i="1"/>
  <c r="V16" i="17" s="1"/>
  <c r="V47" i="1"/>
  <c r="V24" i="1"/>
  <c r="V62" i="1"/>
  <c r="V61" i="17" s="1"/>
  <c r="U29" i="1"/>
  <c r="U34" i="1"/>
  <c r="U67" i="1"/>
  <c r="U25" i="1"/>
  <c r="T31" i="1"/>
  <c r="T37" i="1"/>
  <c r="V72" i="1"/>
  <c r="U17" i="1"/>
  <c r="U20" i="1"/>
  <c r="U46" i="1"/>
  <c r="T47" i="1"/>
  <c r="T43" i="1"/>
  <c r="T27" i="1"/>
  <c r="X599" i="1"/>
  <c r="X600" i="1" s="1"/>
  <c r="AF642" i="1"/>
  <c r="AF676" i="1" s="1"/>
  <c r="V56" i="1"/>
  <c r="T42" i="1"/>
  <c r="U27" i="1"/>
  <c r="V25" i="1"/>
  <c r="V24" i="17" s="1"/>
  <c r="V52" i="1"/>
  <c r="V60" i="1"/>
  <c r="V31" i="1"/>
  <c r="V30" i="17" s="1"/>
  <c r="V57" i="1"/>
  <c r="U31" i="1"/>
  <c r="U35" i="1"/>
  <c r="U37" i="1"/>
  <c r="S86" i="1"/>
  <c r="T18" i="1"/>
  <c r="T28" i="1"/>
  <c r="T32" i="1"/>
  <c r="T35" i="1"/>
  <c r="T38" i="1"/>
  <c r="T60" i="1"/>
  <c r="T64" i="1"/>
  <c r="T70" i="1"/>
  <c r="V64" i="1"/>
  <c r="V147" i="1"/>
  <c r="V70" i="1"/>
  <c r="U18" i="1"/>
  <c r="T52" i="1"/>
  <c r="T61" i="1"/>
  <c r="U63" i="1"/>
  <c r="U39" i="1"/>
  <c r="U26" i="1"/>
  <c r="AE656" i="1"/>
  <c r="AE676" i="1" s="1"/>
  <c r="V45" i="1"/>
  <c r="O149" i="18"/>
  <c r="U738" i="1"/>
  <c r="U62" i="1" s="1"/>
  <c r="U779" i="1"/>
  <c r="U30" i="1" s="1"/>
  <c r="T811" i="1"/>
  <c r="U43" i="1"/>
  <c r="K115" i="18"/>
  <c r="K148" i="18"/>
  <c r="K72" i="18" s="1"/>
  <c r="U103" i="18"/>
  <c r="J206" i="18"/>
  <c r="J57" i="18" s="1"/>
  <c r="M221" i="18"/>
  <c r="M222" i="18" s="1"/>
  <c r="AD204" i="18"/>
  <c r="AD250" i="18"/>
  <c r="J354" i="18"/>
  <c r="J398" i="18"/>
  <c r="AD408" i="18"/>
  <c r="T428" i="18"/>
  <c r="U397" i="18"/>
  <c r="J487" i="18"/>
  <c r="AD515" i="18"/>
  <c r="B594" i="18"/>
  <c r="V43" i="1"/>
  <c r="V42" i="17" s="1"/>
  <c r="M148" i="18"/>
  <c r="J103" i="18"/>
  <c r="U131" i="18"/>
  <c r="U183" i="18"/>
  <c r="U34" i="18" s="1"/>
  <c r="U281" i="18"/>
  <c r="U59" i="18" s="1"/>
  <c r="U245" i="18"/>
  <c r="U23" i="18" s="1"/>
  <c r="V325" i="18"/>
  <c r="V31" i="18" s="1"/>
  <c r="Q518" i="18"/>
  <c r="V53" i="1"/>
  <c r="J194" i="18"/>
  <c r="AD194" i="18"/>
  <c r="AD196" i="18" s="1"/>
  <c r="M341" i="18"/>
  <c r="S345" i="18"/>
  <c r="J436" i="18"/>
  <c r="AF588" i="18"/>
  <c r="AE574" i="18"/>
  <c r="AE594" i="18" s="1"/>
  <c r="AF542" i="18"/>
  <c r="S951" i="18"/>
  <c r="V50" i="1"/>
  <c r="N560" i="18"/>
  <c r="N594" i="18" s="1"/>
  <c r="T638" i="18"/>
  <c r="AI830" i="18"/>
  <c r="AI827" i="18"/>
  <c r="U883" i="18"/>
  <c r="J944" i="18"/>
  <c r="J952" i="18" s="1"/>
  <c r="U943" i="18"/>
  <c r="U918" i="18"/>
  <c r="T917" i="18"/>
  <c r="U522" i="1"/>
  <c r="T510" i="1"/>
  <c r="T59" i="1" s="1"/>
  <c r="U501" i="1"/>
  <c r="U470" i="1"/>
  <c r="J945" i="1"/>
  <c r="S336" i="18"/>
  <c r="Z336" i="18" s="1"/>
  <c r="V932" i="18"/>
  <c r="J437" i="1"/>
  <c r="J63" i="1" s="1"/>
  <c r="K18" i="17"/>
  <c r="T576" i="18"/>
  <c r="AD807" i="18"/>
  <c r="AA807" i="18" s="1"/>
  <c r="AH807" i="18" s="1"/>
  <c r="V944" i="18"/>
  <c r="U942" i="18"/>
  <c r="U941" i="18"/>
  <c r="U931" i="18"/>
  <c r="S919" i="18"/>
  <c r="Z919" i="18" s="1"/>
  <c r="U487" i="1"/>
  <c r="U491" i="1" s="1"/>
  <c r="U464" i="1"/>
  <c r="J431" i="1"/>
  <c r="M442" i="1"/>
  <c r="M448" i="1" s="1"/>
  <c r="J874" i="1"/>
  <c r="V724" i="18"/>
  <c r="V857" i="18"/>
  <c r="Q283" i="1"/>
  <c r="K17" i="17"/>
  <c r="J278" i="1"/>
  <c r="L491" i="1"/>
  <c r="L525" i="1" s="1"/>
  <c r="K114" i="1"/>
  <c r="L188" i="1"/>
  <c r="L170" i="1"/>
  <c r="J488" i="18"/>
  <c r="J42" i="18" s="1"/>
  <c r="U640" i="18"/>
  <c r="J905" i="18"/>
  <c r="J900" i="18"/>
  <c r="J684" i="18"/>
  <c r="J385" i="18"/>
  <c r="S457" i="18"/>
  <c r="L352" i="1"/>
  <c r="J777" i="1"/>
  <c r="J356" i="1"/>
  <c r="J313" i="1"/>
  <c r="Z534" i="18"/>
  <c r="K338" i="1"/>
  <c r="K372" i="1" s="1"/>
  <c r="K42" i="18"/>
  <c r="K42" i="17" s="1"/>
  <c r="J903" i="18"/>
  <c r="T617" i="18"/>
  <c r="T96" i="18"/>
  <c r="T465" i="18"/>
  <c r="T313" i="18"/>
  <c r="T95" i="18"/>
  <c r="T828" i="18"/>
  <c r="T385" i="18"/>
  <c r="T681" i="18"/>
  <c r="T382" i="18"/>
  <c r="T233" i="18"/>
  <c r="T10" i="18" s="1"/>
  <c r="U682" i="18"/>
  <c r="U162" i="18"/>
  <c r="U12" i="18" s="1"/>
  <c r="U533" i="18"/>
  <c r="S533" i="18" s="1"/>
  <c r="U234" i="18"/>
  <c r="U88" i="18"/>
  <c r="U826" i="18"/>
  <c r="V168" i="18"/>
  <c r="V687" i="18"/>
  <c r="V684" i="18"/>
  <c r="V309" i="18"/>
  <c r="V315" i="18" s="1"/>
  <c r="V538" i="1"/>
  <c r="V13" i="1" s="1"/>
  <c r="V537" i="1"/>
  <c r="V12" i="1" s="1"/>
  <c r="V381" i="18"/>
  <c r="J738" i="18"/>
  <c r="V738" i="18"/>
  <c r="S738" i="18" s="1"/>
  <c r="J559" i="1"/>
  <c r="L565" i="1"/>
  <c r="L599" i="1" s="1"/>
  <c r="M593" i="1"/>
  <c r="M547" i="1"/>
  <c r="O642" i="1"/>
  <c r="J213" i="18"/>
  <c r="J64" i="18" s="1"/>
  <c r="J210" i="18"/>
  <c r="J61" i="18" s="1"/>
  <c r="Q61" i="18" s="1"/>
  <c r="K61" i="18"/>
  <c r="K61" i="17" s="1"/>
  <c r="J126" i="18"/>
  <c r="J50" i="18" s="1"/>
  <c r="Q50" i="18" s="1"/>
  <c r="K542" i="18"/>
  <c r="J169" i="18"/>
  <c r="J19" i="18" s="1"/>
  <c r="Q19" i="18" s="1"/>
  <c r="J464" i="18"/>
  <c r="J461" i="18"/>
  <c r="J164" i="18"/>
  <c r="J307" i="18"/>
  <c r="J680" i="18"/>
  <c r="T169" i="18"/>
  <c r="S169" i="18" s="1"/>
  <c r="T389" i="18"/>
  <c r="T168" i="18"/>
  <c r="T167" i="18"/>
  <c r="T536" i="18"/>
  <c r="S536" i="18" s="1"/>
  <c r="T237" i="18"/>
  <c r="T14" i="18" s="1"/>
  <c r="U681" i="18"/>
  <c r="U306" i="18"/>
  <c r="U828" i="18"/>
  <c r="AC828" i="18" s="1"/>
  <c r="V464" i="18"/>
  <c r="V612" i="18"/>
  <c r="V159" i="18"/>
  <c r="J581" i="1"/>
  <c r="J593" i="1" s="1"/>
  <c r="J672" i="1"/>
  <c r="B43" i="17"/>
  <c r="J138" i="18"/>
  <c r="I958" i="18"/>
  <c r="Q958" i="18" s="1"/>
  <c r="T541" i="18"/>
  <c r="S541" i="18" s="1"/>
  <c r="T306" i="18"/>
  <c r="U536" i="1"/>
  <c r="V232" i="18"/>
  <c r="J639" i="1"/>
  <c r="J642" i="1" s="1"/>
  <c r="M656" i="1"/>
  <c r="M676" i="1" s="1"/>
  <c r="M579" i="1"/>
  <c r="T285" i="18"/>
  <c r="T63" i="18" s="1"/>
  <c r="J285" i="18"/>
  <c r="J127" i="18"/>
  <c r="J51" i="18" s="1"/>
  <c r="Q51" i="18" s="1"/>
  <c r="T198" i="18"/>
  <c r="T49" i="18" s="1"/>
  <c r="J198" i="18"/>
  <c r="J202" i="18" s="1"/>
  <c r="T740" i="18"/>
  <c r="V740" i="18"/>
  <c r="U740" i="18"/>
  <c r="M817" i="1"/>
  <c r="M823" i="1" s="1"/>
  <c r="AF47" i="17"/>
  <c r="J125" i="18"/>
  <c r="AF67" i="17" l="1"/>
  <c r="AF73" i="17" s="1"/>
  <c r="AI706" i="18"/>
  <c r="AA706" i="18"/>
  <c r="AH706" i="18" s="1"/>
  <c r="AA323" i="18"/>
  <c r="AH323" i="18" s="1"/>
  <c r="AI323" i="18"/>
  <c r="AA65" i="18"/>
  <c r="Z26" i="18"/>
  <c r="AA26" i="18" s="1"/>
  <c r="Z25" i="18"/>
  <c r="AA25" i="18" s="1"/>
  <c r="V12" i="18"/>
  <c r="V12" i="17" s="1"/>
  <c r="AD89" i="18"/>
  <c r="V14" i="18"/>
  <c r="AD91" i="18"/>
  <c r="Z16" i="18"/>
  <c r="AA16" i="18" s="1"/>
  <c r="AI704" i="18"/>
  <c r="AA704" i="18"/>
  <c r="AH704" i="18" s="1"/>
  <c r="V27" i="18"/>
  <c r="V27" i="17" s="1"/>
  <c r="AD103" i="18"/>
  <c r="T69" i="18"/>
  <c r="U36" i="18"/>
  <c r="AC36" i="18" s="1"/>
  <c r="T38" i="18"/>
  <c r="AB38" i="18" s="1"/>
  <c r="V34" i="18"/>
  <c r="AD110" i="18"/>
  <c r="U28" i="18"/>
  <c r="T23" i="18"/>
  <c r="T23" i="17" s="1"/>
  <c r="AB23" i="17" s="1"/>
  <c r="Z339" i="18"/>
  <c r="V45" i="18"/>
  <c r="V33" i="18"/>
  <c r="AD109" i="18"/>
  <c r="AD135" i="18"/>
  <c r="S135" i="18"/>
  <c r="Q64" i="18"/>
  <c r="U11" i="18"/>
  <c r="J391" i="18"/>
  <c r="V23" i="17"/>
  <c r="V35" i="17"/>
  <c r="V62" i="17"/>
  <c r="J18" i="18"/>
  <c r="Q18" i="18" s="1"/>
  <c r="AB88" i="18"/>
  <c r="T11" i="18"/>
  <c r="U14" i="18"/>
  <c r="T55" i="18"/>
  <c r="J31" i="18"/>
  <c r="Q31" i="18" s="1"/>
  <c r="AI181" i="18"/>
  <c r="Q23" i="18"/>
  <c r="U813" i="18"/>
  <c r="U814" i="18" s="1"/>
  <c r="S416" i="18"/>
  <c r="Z416" i="18" s="1"/>
  <c r="N519" i="18"/>
  <c r="AA62" i="18"/>
  <c r="Z62" i="18"/>
  <c r="N73" i="18"/>
  <c r="S726" i="18"/>
  <c r="Z726" i="18" s="1"/>
  <c r="AI726" i="18" s="1"/>
  <c r="S587" i="18"/>
  <c r="Z587" i="18" s="1"/>
  <c r="AI587" i="18" s="1"/>
  <c r="AD886" i="18"/>
  <c r="V71" i="18"/>
  <c r="U560" i="18"/>
  <c r="V37" i="18"/>
  <c r="Z112" i="18"/>
  <c r="AI112" i="18" s="1"/>
  <c r="V9" i="18"/>
  <c r="AD86" i="18"/>
  <c r="V23" i="18"/>
  <c r="V115" i="18"/>
  <c r="AD99" i="18"/>
  <c r="Q37" i="18"/>
  <c r="V69" i="18"/>
  <c r="U63" i="18"/>
  <c r="T32" i="18"/>
  <c r="V46" i="18"/>
  <c r="AD122" i="18"/>
  <c r="S198" i="18"/>
  <c r="T202" i="18"/>
  <c r="S687" i="18"/>
  <c r="Z687" i="18" s="1"/>
  <c r="T19" i="18"/>
  <c r="Q42" i="18"/>
  <c r="V49" i="17"/>
  <c r="U55" i="18"/>
  <c r="U27" i="18"/>
  <c r="V69" i="17"/>
  <c r="V50" i="17"/>
  <c r="V37" i="17"/>
  <c r="V34" i="17"/>
  <c r="S29" i="18"/>
  <c r="J9" i="18"/>
  <c r="Q9" i="18" s="1"/>
  <c r="U19" i="18"/>
  <c r="T60" i="18"/>
  <c r="AD115" i="18"/>
  <c r="Q55" i="18"/>
  <c r="Q58" i="18"/>
  <c r="J52" i="18"/>
  <c r="Q52" i="18" s="1"/>
  <c r="AE367" i="18"/>
  <c r="S330" i="18"/>
  <c r="Z330" i="18" s="1"/>
  <c r="S89" i="18"/>
  <c r="J762" i="18"/>
  <c r="J814" i="18" s="1"/>
  <c r="V97" i="18"/>
  <c r="K14" i="17"/>
  <c r="V52" i="18"/>
  <c r="V52" i="17" s="1"/>
  <c r="V18" i="18"/>
  <c r="V18" i="17" s="1"/>
  <c r="Z118" i="18"/>
  <c r="AI118" i="18" s="1"/>
  <c r="AA118" i="18"/>
  <c r="AH118" i="18" s="1"/>
  <c r="V38" i="18"/>
  <c r="U29" i="18"/>
  <c r="U29" i="17" s="1"/>
  <c r="AC29" i="17" s="1"/>
  <c r="T45" i="18"/>
  <c r="AB45" i="18" s="1"/>
  <c r="Z15" i="18"/>
  <c r="AA15" i="18" s="1"/>
  <c r="T34" i="18"/>
  <c r="V66" i="18"/>
  <c r="V66" i="17" s="1"/>
  <c r="AD142" i="18"/>
  <c r="V10" i="18"/>
  <c r="AD87" i="18"/>
  <c r="S37" i="18"/>
  <c r="Z37" i="18" s="1"/>
  <c r="AA37" i="18" s="1"/>
  <c r="J60" i="18"/>
  <c r="U33" i="18"/>
  <c r="U31" i="18"/>
  <c r="V51" i="18"/>
  <c r="Z51" i="18" s="1"/>
  <c r="V70" i="18"/>
  <c r="V294" i="18"/>
  <c r="AD292" i="18"/>
  <c r="AD294" i="18" s="1"/>
  <c r="AD219" i="18"/>
  <c r="AD221" i="18" s="1"/>
  <c r="V221" i="18"/>
  <c r="Q59" i="18"/>
  <c r="T18" i="18"/>
  <c r="T9" i="18"/>
  <c r="U9" i="18"/>
  <c r="S107" i="18"/>
  <c r="T31" i="18"/>
  <c r="AB31" i="18" s="1"/>
  <c r="S255" i="18"/>
  <c r="Z255" i="18" s="1"/>
  <c r="J17" i="18"/>
  <c r="J513" i="18"/>
  <c r="N222" i="18"/>
  <c r="T932" i="18"/>
  <c r="M71" i="17"/>
  <c r="AD71" i="17" s="1"/>
  <c r="J289" i="18"/>
  <c r="S808" i="18"/>
  <c r="AB705" i="18"/>
  <c r="S705" i="18"/>
  <c r="Z705" i="18" s="1"/>
  <c r="V493" i="18"/>
  <c r="Z24" i="18"/>
  <c r="AA24" i="18" s="1"/>
  <c r="T72" i="18"/>
  <c r="AA99" i="18"/>
  <c r="AH99" i="18" s="1"/>
  <c r="AA728" i="18"/>
  <c r="AH728" i="18" s="1"/>
  <c r="AA784" i="18"/>
  <c r="AH784" i="18" s="1"/>
  <c r="S552" i="18"/>
  <c r="Z552" i="18" s="1"/>
  <c r="AA797" i="18"/>
  <c r="AH797" i="18" s="1"/>
  <c r="V123" i="18"/>
  <c r="V149" i="18" s="1"/>
  <c r="V32" i="18"/>
  <c r="V32" i="17" s="1"/>
  <c r="AD108" i="18"/>
  <c r="V11" i="18"/>
  <c r="AD88" i="18"/>
  <c r="V55" i="18"/>
  <c r="AD131" i="18"/>
  <c r="V56" i="18"/>
  <c r="AD132" i="18"/>
  <c r="J41" i="18"/>
  <c r="U46" i="18"/>
  <c r="V63" i="18"/>
  <c r="AD139" i="18"/>
  <c r="S139" i="18"/>
  <c r="U56" i="18"/>
  <c r="V19" i="18"/>
  <c r="V19" i="17" s="1"/>
  <c r="AD96" i="18"/>
  <c r="V29" i="18"/>
  <c r="AD105" i="18"/>
  <c r="T66" i="18"/>
  <c r="AB66" i="18" s="1"/>
  <c r="V28" i="18"/>
  <c r="V28" i="17" s="1"/>
  <c r="S104" i="18"/>
  <c r="AD104" i="18"/>
  <c r="U499" i="1"/>
  <c r="S166" i="1"/>
  <c r="Z166" i="1" s="1"/>
  <c r="AA618" i="1"/>
  <c r="AH618" i="1" s="1"/>
  <c r="J17" i="1"/>
  <c r="AE296" i="1"/>
  <c r="AB724" i="1"/>
  <c r="U10" i="1"/>
  <c r="AC10" i="1" s="1"/>
  <c r="J66" i="1"/>
  <c r="S355" i="1"/>
  <c r="AE74" i="1"/>
  <c r="AA91" i="1"/>
  <c r="AH91" i="1" s="1"/>
  <c r="AA92" i="1"/>
  <c r="AH92" i="1" s="1"/>
  <c r="S544" i="1"/>
  <c r="Z544" i="1" s="1"/>
  <c r="AB544" i="1"/>
  <c r="AC432" i="1"/>
  <c r="S432" i="1"/>
  <c r="Z432" i="1" s="1"/>
  <c r="T565" i="1"/>
  <c r="J320" i="1"/>
  <c r="J39" i="1"/>
  <c r="U64" i="1"/>
  <c r="S58" i="1"/>
  <c r="AA132" i="1"/>
  <c r="U53" i="1"/>
  <c r="V59" i="1"/>
  <c r="S66" i="1"/>
  <c r="S65" i="17" s="1"/>
  <c r="AA502" i="1"/>
  <c r="AH502" i="1" s="1"/>
  <c r="AI439" i="1"/>
  <c r="J12" i="1"/>
  <c r="Q12" i="1" s="1"/>
  <c r="J26" i="1"/>
  <c r="Q26" i="1" s="1"/>
  <c r="U414" i="1"/>
  <c r="AA549" i="1"/>
  <c r="AH549" i="1" s="1"/>
  <c r="AA513" i="1"/>
  <c r="AH513" i="1" s="1"/>
  <c r="AI463" i="1"/>
  <c r="AA255" i="1"/>
  <c r="AH255" i="1" s="1"/>
  <c r="AB716" i="1"/>
  <c r="T724" i="1"/>
  <c r="AI636" i="1"/>
  <c r="AA425" i="1"/>
  <c r="AH425" i="1" s="1"/>
  <c r="AA615" i="1"/>
  <c r="AH615" i="1" s="1"/>
  <c r="S737" i="1"/>
  <c r="Z737" i="1" s="1"/>
  <c r="AI737" i="1" s="1"/>
  <c r="J366" i="1"/>
  <c r="V66" i="1"/>
  <c r="V65" i="17" s="1"/>
  <c r="U59" i="1"/>
  <c r="V18" i="1"/>
  <c r="S174" i="1"/>
  <c r="S42" i="1"/>
  <c r="S98" i="1"/>
  <c r="Z98" i="1" s="1"/>
  <c r="AC96" i="1"/>
  <c r="S172" i="1"/>
  <c r="Z172" i="1" s="1"/>
  <c r="AA172" i="1" s="1"/>
  <c r="AH172" i="1" s="1"/>
  <c r="S236" i="1"/>
  <c r="Z236" i="1" s="1"/>
  <c r="V244" i="1"/>
  <c r="J11" i="1"/>
  <c r="Q11" i="1" s="1"/>
  <c r="AB355" i="1"/>
  <c r="S723" i="1"/>
  <c r="Z723" i="1" s="1"/>
  <c r="AI421" i="1"/>
  <c r="S281" i="1"/>
  <c r="Z281" i="1" s="1"/>
  <c r="AD48" i="1"/>
  <c r="AA219" i="1"/>
  <c r="AH219" i="1" s="1"/>
  <c r="T26" i="1"/>
  <c r="V37" i="1"/>
  <c r="V36" i="17" s="1"/>
  <c r="AA572" i="1"/>
  <c r="AH572" i="1" s="1"/>
  <c r="K48" i="1"/>
  <c r="K47" i="17" s="1"/>
  <c r="AE148" i="1"/>
  <c r="S234" i="1"/>
  <c r="Z234" i="1" s="1"/>
  <c r="AA234" i="1" s="1"/>
  <c r="AH234" i="1" s="1"/>
  <c r="AC771" i="1"/>
  <c r="AE448" i="1"/>
  <c r="AF599" i="1"/>
  <c r="AH218" i="1"/>
  <c r="S746" i="1"/>
  <c r="AI618" i="1"/>
  <c r="AD750" i="1"/>
  <c r="M148" i="1"/>
  <c r="V170" i="1"/>
  <c r="AE222" i="1"/>
  <c r="J473" i="1"/>
  <c r="J519" i="1"/>
  <c r="J525" i="1" s="1"/>
  <c r="AA441" i="1"/>
  <c r="AH441" i="1" s="1"/>
  <c r="AB535" i="1"/>
  <c r="T10" i="1"/>
  <c r="AB10" i="1" s="1"/>
  <c r="U14" i="1"/>
  <c r="AC14" i="1" s="1"/>
  <c r="V10" i="17"/>
  <c r="Z257" i="1"/>
  <c r="AI257" i="1" s="1"/>
  <c r="S262" i="1"/>
  <c r="AC290" i="1"/>
  <c r="AC296" i="1" s="1"/>
  <c r="L448" i="1"/>
  <c r="AA523" i="1"/>
  <c r="AH523" i="1" s="1"/>
  <c r="T56" i="1"/>
  <c r="U290" i="1"/>
  <c r="AA208" i="1"/>
  <c r="AH208" i="1" s="1"/>
  <c r="S371" i="1"/>
  <c r="T33" i="1"/>
  <c r="AC414" i="1"/>
  <c r="K34" i="17"/>
  <c r="T320" i="1"/>
  <c r="S238" i="1"/>
  <c r="Z238" i="1" s="1"/>
  <c r="AA238" i="1" s="1"/>
  <c r="AH238" i="1" s="1"/>
  <c r="S195" i="1"/>
  <c r="S209" i="1"/>
  <c r="T13" i="1"/>
  <c r="AB13" i="1" s="1"/>
  <c r="U13" i="1"/>
  <c r="AC13" i="1" s="1"/>
  <c r="AA108" i="1"/>
  <c r="AH108" i="1" s="1"/>
  <c r="J28" i="1"/>
  <c r="T12" i="1"/>
  <c r="AB12" i="1" s="1"/>
  <c r="AD14" i="1"/>
  <c r="M13" i="17"/>
  <c r="AD13" i="17" s="1"/>
  <c r="J45" i="1"/>
  <c r="Z89" i="1"/>
  <c r="S205" i="1"/>
  <c r="Z205" i="1" s="1"/>
  <c r="AA205" i="1" s="1"/>
  <c r="AH205" i="1" s="1"/>
  <c r="J13" i="1"/>
  <c r="Q13" i="1" s="1"/>
  <c r="V188" i="1"/>
  <c r="AD16" i="1"/>
  <c r="M15" i="17"/>
  <c r="AD15" i="17" s="1"/>
  <c r="V216" i="1"/>
  <c r="U11" i="1"/>
  <c r="AC11" i="1" s="1"/>
  <c r="T196" i="1"/>
  <c r="Z158" i="1"/>
  <c r="J16" i="1"/>
  <c r="Q16" i="1" s="1"/>
  <c r="S165" i="1"/>
  <c r="Z165" i="1" s="1"/>
  <c r="AC165" i="1"/>
  <c r="AA161" i="1"/>
  <c r="AH161" i="1" s="1"/>
  <c r="J14" i="1"/>
  <c r="Q14" i="1" s="1"/>
  <c r="U16" i="1"/>
  <c r="AC16" i="1" s="1"/>
  <c r="Z85" i="1"/>
  <c r="AI85" i="1" s="1"/>
  <c r="Z87" i="1"/>
  <c r="AI87" i="1" s="1"/>
  <c r="Z90" i="1"/>
  <c r="Z88" i="1"/>
  <c r="AI88" i="1" s="1"/>
  <c r="S14" i="1"/>
  <c r="Q89" i="1"/>
  <c r="J15" i="1"/>
  <c r="Q15" i="1" s="1"/>
  <c r="U58" i="18"/>
  <c r="P21" i="18"/>
  <c r="V57" i="18"/>
  <c r="V58" i="18"/>
  <c r="V58" i="17" s="1"/>
  <c r="V17" i="18"/>
  <c r="V17" i="17" s="1"/>
  <c r="S353" i="18"/>
  <c r="Z353" i="18" s="1"/>
  <c r="AB351" i="18"/>
  <c r="S351" i="18"/>
  <c r="Z351" i="18" s="1"/>
  <c r="AC335" i="18"/>
  <c r="U341" i="18"/>
  <c r="S292" i="18"/>
  <c r="U70" i="18"/>
  <c r="AC70" i="18" s="1"/>
  <c r="AC72" i="18" s="1"/>
  <c r="T59" i="18"/>
  <c r="AB59" i="18" s="1"/>
  <c r="T58" i="18"/>
  <c r="U57" i="18"/>
  <c r="V59" i="18"/>
  <c r="V59" i="17" s="1"/>
  <c r="T57" i="18"/>
  <c r="AC190" i="18"/>
  <c r="U196" i="18"/>
  <c r="T41" i="18"/>
  <c r="T47" i="18" s="1"/>
  <c r="V41" i="18"/>
  <c r="U41" i="18"/>
  <c r="AB94" i="18"/>
  <c r="T17" i="18"/>
  <c r="AI776" i="18"/>
  <c r="AA776" i="18"/>
  <c r="AH776" i="18" s="1"/>
  <c r="V29" i="17"/>
  <c r="V14" i="17"/>
  <c r="AB642" i="18"/>
  <c r="S642" i="18"/>
  <c r="V31" i="17"/>
  <c r="AB609" i="18"/>
  <c r="S609" i="18"/>
  <c r="V55" i="17"/>
  <c r="AA648" i="18"/>
  <c r="AH648" i="18" s="1"/>
  <c r="V70" i="17"/>
  <c r="V63" i="17"/>
  <c r="V56" i="17"/>
  <c r="V44" i="17"/>
  <c r="V38" i="17"/>
  <c r="S491" i="18"/>
  <c r="Z491" i="18" s="1"/>
  <c r="AI491" i="18" s="1"/>
  <c r="S501" i="18"/>
  <c r="AI481" i="18"/>
  <c r="AA481" i="18"/>
  <c r="AH481" i="18" s="1"/>
  <c r="V71" i="17"/>
  <c r="AC14" i="18"/>
  <c r="V33" i="17"/>
  <c r="V60" i="17"/>
  <c r="V46" i="17"/>
  <c r="AC389" i="18"/>
  <c r="V45" i="17"/>
  <c r="AB381" i="18"/>
  <c r="AC390" i="18"/>
  <c r="Z94" i="18"/>
  <c r="S161" i="18"/>
  <c r="V11" i="17"/>
  <c r="S655" i="18"/>
  <c r="Z655" i="18" s="1"/>
  <c r="AA363" i="18"/>
  <c r="Z363" i="18"/>
  <c r="AI363" i="18" s="1"/>
  <c r="AA923" i="1"/>
  <c r="AH923" i="1" s="1"/>
  <c r="V969" i="1"/>
  <c r="AA941" i="1"/>
  <c r="AH941" i="1" s="1"/>
  <c r="S907" i="1"/>
  <c r="Z907" i="1" s="1"/>
  <c r="K72" i="17"/>
  <c r="AD969" i="1"/>
  <c r="S915" i="1"/>
  <c r="Z915" i="1" s="1"/>
  <c r="AC957" i="18"/>
  <c r="S954" i="18"/>
  <c r="Z954" i="18" s="1"/>
  <c r="AI954" i="18" s="1"/>
  <c r="S956" i="18"/>
  <c r="Z956" i="18" s="1"/>
  <c r="U957" i="18"/>
  <c r="AI908" i="18"/>
  <c r="AA908" i="18"/>
  <c r="AH908" i="18" s="1"/>
  <c r="AA926" i="18"/>
  <c r="AH926" i="18" s="1"/>
  <c r="T885" i="18"/>
  <c r="AC879" i="18"/>
  <c r="S879" i="18"/>
  <c r="Z879" i="18" s="1"/>
  <c r="AA865" i="18"/>
  <c r="AH865" i="18" s="1"/>
  <c r="J834" i="18"/>
  <c r="AA840" i="1"/>
  <c r="AH840" i="1" s="1"/>
  <c r="AC832" i="1"/>
  <c r="AC844" i="1" s="1"/>
  <c r="U844" i="1"/>
  <c r="S832" i="1"/>
  <c r="Z832" i="1" s="1"/>
  <c r="V844" i="1"/>
  <c r="V896" i="1" s="1"/>
  <c r="S759" i="1"/>
  <c r="S794" i="18"/>
  <c r="Z762" i="18"/>
  <c r="AB762" i="18"/>
  <c r="AA540" i="18"/>
  <c r="AH540" i="18" s="1"/>
  <c r="AI540" i="18"/>
  <c r="AC560" i="18"/>
  <c r="AA552" i="18"/>
  <c r="AH552" i="18" s="1"/>
  <c r="AI777" i="18"/>
  <c r="AA777" i="18"/>
  <c r="AH777" i="18" s="1"/>
  <c r="Z539" i="18"/>
  <c r="S340" i="18"/>
  <c r="Z340" i="18" s="1"/>
  <c r="Z122" i="18"/>
  <c r="AI122" i="18" s="1"/>
  <c r="AA122" i="18"/>
  <c r="AH122" i="18" s="1"/>
  <c r="S532" i="18"/>
  <c r="Z532" i="18" s="1"/>
  <c r="AC178" i="18"/>
  <c r="AA737" i="1"/>
  <c r="AH737" i="1" s="1"/>
  <c r="AC749" i="1"/>
  <c r="U724" i="1"/>
  <c r="AC724" i="1"/>
  <c r="AC716" i="1"/>
  <c r="V750" i="1"/>
  <c r="AA640" i="1"/>
  <c r="AH640" i="1" s="1"/>
  <c r="AA632" i="1"/>
  <c r="AH632" i="1" s="1"/>
  <c r="AA629" i="1"/>
  <c r="AH629" i="1" s="1"/>
  <c r="S661" i="1"/>
  <c r="Z661" i="1" s="1"/>
  <c r="AB642" i="1"/>
  <c r="AA620" i="1"/>
  <c r="AH620" i="1" s="1"/>
  <c r="P68" i="1"/>
  <c r="M73" i="1"/>
  <c r="Z292" i="1"/>
  <c r="AI292" i="1" s="1"/>
  <c r="S295" i="1"/>
  <c r="AA806" i="1"/>
  <c r="AH806" i="1" s="1"/>
  <c r="S412" i="1"/>
  <c r="Z412" i="1" s="1"/>
  <c r="J42" i="1"/>
  <c r="Q42" i="1" s="1"/>
  <c r="V491" i="1"/>
  <c r="S720" i="1"/>
  <c r="S724" i="1" s="1"/>
  <c r="AA742" i="1"/>
  <c r="AH742" i="1" s="1"/>
  <c r="V295" i="1"/>
  <c r="AA663" i="1"/>
  <c r="AH663" i="1" s="1"/>
  <c r="AI663" i="1"/>
  <c r="AA469" i="1"/>
  <c r="AH469" i="1" s="1"/>
  <c r="AA885" i="1"/>
  <c r="AH885" i="1" s="1"/>
  <c r="AI885" i="1"/>
  <c r="S406" i="1"/>
  <c r="Z406" i="1" s="1"/>
  <c r="T414" i="1"/>
  <c r="AA849" i="1"/>
  <c r="AH849" i="1" s="1"/>
  <c r="AI849" i="1"/>
  <c r="AI407" i="1"/>
  <c r="AA407" i="1"/>
  <c r="AH407" i="1" s="1"/>
  <c r="AI641" i="1"/>
  <c r="AA641" i="1"/>
  <c r="AH641" i="1" s="1"/>
  <c r="J60" i="1"/>
  <c r="Q60" i="1" s="1"/>
  <c r="J43" i="1"/>
  <c r="J42" i="17" s="1"/>
  <c r="J47" i="1"/>
  <c r="AA634" i="1"/>
  <c r="AH634" i="1" s="1"/>
  <c r="T295" i="1"/>
  <c r="AA728" i="1"/>
  <c r="AH728" i="1" s="1"/>
  <c r="AI728" i="1"/>
  <c r="AI730" i="1" s="1"/>
  <c r="AC674" i="1"/>
  <c r="U675" i="1"/>
  <c r="AI652" i="1"/>
  <c r="L68" i="1"/>
  <c r="Q66" i="1"/>
  <c r="AA614" i="1"/>
  <c r="M44" i="17"/>
  <c r="AD44" i="17" s="1"/>
  <c r="S643" i="18"/>
  <c r="Z643" i="18" s="1"/>
  <c r="Z642" i="18"/>
  <c r="S620" i="18"/>
  <c r="Z620" i="18" s="1"/>
  <c r="AB576" i="1"/>
  <c r="T579" i="1"/>
  <c r="AB547" i="1"/>
  <c r="AA588" i="1"/>
  <c r="AH588" i="1" s="1"/>
  <c r="AI588" i="1"/>
  <c r="J18" i="1"/>
  <c r="Q18" i="1" s="1"/>
  <c r="AA555" i="18"/>
  <c r="AH555" i="18" s="1"/>
  <c r="AB531" i="18"/>
  <c r="S531" i="18"/>
  <c r="AA554" i="18"/>
  <c r="AH554" i="18" s="1"/>
  <c r="AI552" i="18"/>
  <c r="J594" i="18"/>
  <c r="S490" i="18"/>
  <c r="Z490" i="18" s="1"/>
  <c r="AC496" i="18"/>
  <c r="AC499" i="18" s="1"/>
  <c r="U499" i="18"/>
  <c r="Q72" i="17"/>
  <c r="AA480" i="1"/>
  <c r="AH480" i="1" s="1"/>
  <c r="J491" i="1"/>
  <c r="J20" i="1"/>
  <c r="J19" i="17" s="1"/>
  <c r="Q19" i="17" s="1"/>
  <c r="AC433" i="1"/>
  <c r="AC442" i="1" s="1"/>
  <c r="U442" i="1"/>
  <c r="S419" i="1"/>
  <c r="AB419" i="1"/>
  <c r="AB422" i="1" s="1"/>
  <c r="O448" i="1"/>
  <c r="AI402" i="1"/>
  <c r="AA402" i="1"/>
  <c r="AH402" i="1" s="1"/>
  <c r="AI394" i="1"/>
  <c r="AA394" i="1"/>
  <c r="AH394" i="1" s="1"/>
  <c r="AA810" i="18"/>
  <c r="AH810" i="18" s="1"/>
  <c r="AI903" i="18"/>
  <c r="AA903" i="18"/>
  <c r="AH903" i="18" s="1"/>
  <c r="AA851" i="18"/>
  <c r="AH851" i="18" s="1"/>
  <c r="AA649" i="18"/>
  <c r="AH649" i="18" s="1"/>
  <c r="AI649" i="18"/>
  <c r="L594" i="18"/>
  <c r="S788" i="18"/>
  <c r="AA783" i="18"/>
  <c r="AH783" i="18" s="1"/>
  <c r="AA761" i="18"/>
  <c r="AH761" i="18" s="1"/>
  <c r="AI761" i="18"/>
  <c r="AI762" i="18" s="1"/>
  <c r="AC719" i="18"/>
  <c r="AC722" i="18" s="1"/>
  <c r="U722" i="18"/>
  <c r="T650" i="18"/>
  <c r="S641" i="18"/>
  <c r="Z641" i="18" s="1"/>
  <c r="AC630" i="18"/>
  <c r="S630" i="18"/>
  <c r="Z630" i="18" s="1"/>
  <c r="AA567" i="18"/>
  <c r="AH567" i="18" s="1"/>
  <c r="AB560" i="18"/>
  <c r="AC469" i="18"/>
  <c r="S469" i="18"/>
  <c r="Z469" i="18" s="1"/>
  <c r="AC474" i="18"/>
  <c r="S474" i="18"/>
  <c r="Z474" i="18" s="1"/>
  <c r="S442" i="18"/>
  <c r="Z440" i="18"/>
  <c r="AI414" i="18"/>
  <c r="AA414" i="18"/>
  <c r="AH414" i="18" s="1"/>
  <c r="S401" i="18"/>
  <c r="Z401" i="18" s="1"/>
  <c r="AI401" i="18" s="1"/>
  <c r="V391" i="18"/>
  <c r="AC440" i="18"/>
  <c r="AC442" i="18" s="1"/>
  <c r="U442" i="18"/>
  <c r="J46" i="18"/>
  <c r="Q46" i="18" s="1"/>
  <c r="K62" i="17"/>
  <c r="AD344" i="18"/>
  <c r="AH344" i="18" s="1"/>
  <c r="Z344" i="18"/>
  <c r="AI344" i="18" s="1"/>
  <c r="V347" i="18"/>
  <c r="AB341" i="18"/>
  <c r="L18" i="17"/>
  <c r="K10" i="17"/>
  <c r="AA911" i="1"/>
  <c r="AH911" i="1" s="1"/>
  <c r="AI928" i="1"/>
  <c r="AA928" i="1"/>
  <c r="AH928" i="1" s="1"/>
  <c r="AI932" i="1"/>
  <c r="AA932" i="1"/>
  <c r="AH932" i="1" s="1"/>
  <c r="AA850" i="1"/>
  <c r="AH850" i="1" s="1"/>
  <c r="AI850" i="1"/>
  <c r="AI806" i="1"/>
  <c r="AA766" i="1"/>
  <c r="AH766" i="1" s="1"/>
  <c r="AI766" i="1"/>
  <c r="K750" i="1"/>
  <c r="K751" i="1" s="1"/>
  <c r="T749" i="1"/>
  <c r="T73" i="1" s="1"/>
  <c r="AB747" i="1"/>
  <c r="AB749" i="1" s="1"/>
  <c r="S747" i="1"/>
  <c r="Z747" i="1" s="1"/>
  <c r="Z720" i="1"/>
  <c r="Z724" i="1" s="1"/>
  <c r="J724" i="1"/>
  <c r="AI711" i="1"/>
  <c r="AA711" i="1"/>
  <c r="AH711" i="1" s="1"/>
  <c r="L72" i="17"/>
  <c r="AI630" i="1"/>
  <c r="AI622" i="1"/>
  <c r="AA622" i="1"/>
  <c r="AH622" i="1" s="1"/>
  <c r="V676" i="1"/>
  <c r="AD22" i="1"/>
  <c r="AA616" i="1"/>
  <c r="AH616" i="1" s="1"/>
  <c r="AI616" i="1"/>
  <c r="AC348" i="1"/>
  <c r="AC352" i="1" s="1"/>
  <c r="U352" i="1"/>
  <c r="T366" i="1"/>
  <c r="T372" i="1" s="1"/>
  <c r="Z355" i="1"/>
  <c r="AA355" i="1" s="1"/>
  <c r="AH355" i="1" s="1"/>
  <c r="AC355" i="1"/>
  <c r="AC366" i="1" s="1"/>
  <c r="U366" i="1"/>
  <c r="AC341" i="1"/>
  <c r="AC346" i="1" s="1"/>
  <c r="U346" i="1"/>
  <c r="V372" i="1"/>
  <c r="AC308" i="1"/>
  <c r="AC320" i="1" s="1"/>
  <c r="U320" i="1"/>
  <c r="AF74" i="1"/>
  <c r="S289" i="1"/>
  <c r="Z289" i="1" s="1"/>
  <c r="AI289" i="1" s="1"/>
  <c r="V290" i="1"/>
  <c r="S267" i="1"/>
  <c r="V270" i="1"/>
  <c r="V48" i="1" s="1"/>
  <c r="AB257" i="1"/>
  <c r="AB262" i="1" s="1"/>
  <c r="T262" i="1"/>
  <c r="Z262" i="1" s="1"/>
  <c r="I74" i="1"/>
  <c r="P74" i="1" s="1"/>
  <c r="I39" i="17"/>
  <c r="P39" i="17" s="1"/>
  <c r="U244" i="1"/>
  <c r="J19" i="1"/>
  <c r="J244" i="1"/>
  <c r="Q244" i="1" s="1"/>
  <c r="M296" i="1"/>
  <c r="T67" i="1"/>
  <c r="S278" i="1"/>
  <c r="AI260" i="1"/>
  <c r="AA260" i="1"/>
  <c r="AH260" i="1" s="1"/>
  <c r="AD38" i="1"/>
  <c r="M37" i="17"/>
  <c r="AD37" i="17" s="1"/>
  <c r="O40" i="1"/>
  <c r="Z565" i="18"/>
  <c r="S568" i="18"/>
  <c r="AB245" i="18"/>
  <c r="S245" i="18"/>
  <c r="S23" i="18" s="1"/>
  <c r="Z23" i="18" s="1"/>
  <c r="J38" i="1"/>
  <c r="J37" i="17" s="1"/>
  <c r="S277" i="18"/>
  <c r="Z277" i="18" s="1"/>
  <c r="K66" i="17"/>
  <c r="AA249" i="18"/>
  <c r="AH249" i="18" s="1"/>
  <c r="AC271" i="18"/>
  <c r="S271" i="18"/>
  <c r="AC612" i="1"/>
  <c r="AC624" i="1" s="1"/>
  <c r="U624" i="1"/>
  <c r="AI539" i="18"/>
  <c r="AA539" i="18"/>
  <c r="AH539" i="18" s="1"/>
  <c r="S633" i="18"/>
  <c r="Z633" i="18" s="1"/>
  <c r="AB633" i="18"/>
  <c r="AI642" i="18"/>
  <c r="AA642" i="18"/>
  <c r="AH642" i="18" s="1"/>
  <c r="AI572" i="18"/>
  <c r="AA572" i="18"/>
  <c r="AH572" i="18" s="1"/>
  <c r="Z501" i="18"/>
  <c r="V513" i="18"/>
  <c r="AC505" i="18"/>
  <c r="S505" i="18"/>
  <c r="Z505" i="18" s="1"/>
  <c r="V518" i="18"/>
  <c r="Z517" i="18"/>
  <c r="AD27" i="18"/>
  <c r="M27" i="17"/>
  <c r="AD27" i="17" s="1"/>
  <c r="AD46" i="18"/>
  <c r="AD47" i="18" s="1"/>
  <c r="M46" i="17"/>
  <c r="AD46" i="17" s="1"/>
  <c r="AI673" i="1"/>
  <c r="AI675" i="1" s="1"/>
  <c r="AA673" i="1"/>
  <c r="AH673" i="1" s="1"/>
  <c r="AA952" i="1"/>
  <c r="AH952" i="1" s="1"/>
  <c r="AI952" i="1"/>
  <c r="AA960" i="1"/>
  <c r="AH960" i="1" s="1"/>
  <c r="AI960" i="1"/>
  <c r="AI837" i="1"/>
  <c r="AA837" i="1"/>
  <c r="AH837" i="1" s="1"/>
  <c r="AI768" i="1"/>
  <c r="AA768" i="1"/>
  <c r="AH768" i="1" s="1"/>
  <c r="AI763" i="1"/>
  <c r="AA763" i="1"/>
  <c r="AH763" i="1" s="1"/>
  <c r="S215" i="1"/>
  <c r="Z215" i="1" s="1"/>
  <c r="AB215" i="1"/>
  <c r="AB216" i="1" s="1"/>
  <c r="AC213" i="1"/>
  <c r="AC216" i="1" s="1"/>
  <c r="S213" i="1"/>
  <c r="U862" i="1"/>
  <c r="U896" i="1" s="1"/>
  <c r="AC851" i="1"/>
  <c r="AB426" i="1"/>
  <c r="AB428" i="1" s="1"/>
  <c r="S426" i="1"/>
  <c r="AI106" i="1"/>
  <c r="AA106" i="1"/>
  <c r="AH106" i="1" s="1"/>
  <c r="AI686" i="1"/>
  <c r="AA686" i="1"/>
  <c r="AH686" i="1" s="1"/>
  <c r="AI690" i="1"/>
  <c r="AA690" i="1"/>
  <c r="AH690" i="1" s="1"/>
  <c r="AI705" i="1"/>
  <c r="AA705" i="1"/>
  <c r="AH705" i="1" s="1"/>
  <c r="AI857" i="1"/>
  <c r="AA857" i="1"/>
  <c r="AH857" i="1" s="1"/>
  <c r="AI905" i="1"/>
  <c r="AA905" i="1"/>
  <c r="AH905" i="1" s="1"/>
  <c r="AI882" i="1"/>
  <c r="AA882" i="1"/>
  <c r="AH882" i="1" s="1"/>
  <c r="AI813" i="1"/>
  <c r="AA813" i="1"/>
  <c r="AH813" i="1" s="1"/>
  <c r="AD896" i="1"/>
  <c r="AA865" i="1"/>
  <c r="AH865" i="1" s="1"/>
  <c r="AI865" i="1"/>
  <c r="AI889" i="1"/>
  <c r="AA889" i="1"/>
  <c r="AH889" i="1" s="1"/>
  <c r="AA948" i="1"/>
  <c r="AH948" i="1" s="1"/>
  <c r="AI948" i="1"/>
  <c r="AI859" i="1"/>
  <c r="AA859" i="1"/>
  <c r="AH859" i="1" s="1"/>
  <c r="AA732" i="1"/>
  <c r="AH732" i="1" s="1"/>
  <c r="AI732" i="1"/>
  <c r="AI714" i="1"/>
  <c r="AA714" i="1"/>
  <c r="AH714" i="1" s="1"/>
  <c r="AI662" i="1"/>
  <c r="AA662" i="1"/>
  <c r="AH662" i="1" s="1"/>
  <c r="AI942" i="1"/>
  <c r="AA942" i="1"/>
  <c r="AH942" i="1" s="1"/>
  <c r="AA507" i="18"/>
  <c r="AH507" i="18" s="1"/>
  <c r="AA700" i="1"/>
  <c r="AH700" i="1" s="1"/>
  <c r="AI700" i="1"/>
  <c r="AI710" i="1"/>
  <c r="AA710" i="1"/>
  <c r="AH710" i="1" s="1"/>
  <c r="AI704" i="1"/>
  <c r="AA704" i="1"/>
  <c r="AH704" i="1" s="1"/>
  <c r="AI966" i="1"/>
  <c r="AA966" i="1"/>
  <c r="AH966" i="1" s="1"/>
  <c r="AA809" i="1"/>
  <c r="AH809" i="1" s="1"/>
  <c r="AI809" i="1"/>
  <c r="AI962" i="1"/>
  <c r="AA962" i="1"/>
  <c r="AH962" i="1" s="1"/>
  <c r="AA584" i="1"/>
  <c r="AH584" i="1" s="1"/>
  <c r="AI584" i="1"/>
  <c r="AH340" i="1"/>
  <c r="AA117" i="18"/>
  <c r="AH117" i="18" s="1"/>
  <c r="Z117" i="18"/>
  <c r="AI117" i="18" s="1"/>
  <c r="AA628" i="1"/>
  <c r="AH628" i="1" s="1"/>
  <c r="AI628" i="1"/>
  <c r="AA627" i="1"/>
  <c r="AH627" i="1" s="1"/>
  <c r="AI627" i="1"/>
  <c r="Z550" i="18"/>
  <c r="S560" i="18"/>
  <c r="T216" i="1"/>
  <c r="AA702" i="1"/>
  <c r="AH702" i="1" s="1"/>
  <c r="S675" i="1"/>
  <c r="S912" i="18"/>
  <c r="Z912" i="18" s="1"/>
  <c r="AI619" i="1"/>
  <c r="AA619" i="1"/>
  <c r="AH619" i="1" s="1"/>
  <c r="V568" i="18"/>
  <c r="AA751" i="18"/>
  <c r="AA790" i="18"/>
  <c r="AH790" i="18" s="1"/>
  <c r="U493" i="18"/>
  <c r="Z675" i="1"/>
  <c r="L823" i="1"/>
  <c r="L824" i="1" s="1"/>
  <c r="J935" i="1"/>
  <c r="AF670" i="18"/>
  <c r="Z292" i="18"/>
  <c r="AI292" i="18" s="1"/>
  <c r="AC862" i="1"/>
  <c r="J885" i="18"/>
  <c r="AD742" i="18"/>
  <c r="AD670" i="18"/>
  <c r="AB278" i="18"/>
  <c r="S278" i="18"/>
  <c r="AA282" i="18"/>
  <c r="AH282" i="18" s="1"/>
  <c r="S607" i="18"/>
  <c r="Z607" i="18" s="1"/>
  <c r="AB607" i="18"/>
  <c r="AB930" i="18"/>
  <c r="AB932" i="18" s="1"/>
  <c r="Z930" i="18"/>
  <c r="AB719" i="18"/>
  <c r="AB722" i="18" s="1"/>
  <c r="S719" i="18"/>
  <c r="Z719" i="18" s="1"/>
  <c r="AC626" i="18"/>
  <c r="S626" i="18"/>
  <c r="Z626" i="18" s="1"/>
  <c r="S631" i="18"/>
  <c r="Z631" i="18" s="1"/>
  <c r="AB631" i="18"/>
  <c r="AB496" i="18"/>
  <c r="AB499" i="18" s="1"/>
  <c r="T499" i="18"/>
  <c r="AB482" i="18"/>
  <c r="S482" i="18"/>
  <c r="Z482" i="18" s="1"/>
  <c r="AB433" i="1"/>
  <c r="S433" i="1"/>
  <c r="Z433" i="1" s="1"/>
  <c r="S311" i="1"/>
  <c r="Z311" i="1" s="1"/>
  <c r="AB311" i="1"/>
  <c r="AB315" i="1"/>
  <c r="S315" i="1"/>
  <c r="Z315" i="1" s="1"/>
  <c r="S341" i="1"/>
  <c r="AB341" i="1"/>
  <c r="AB346" i="1" s="1"/>
  <c r="AB357" i="1"/>
  <c r="S357" i="1"/>
  <c r="Z357" i="1" s="1"/>
  <c r="AB240" i="1"/>
  <c r="AB244" i="1" s="1"/>
  <c r="S240" i="1"/>
  <c r="Z240" i="1" s="1"/>
  <c r="S164" i="1"/>
  <c r="S16" i="1" s="1"/>
  <c r="Z16" i="1" s="1"/>
  <c r="AB164" i="1"/>
  <c r="AB170" i="1" s="1"/>
  <c r="AA953" i="1"/>
  <c r="AH953" i="1" s="1"/>
  <c r="AI953" i="1"/>
  <c r="AI878" i="1"/>
  <c r="AA878" i="1"/>
  <c r="AH878" i="1" s="1"/>
  <c r="AA777" i="1"/>
  <c r="AH777" i="1" s="1"/>
  <c r="AI777" i="1"/>
  <c r="AI787" i="1"/>
  <c r="AA787" i="1"/>
  <c r="AH787" i="1" s="1"/>
  <c r="AB278" i="1"/>
  <c r="T290" i="1"/>
  <c r="AB851" i="1"/>
  <c r="AB862" i="1" s="1"/>
  <c r="S851" i="1"/>
  <c r="Z851" i="1" s="1"/>
  <c r="T862" i="1"/>
  <c r="T896" i="1" s="1"/>
  <c r="AI654" i="1"/>
  <c r="AI656" i="1" s="1"/>
  <c r="AA654" i="1"/>
  <c r="AA908" i="1"/>
  <c r="AH908" i="1" s="1"/>
  <c r="AI908" i="1"/>
  <c r="AA786" i="1"/>
  <c r="AH786" i="1" s="1"/>
  <c r="AI786" i="1"/>
  <c r="AI867" i="1"/>
  <c r="AA867" i="1"/>
  <c r="AH867" i="1" s="1"/>
  <c r="AA712" i="1"/>
  <c r="AH712" i="1" s="1"/>
  <c r="AI712" i="1"/>
  <c r="AI659" i="1"/>
  <c r="AA659" i="1"/>
  <c r="AH659" i="1" s="1"/>
  <c r="AI274" i="1"/>
  <c r="AA274" i="1"/>
  <c r="AH274" i="1" s="1"/>
  <c r="S845" i="18"/>
  <c r="Z845" i="18" s="1"/>
  <c r="AI621" i="1"/>
  <c r="AA621" i="1"/>
  <c r="AH621" i="1" s="1"/>
  <c r="AA559" i="18"/>
  <c r="AH559" i="18" s="1"/>
  <c r="AI559" i="18"/>
  <c r="AA664" i="1"/>
  <c r="AH664" i="1" s="1"/>
  <c r="AI664" i="1"/>
  <c r="S496" i="18"/>
  <c r="AA814" i="1"/>
  <c r="AH814" i="1" s="1"/>
  <c r="AI814" i="1"/>
  <c r="AI847" i="1"/>
  <c r="AA847" i="1"/>
  <c r="AH847" i="1" s="1"/>
  <c r="AI929" i="1"/>
  <c r="AA929" i="1"/>
  <c r="AH929" i="1" s="1"/>
  <c r="Z424" i="1"/>
  <c r="S428" i="1"/>
  <c r="AI233" i="1"/>
  <c r="AA233" i="1"/>
  <c r="AH233" i="1" s="1"/>
  <c r="AI795" i="1"/>
  <c r="AA795" i="1"/>
  <c r="AH795" i="1" s="1"/>
  <c r="AI784" i="1"/>
  <c r="AA784" i="1"/>
  <c r="AH784" i="1" s="1"/>
  <c r="S727" i="18"/>
  <c r="Z727" i="18" s="1"/>
  <c r="S578" i="18"/>
  <c r="Z578" i="18" s="1"/>
  <c r="AA465" i="1"/>
  <c r="AH465" i="1" s="1"/>
  <c r="AI465" i="1"/>
  <c r="AB294" i="18"/>
  <c r="S512" i="18"/>
  <c r="Z512" i="18" s="1"/>
  <c r="AI242" i="1"/>
  <c r="AA242" i="1"/>
  <c r="AH242" i="1" s="1"/>
  <c r="S335" i="18"/>
  <c r="S656" i="1"/>
  <c r="Z656" i="1"/>
  <c r="AA274" i="18"/>
  <c r="AH274" i="18" s="1"/>
  <c r="Z274" i="18"/>
  <c r="AI274" i="18" s="1"/>
  <c r="AI692" i="1"/>
  <c r="AA692" i="1"/>
  <c r="AH692" i="1" s="1"/>
  <c r="S716" i="1"/>
  <c r="Z701" i="1"/>
  <c r="AA846" i="18"/>
  <c r="AH846" i="18" s="1"/>
  <c r="AA548" i="18"/>
  <c r="AH548" i="18" s="1"/>
  <c r="AI548" i="18"/>
  <c r="S710" i="18"/>
  <c r="Z710" i="18" s="1"/>
  <c r="U423" i="18"/>
  <c r="AC419" i="18"/>
  <c r="AC423" i="18" s="1"/>
  <c r="AA401" i="18"/>
  <c r="AH401" i="18" s="1"/>
  <c r="AI402" i="18"/>
  <c r="AA402" i="18"/>
  <c r="AH402" i="18" s="1"/>
  <c r="V289" i="18"/>
  <c r="S288" i="18"/>
  <c r="Z288" i="18" s="1"/>
  <c r="U275" i="18"/>
  <c r="U53" i="18" s="1"/>
  <c r="AC273" i="18"/>
  <c r="AH273" i="18" s="1"/>
  <c r="Z273" i="18"/>
  <c r="AI273" i="18" s="1"/>
  <c r="AD272" i="18"/>
  <c r="AD275" i="18" s="1"/>
  <c r="V275" i="18"/>
  <c r="V53" i="18" s="1"/>
  <c r="AB267" i="18"/>
  <c r="AB269" i="18" s="1"/>
  <c r="S267" i="18"/>
  <c r="Z267" i="18" s="1"/>
  <c r="AI260" i="18"/>
  <c r="AA260" i="18"/>
  <c r="AH260" i="18" s="1"/>
  <c r="V261" i="18"/>
  <c r="AC352" i="18"/>
  <c r="S352" i="18"/>
  <c r="Z352" i="18" s="1"/>
  <c r="AC360" i="18"/>
  <c r="S360" i="18"/>
  <c r="Z360" i="18" s="1"/>
  <c r="AC350" i="18"/>
  <c r="S350" i="18"/>
  <c r="Z350" i="18" s="1"/>
  <c r="AI353" i="18"/>
  <c r="AA353" i="18"/>
  <c r="AH353" i="18" s="1"/>
  <c r="AC321" i="18"/>
  <c r="S321" i="18"/>
  <c r="Z321" i="18" s="1"/>
  <c r="AB327" i="18"/>
  <c r="S327" i="18"/>
  <c r="Z327" i="18" s="1"/>
  <c r="AC317" i="18"/>
  <c r="AC333" i="18" s="1"/>
  <c r="U333" i="18"/>
  <c r="AA326" i="18"/>
  <c r="AH326" i="18" s="1"/>
  <c r="AI326" i="18"/>
  <c r="AI291" i="18"/>
  <c r="AA293" i="18"/>
  <c r="Z293" i="18"/>
  <c r="AI293" i="18" s="1"/>
  <c r="S294" i="18"/>
  <c r="M295" i="18"/>
  <c r="J65" i="18"/>
  <c r="T261" i="18"/>
  <c r="AD34" i="18"/>
  <c r="M34" i="17"/>
  <c r="AD34" i="17" s="1"/>
  <c r="AD29" i="18"/>
  <c r="M29" i="17"/>
  <c r="AD29" i="17" s="1"/>
  <c r="J261" i="18"/>
  <c r="AA284" i="1"/>
  <c r="AH284" i="1" s="1"/>
  <c r="AI279" i="1"/>
  <c r="AA279" i="1"/>
  <c r="AH279" i="1" s="1"/>
  <c r="AA288" i="1"/>
  <c r="AH288" i="1" s="1"/>
  <c r="AA286" i="1"/>
  <c r="AH286" i="1" s="1"/>
  <c r="AI286" i="1"/>
  <c r="AD290" i="1"/>
  <c r="AD296" i="1" s="1"/>
  <c r="AB285" i="1"/>
  <c r="S285" i="1"/>
  <c r="AI280" i="1"/>
  <c r="AA280" i="1"/>
  <c r="AH280" i="1" s="1"/>
  <c r="Q276" i="1"/>
  <c r="L296" i="1"/>
  <c r="AA577" i="1"/>
  <c r="AH577" i="1" s="1"/>
  <c r="AI577" i="1"/>
  <c r="J565" i="1"/>
  <c r="AD40" i="1"/>
  <c r="M11" i="17"/>
  <c r="AD11" i="17" s="1"/>
  <c r="AI914" i="18"/>
  <c r="AA914" i="18"/>
  <c r="AH914" i="18" s="1"/>
  <c r="AC114" i="1"/>
  <c r="AC219" i="18"/>
  <c r="S219" i="18"/>
  <c r="AA219" i="18" s="1"/>
  <c r="J352" i="1"/>
  <c r="S159" i="1"/>
  <c r="Z159" i="1" s="1"/>
  <c r="J716" i="18"/>
  <c r="AF958" i="18"/>
  <c r="AE73" i="18"/>
  <c r="AA516" i="1"/>
  <c r="AH516" i="1" s="1"/>
  <c r="AB612" i="1"/>
  <c r="AB624" i="1" s="1"/>
  <c r="AB676" i="1" s="1"/>
  <c r="T624" i="1"/>
  <c r="T676" i="1" s="1"/>
  <c r="J650" i="1"/>
  <c r="V524" i="1"/>
  <c r="V73" i="1" s="1"/>
  <c r="S521" i="1"/>
  <c r="AB935" i="18"/>
  <c r="S935" i="18"/>
  <c r="Z935" i="18" s="1"/>
  <c r="AI935" i="18" s="1"/>
  <c r="AC868" i="18"/>
  <c r="AC880" i="18" s="1"/>
  <c r="U880" i="18"/>
  <c r="AC425" i="18"/>
  <c r="Z425" i="18"/>
  <c r="AC339" i="18"/>
  <c r="AC341" i="18" s="1"/>
  <c r="V722" i="18"/>
  <c r="S718" i="18"/>
  <c r="AB473" i="18"/>
  <c r="AB485" i="18" s="1"/>
  <c r="T485" i="18"/>
  <c r="AB411" i="18"/>
  <c r="AB417" i="18" s="1"/>
  <c r="T417" i="18"/>
  <c r="S411" i="18"/>
  <c r="Z411" i="18" s="1"/>
  <c r="AF896" i="1"/>
  <c r="AI564" i="1"/>
  <c r="AA564" i="1"/>
  <c r="AH564" i="1" s="1"/>
  <c r="Z669" i="1"/>
  <c r="S670" i="1"/>
  <c r="S844" i="18"/>
  <c r="Z844" i="18" s="1"/>
  <c r="V780" i="18"/>
  <c r="V814" i="18" s="1"/>
  <c r="S584" i="18"/>
  <c r="Z584" i="18" s="1"/>
  <c r="AI584" i="18" s="1"/>
  <c r="S663" i="18"/>
  <c r="Z663" i="18" s="1"/>
  <c r="S761" i="1"/>
  <c r="Z761" i="1" s="1"/>
  <c r="AA792" i="1"/>
  <c r="AH792" i="1" s="1"/>
  <c r="AI792" i="1"/>
  <c r="V924" i="18"/>
  <c r="U221" i="18"/>
  <c r="J618" i="18"/>
  <c r="J862" i="1"/>
  <c r="AF367" i="18"/>
  <c r="AF742" i="18"/>
  <c r="N367" i="18"/>
  <c r="S811" i="18"/>
  <c r="T813" i="18"/>
  <c r="T814" i="18" s="1"/>
  <c r="AB811" i="18"/>
  <c r="AB813" i="18" s="1"/>
  <c r="AB814" i="18" s="1"/>
  <c r="J573" i="1"/>
  <c r="AC940" i="18"/>
  <c r="S940" i="18"/>
  <c r="Z940" i="18" s="1"/>
  <c r="J817" i="1"/>
  <c r="AB857" i="18"/>
  <c r="AB860" i="18" s="1"/>
  <c r="T860" i="18"/>
  <c r="AA707" i="18"/>
  <c r="AH707" i="18" s="1"/>
  <c r="AI707" i="18"/>
  <c r="AB492" i="18"/>
  <c r="S492" i="18"/>
  <c r="Z492" i="18" s="1"/>
  <c r="AC411" i="18"/>
  <c r="AC417" i="18" s="1"/>
  <c r="U417" i="18"/>
  <c r="T347" i="18"/>
  <c r="AB343" i="18"/>
  <c r="AB347" i="18" s="1"/>
  <c r="AB862" i="18"/>
  <c r="T866" i="18"/>
  <c r="S862" i="18"/>
  <c r="AC349" i="18"/>
  <c r="S349" i="18"/>
  <c r="Z349" i="18" s="1"/>
  <c r="AB628" i="18"/>
  <c r="S628" i="18"/>
  <c r="Z628" i="18" s="1"/>
  <c r="AB357" i="18"/>
  <c r="S357" i="18"/>
  <c r="Z357" i="18" s="1"/>
  <c r="AA743" i="1"/>
  <c r="AH743" i="1" s="1"/>
  <c r="AI743" i="1"/>
  <c r="AA639" i="1"/>
  <c r="AH639" i="1" s="1"/>
  <c r="AI639" i="1"/>
  <c r="S780" i="18"/>
  <c r="Z770" i="18"/>
  <c r="AB624" i="18"/>
  <c r="S624" i="18"/>
  <c r="Z624" i="18" s="1"/>
  <c r="AC408" i="18"/>
  <c r="S408" i="18"/>
  <c r="Z408" i="18" s="1"/>
  <c r="AI408" i="18" s="1"/>
  <c r="AI870" i="18"/>
  <c r="AA870" i="18"/>
  <c r="AH870" i="18" s="1"/>
  <c r="AA581" i="18"/>
  <c r="AH581" i="18" s="1"/>
  <c r="S343" i="18"/>
  <c r="AI494" i="1"/>
  <c r="AA494" i="1"/>
  <c r="AH494" i="1" s="1"/>
  <c r="S429" i="18"/>
  <c r="Z429" i="18" s="1"/>
  <c r="S866" i="1"/>
  <c r="Z866" i="1" s="1"/>
  <c r="Z870" i="1" s="1"/>
  <c r="Z833" i="1"/>
  <c r="S844" i="1"/>
  <c r="AI480" i="18"/>
  <c r="AA480" i="18"/>
  <c r="AH480" i="18" s="1"/>
  <c r="S256" i="18"/>
  <c r="Z256" i="18" s="1"/>
  <c r="AB69" i="18"/>
  <c r="K600" i="1"/>
  <c r="J886" i="18"/>
  <c r="AE222" i="18"/>
  <c r="P716" i="18"/>
  <c r="I742" i="18"/>
  <c r="Q716" i="18"/>
  <c r="AI689" i="18"/>
  <c r="AA689" i="18"/>
  <c r="AH689" i="18" s="1"/>
  <c r="S955" i="18"/>
  <c r="V957" i="18"/>
  <c r="AC714" i="18"/>
  <c r="Z714" i="18"/>
  <c r="AC715" i="18"/>
  <c r="S715" i="18"/>
  <c r="Z715" i="18" s="1"/>
  <c r="AC667" i="18"/>
  <c r="AC669" i="18" s="1"/>
  <c r="S667" i="18"/>
  <c r="U669" i="18"/>
  <c r="AB317" i="18"/>
  <c r="S317" i="18"/>
  <c r="Z317" i="18" s="1"/>
  <c r="AI914" i="1"/>
  <c r="AA914" i="1"/>
  <c r="AH914" i="1" s="1"/>
  <c r="S876" i="18"/>
  <c r="Z876" i="18" s="1"/>
  <c r="AC654" i="18"/>
  <c r="S654" i="18"/>
  <c r="Z654" i="18" s="1"/>
  <c r="R53" i="17"/>
  <c r="P53" i="17" s="1"/>
  <c r="R73" i="18"/>
  <c r="R73" i="17" s="1"/>
  <c r="AA860" i="1"/>
  <c r="AH860" i="1" s="1"/>
  <c r="AA613" i="1"/>
  <c r="AH613" i="1" s="1"/>
  <c r="AI613" i="1"/>
  <c r="AA725" i="18"/>
  <c r="AH725" i="18" s="1"/>
  <c r="AA184" i="18"/>
  <c r="AH184" i="18" s="1"/>
  <c r="S479" i="18"/>
  <c r="Z479" i="18" s="1"/>
  <c r="AD574" i="18"/>
  <c r="AD594" i="18" s="1"/>
  <c r="Q17" i="18"/>
  <c r="L676" i="1"/>
  <c r="K677" i="1" s="1"/>
  <c r="AI882" i="18"/>
  <c r="AA882" i="18"/>
  <c r="AH882" i="18" s="1"/>
  <c r="AA466" i="18"/>
  <c r="AH466" i="18" s="1"/>
  <c r="AI466" i="18"/>
  <c r="AA312" i="18"/>
  <c r="AH312" i="18" s="1"/>
  <c r="AI312" i="18"/>
  <c r="AC813" i="18"/>
  <c r="AC814" i="18" s="1"/>
  <c r="AB934" i="18"/>
  <c r="T938" i="18"/>
  <c r="AB696" i="18"/>
  <c r="S696" i="18"/>
  <c r="Z696" i="18" s="1"/>
  <c r="AB653" i="18"/>
  <c r="S653" i="18"/>
  <c r="Z653" i="18" s="1"/>
  <c r="S419" i="18"/>
  <c r="Z419" i="18" s="1"/>
  <c r="V423" i="18"/>
  <c r="S812" i="18"/>
  <c r="Z812" i="18" s="1"/>
  <c r="Z746" i="1"/>
  <c r="S749" i="1"/>
  <c r="AI721" i="18"/>
  <c r="AA721" i="18"/>
  <c r="AH721" i="18" s="1"/>
  <c r="Z631" i="1"/>
  <c r="S642" i="1"/>
  <c r="AI127" i="18"/>
  <c r="AI129" i="18" s="1"/>
  <c r="Z129" i="18"/>
  <c r="AB593" i="1"/>
  <c r="S869" i="18"/>
  <c r="Z869" i="18" s="1"/>
  <c r="AI869" i="18" s="1"/>
  <c r="S760" i="1"/>
  <c r="Z760" i="1" s="1"/>
  <c r="AA726" i="18"/>
  <c r="AH726" i="18" s="1"/>
  <c r="S404" i="18"/>
  <c r="Z404" i="18" s="1"/>
  <c r="AA854" i="18"/>
  <c r="AH854" i="18" s="1"/>
  <c r="AH496" i="1"/>
  <c r="AI496" i="1"/>
  <c r="AA484" i="1"/>
  <c r="AH484" i="1" s="1"/>
  <c r="S515" i="1"/>
  <c r="AC515" i="1"/>
  <c r="S518" i="1"/>
  <c r="AB518" i="1"/>
  <c r="AI517" i="1"/>
  <c r="AA517" i="1"/>
  <c r="AH517" i="1" s="1"/>
  <c r="AA476" i="1"/>
  <c r="AH476" i="1" s="1"/>
  <c r="AA489" i="1"/>
  <c r="AH489" i="1" s="1"/>
  <c r="AB477" i="1"/>
  <c r="S477" i="1"/>
  <c r="Z477" i="1" s="1"/>
  <c r="AI475" i="1"/>
  <c r="AA475" i="1"/>
  <c r="AH475" i="1" s="1"/>
  <c r="S31" i="1"/>
  <c r="S30" i="17" s="1"/>
  <c r="AI471" i="1"/>
  <c r="AA471" i="1"/>
  <c r="AH471" i="1" s="1"/>
  <c r="K448" i="1"/>
  <c r="K449" i="1" s="1"/>
  <c r="AA384" i="1"/>
  <c r="AH384" i="1" s="1"/>
  <c r="Z250" i="18"/>
  <c r="AI250" i="18" s="1"/>
  <c r="J670" i="18"/>
  <c r="AA240" i="18"/>
  <c r="AH240" i="18" s="1"/>
  <c r="AI240" i="18"/>
  <c r="S797" i="1"/>
  <c r="Z793" i="1"/>
  <c r="AI458" i="18"/>
  <c r="AA458" i="18"/>
  <c r="AH458" i="18" s="1"/>
  <c r="Z497" i="1"/>
  <c r="S499" i="1"/>
  <c r="S46" i="1"/>
  <c r="Z46" i="1" s="1"/>
  <c r="S136" i="18"/>
  <c r="Z136" i="18" s="1"/>
  <c r="AI136" i="18" s="1"/>
  <c r="K35" i="17"/>
  <c r="AB172" i="18"/>
  <c r="AF372" i="1"/>
  <c r="U712" i="18"/>
  <c r="U43" i="18" s="1"/>
  <c r="AC43" i="18" s="1"/>
  <c r="V712" i="18"/>
  <c r="T712" i="18"/>
  <c r="T43" i="18" s="1"/>
  <c r="AC557" i="1"/>
  <c r="S557" i="1"/>
  <c r="Z557" i="1" s="1"/>
  <c r="AI307" i="18"/>
  <c r="AA307" i="18"/>
  <c r="AH307" i="18" s="1"/>
  <c r="AA884" i="18"/>
  <c r="AH884" i="18" s="1"/>
  <c r="AI884" i="18"/>
  <c r="J917" i="1"/>
  <c r="AI542" i="1"/>
  <c r="AA542" i="1"/>
  <c r="AH542" i="1" s="1"/>
  <c r="AC314" i="18"/>
  <c r="S314" i="18"/>
  <c r="Z314" i="18" s="1"/>
  <c r="AI388" i="18"/>
  <c r="AA388" i="18"/>
  <c r="AH388" i="18" s="1"/>
  <c r="J744" i="1"/>
  <c r="AC552" i="1"/>
  <c r="U565" i="1"/>
  <c r="S552" i="1"/>
  <c r="Z552" i="1" s="1"/>
  <c r="S390" i="18"/>
  <c r="Z390" i="18" s="1"/>
  <c r="S948" i="18"/>
  <c r="Z948" i="18" s="1"/>
  <c r="AC948" i="18"/>
  <c r="AC934" i="18"/>
  <c r="AC938" i="18" s="1"/>
  <c r="U938" i="18"/>
  <c r="S934" i="18"/>
  <c r="S461" i="18"/>
  <c r="Z461" i="18" s="1"/>
  <c r="AC466" i="1"/>
  <c r="S466" i="1"/>
  <c r="S15" i="1" s="1"/>
  <c r="Z15" i="1" s="1"/>
  <c r="AC508" i="1"/>
  <c r="S508" i="1"/>
  <c r="AE958" i="18"/>
  <c r="AB657" i="18"/>
  <c r="S657" i="18"/>
  <c r="Z657" i="18" s="1"/>
  <c r="T664" i="18"/>
  <c r="AB398" i="18"/>
  <c r="S398" i="18"/>
  <c r="Z398" i="18" s="1"/>
  <c r="T409" i="18"/>
  <c r="AB322" i="18"/>
  <c r="S322" i="18"/>
  <c r="Z322" i="18" s="1"/>
  <c r="AB703" i="18"/>
  <c r="S703" i="18"/>
  <c r="Z703" i="18" s="1"/>
  <c r="AC473" i="18"/>
  <c r="U485" i="18"/>
  <c r="S473" i="18"/>
  <c r="AB354" i="18"/>
  <c r="T361" i="18"/>
  <c r="S354" i="18"/>
  <c r="AB697" i="18"/>
  <c r="S697" i="18"/>
  <c r="Z697" i="18" s="1"/>
  <c r="T708" i="18"/>
  <c r="AC629" i="18"/>
  <c r="U636" i="18"/>
  <c r="S629" i="18"/>
  <c r="Z629" i="18" s="1"/>
  <c r="AC32" i="18"/>
  <c r="S579" i="18"/>
  <c r="Z579" i="18" s="1"/>
  <c r="V588" i="18"/>
  <c r="V594" i="18" s="1"/>
  <c r="AB502" i="18"/>
  <c r="S502" i="18"/>
  <c r="S693" i="1"/>
  <c r="AB693" i="1"/>
  <c r="AB698" i="1" s="1"/>
  <c r="AB750" i="1" s="1"/>
  <c r="T698" i="1"/>
  <c r="T750" i="1" s="1"/>
  <c r="AE823" i="1"/>
  <c r="AI723" i="1"/>
  <c r="AA723" i="1"/>
  <c r="AH723" i="1" s="1"/>
  <c r="AC573" i="1"/>
  <c r="AA568" i="1"/>
  <c r="AH568" i="1" s="1"/>
  <c r="S506" i="18"/>
  <c r="Z506" i="18" s="1"/>
  <c r="AA560" i="1"/>
  <c r="AH560" i="1" s="1"/>
  <c r="AI560" i="1"/>
  <c r="AA406" i="18"/>
  <c r="AH406" i="18" s="1"/>
  <c r="AI406" i="18"/>
  <c r="AA848" i="1"/>
  <c r="AH848" i="1" s="1"/>
  <c r="AI848" i="1"/>
  <c r="S615" i="18"/>
  <c r="Z615" i="18" s="1"/>
  <c r="AI615" i="18" s="1"/>
  <c r="T333" i="18"/>
  <c r="M65" i="17"/>
  <c r="AD65" i="17" s="1"/>
  <c r="AB890" i="1"/>
  <c r="U437" i="18"/>
  <c r="AA561" i="1"/>
  <c r="AH561" i="1" s="1"/>
  <c r="V485" i="18"/>
  <c r="AA596" i="1"/>
  <c r="AH596" i="1" s="1"/>
  <c r="Z598" i="1"/>
  <c r="AI596" i="1"/>
  <c r="AI598" i="1" s="1"/>
  <c r="T513" i="18"/>
  <c r="J333" i="18"/>
  <c r="AH703" i="1"/>
  <c r="AI788" i="18"/>
  <c r="AA198" i="18"/>
  <c r="AB34" i="18"/>
  <c r="AB679" i="18"/>
  <c r="S679" i="18"/>
  <c r="Z679" i="18" s="1"/>
  <c r="AA539" i="1"/>
  <c r="AH539" i="1" s="1"/>
  <c r="AI539" i="1"/>
  <c r="AC305" i="18"/>
  <c r="S305" i="18"/>
  <c r="Z305" i="18" s="1"/>
  <c r="T943" i="1"/>
  <c r="AB939" i="1"/>
  <c r="AB943" i="1" s="1"/>
  <c r="S939" i="1"/>
  <c r="AC646" i="1"/>
  <c r="AC650" i="1" s="1"/>
  <c r="U650" i="1"/>
  <c r="U676" i="1" s="1"/>
  <c r="S646" i="1"/>
  <c r="Z646" i="1" s="1"/>
  <c r="AC616" i="18"/>
  <c r="S616" i="18"/>
  <c r="Z616" i="18" s="1"/>
  <c r="AC380" i="18"/>
  <c r="AC391" i="18" s="1"/>
  <c r="U391" i="18"/>
  <c r="S380" i="18"/>
  <c r="Z380" i="18" s="1"/>
  <c r="AA543" i="1"/>
  <c r="AH543" i="1" s="1"/>
  <c r="AI543" i="1"/>
  <c r="S456" i="18"/>
  <c r="Z456" i="18" s="1"/>
  <c r="AB456" i="18"/>
  <c r="AB462" i="1"/>
  <c r="AB473" i="1" s="1"/>
  <c r="T473" i="1"/>
  <c r="T952" i="18"/>
  <c r="AB945" i="18"/>
  <c r="AB952" i="18" s="1"/>
  <c r="AB841" i="18"/>
  <c r="AB852" i="18" s="1"/>
  <c r="S841" i="18"/>
  <c r="Z841" i="18" s="1"/>
  <c r="T852" i="18"/>
  <c r="M525" i="1"/>
  <c r="AB479" i="1"/>
  <c r="S479" i="1"/>
  <c r="Z479" i="1" s="1"/>
  <c r="T491" i="1"/>
  <c r="S511" i="1"/>
  <c r="AC511" i="1"/>
  <c r="AE670" i="18"/>
  <c r="AB660" i="18"/>
  <c r="S660" i="18"/>
  <c r="Z660" i="18" s="1"/>
  <c r="AB509" i="18"/>
  <c r="S509" i="18"/>
  <c r="Z509" i="18" s="1"/>
  <c r="AI416" i="18"/>
  <c r="AA416" i="18"/>
  <c r="AH416" i="18" s="1"/>
  <c r="AC436" i="18"/>
  <c r="S436" i="18"/>
  <c r="Z436" i="18" s="1"/>
  <c r="AC66" i="18"/>
  <c r="AB328" i="18"/>
  <c r="S328" i="18"/>
  <c r="Z328" i="18" s="1"/>
  <c r="AI732" i="18"/>
  <c r="AA732" i="18"/>
  <c r="AH732" i="18" s="1"/>
  <c r="AC503" i="18"/>
  <c r="AC513" i="18" s="1"/>
  <c r="U513" i="18"/>
  <c r="S503" i="18"/>
  <c r="Z503" i="18" s="1"/>
  <c r="AB399" i="18"/>
  <c r="S399" i="18"/>
  <c r="Z399" i="18" s="1"/>
  <c r="V437" i="18"/>
  <c r="AB702" i="18"/>
  <c r="S702" i="18"/>
  <c r="Z702" i="18" s="1"/>
  <c r="AC646" i="18"/>
  <c r="AC650" i="18" s="1"/>
  <c r="U650" i="18"/>
  <c r="AC49" i="18"/>
  <c r="T593" i="18"/>
  <c r="AB591" i="18"/>
  <c r="AB593" i="18" s="1"/>
  <c r="S591" i="18"/>
  <c r="Q448" i="1"/>
  <c r="P448" i="1"/>
  <c r="T771" i="1"/>
  <c r="S485" i="1"/>
  <c r="V448" i="1"/>
  <c r="AI617" i="1"/>
  <c r="AA617" i="1"/>
  <c r="AH617" i="1" s="1"/>
  <c r="AF295" i="18"/>
  <c r="AI765" i="1"/>
  <c r="AA765" i="1"/>
  <c r="AH765" i="1" s="1"/>
  <c r="Z587" i="1"/>
  <c r="S593" i="1"/>
  <c r="S559" i="1"/>
  <c r="Z559" i="1" s="1"/>
  <c r="K670" i="18"/>
  <c r="AH772" i="18"/>
  <c r="P367" i="18"/>
  <c r="U708" i="18"/>
  <c r="AI965" i="1"/>
  <c r="AI968" i="1" s="1"/>
  <c r="AA965" i="1"/>
  <c r="AH965" i="1" s="1"/>
  <c r="S945" i="18"/>
  <c r="Z945" i="18" s="1"/>
  <c r="AA945" i="18" s="1"/>
  <c r="AH945" i="18" s="1"/>
  <c r="J906" i="18"/>
  <c r="S35" i="18"/>
  <c r="Z111" i="18"/>
  <c r="J243" i="18"/>
  <c r="J295" i="18" s="1"/>
  <c r="AB569" i="1"/>
  <c r="AB573" i="1" s="1"/>
  <c r="S569" i="1"/>
  <c r="J670" i="1"/>
  <c r="AC531" i="18"/>
  <c r="Z531" i="18"/>
  <c r="AB823" i="18"/>
  <c r="S823" i="18"/>
  <c r="Z823" i="18" s="1"/>
  <c r="AC831" i="18"/>
  <c r="S831" i="18"/>
  <c r="Z831" i="18" s="1"/>
  <c r="T797" i="1"/>
  <c r="AB793" i="1"/>
  <c r="AB797" i="1" s="1"/>
  <c r="J716" i="1"/>
  <c r="Z612" i="1"/>
  <c r="S624" i="1"/>
  <c r="AC563" i="1"/>
  <c r="S563" i="1"/>
  <c r="Z563" i="1" s="1"/>
  <c r="AC456" i="18"/>
  <c r="AC467" i="18" s="1"/>
  <c r="U467" i="18"/>
  <c r="J624" i="1"/>
  <c r="AI608" i="18"/>
  <c r="AA608" i="18"/>
  <c r="AH608" i="18" s="1"/>
  <c r="AC507" i="1"/>
  <c r="S507" i="1"/>
  <c r="Z507" i="1" s="1"/>
  <c r="U519" i="1"/>
  <c r="AC849" i="18"/>
  <c r="AC852" i="18" s="1"/>
  <c r="S849" i="18"/>
  <c r="Z849" i="18" s="1"/>
  <c r="U852" i="18"/>
  <c r="AC652" i="18"/>
  <c r="AC664" i="18" s="1"/>
  <c r="S652" i="18"/>
  <c r="U664" i="18"/>
  <c r="U588" i="18"/>
  <c r="AC577" i="18"/>
  <c r="S577" i="18"/>
  <c r="Z577" i="18" s="1"/>
  <c r="AC516" i="18"/>
  <c r="AC518" i="18" s="1"/>
  <c r="U518" i="18"/>
  <c r="AB427" i="18"/>
  <c r="S427" i="18"/>
  <c r="Z427" i="18" s="1"/>
  <c r="S403" i="18"/>
  <c r="Z403" i="18" s="1"/>
  <c r="AB403" i="18"/>
  <c r="AB33" i="18"/>
  <c r="AB433" i="18"/>
  <c r="S433" i="18"/>
  <c r="Z433" i="18" s="1"/>
  <c r="AC729" i="18"/>
  <c r="AC736" i="18" s="1"/>
  <c r="S729" i="18"/>
  <c r="Z729" i="18" s="1"/>
  <c r="U736" i="18"/>
  <c r="V664" i="18"/>
  <c r="S461" i="1"/>
  <c r="Z461" i="1" s="1"/>
  <c r="AI399" i="1"/>
  <c r="AA399" i="1"/>
  <c r="AH399" i="1" s="1"/>
  <c r="AA398" i="1"/>
  <c r="AH398" i="1" s="1"/>
  <c r="AI398" i="1"/>
  <c r="S847" i="18"/>
  <c r="Z847" i="18" s="1"/>
  <c r="AA739" i="1"/>
  <c r="AH739" i="1" s="1"/>
  <c r="AI739" i="1"/>
  <c r="S462" i="1"/>
  <c r="Z462" i="1" s="1"/>
  <c r="T573" i="1"/>
  <c r="AH726" i="1"/>
  <c r="AH730" i="1" s="1"/>
  <c r="AA774" i="1"/>
  <c r="AH774" i="1" s="1"/>
  <c r="AI774" i="1"/>
  <c r="AA535" i="1"/>
  <c r="AH535" i="1" s="1"/>
  <c r="AI535" i="1"/>
  <c r="S187" i="18"/>
  <c r="AA869" i="1"/>
  <c r="AI869" i="1"/>
  <c r="AA780" i="1"/>
  <c r="AH780" i="1" s="1"/>
  <c r="AI780" i="1"/>
  <c r="AB524" i="1"/>
  <c r="AH544" i="18"/>
  <c r="AB28" i="18"/>
  <c r="V834" i="18"/>
  <c r="AH791" i="18"/>
  <c r="AH794" i="18" s="1"/>
  <c r="AA794" i="18"/>
  <c r="AH782" i="18"/>
  <c r="M54" i="1"/>
  <c r="M53" i="17" s="1"/>
  <c r="AD53" i="17" s="1"/>
  <c r="AB513" i="18"/>
  <c r="AA351" i="1"/>
  <c r="AH351" i="1" s="1"/>
  <c r="AC272" i="18"/>
  <c r="S272" i="18"/>
  <c r="S50" i="18" s="1"/>
  <c r="Z50" i="18" s="1"/>
  <c r="AA928" i="18"/>
  <c r="AH928" i="18" s="1"/>
  <c r="AI928" i="18"/>
  <c r="AC212" i="18"/>
  <c r="AC63" i="18"/>
  <c r="S553" i="1"/>
  <c r="Z553" i="1" s="1"/>
  <c r="V565" i="1"/>
  <c r="V40" i="1" s="1"/>
  <c r="AC609" i="18"/>
  <c r="U618" i="18"/>
  <c r="AI825" i="18"/>
  <c r="AA825" i="18"/>
  <c r="AH825" i="18" s="1"/>
  <c r="AB304" i="18"/>
  <c r="S304" i="18"/>
  <c r="Z304" i="18" s="1"/>
  <c r="AA383" i="18"/>
  <c r="AH383" i="18" s="1"/>
  <c r="AI383" i="18"/>
  <c r="J547" i="1"/>
  <c r="AA610" i="18"/>
  <c r="AH610" i="18" s="1"/>
  <c r="AI610" i="18"/>
  <c r="K525" i="1"/>
  <c r="K526" i="1" s="1"/>
  <c r="AA459" i="18"/>
  <c r="AH459" i="18" s="1"/>
  <c r="AI459" i="18"/>
  <c r="K823" i="1"/>
  <c r="K824" i="1" s="1"/>
  <c r="R32" i="17"/>
  <c r="P32" i="17" s="1"/>
  <c r="AI540" i="1"/>
  <c r="AA540" i="1"/>
  <c r="AH540" i="1" s="1"/>
  <c r="AC859" i="18"/>
  <c r="AC860" i="18" s="1"/>
  <c r="S859" i="18"/>
  <c r="Z859" i="18" s="1"/>
  <c r="U860" i="18"/>
  <c r="AB497" i="1"/>
  <c r="AB499" i="1" s="1"/>
  <c r="T499" i="1"/>
  <c r="AB868" i="18"/>
  <c r="AB880" i="18" s="1"/>
  <c r="S868" i="18"/>
  <c r="T880" i="18"/>
  <c r="V852" i="18"/>
  <c r="S836" i="18"/>
  <c r="AI655" i="18"/>
  <c r="AA655" i="18"/>
  <c r="AH655" i="18" s="1"/>
  <c r="AB430" i="18"/>
  <c r="S430" i="18"/>
  <c r="Z430" i="18" s="1"/>
  <c r="AC635" i="18"/>
  <c r="S635" i="18"/>
  <c r="Z635" i="18" s="1"/>
  <c r="AC580" i="18"/>
  <c r="S580" i="18"/>
  <c r="Z580" i="18" s="1"/>
  <c r="T423" i="18"/>
  <c r="AB420" i="18"/>
  <c r="AB423" i="18" s="1"/>
  <c r="S420" i="18"/>
  <c r="AB50" i="18"/>
  <c r="AC351" i="18"/>
  <c r="U361" i="18"/>
  <c r="S692" i="18"/>
  <c r="V708" i="18"/>
  <c r="AB735" i="18"/>
  <c r="AB736" i="18" s="1"/>
  <c r="S735" i="18"/>
  <c r="Z735" i="18" s="1"/>
  <c r="T736" i="18"/>
  <c r="AB625" i="18"/>
  <c r="S625" i="18"/>
  <c r="Z625" i="18" s="1"/>
  <c r="T636" i="18"/>
  <c r="AC571" i="18"/>
  <c r="AC574" i="18" s="1"/>
  <c r="U574" i="18"/>
  <c r="S571" i="18"/>
  <c r="AB487" i="18"/>
  <c r="AB493" i="18" s="1"/>
  <c r="T493" i="18"/>
  <c r="S487" i="18"/>
  <c r="S393" i="18"/>
  <c r="V409" i="18"/>
  <c r="S415" i="18"/>
  <c r="V417" i="18"/>
  <c r="AC292" i="18"/>
  <c r="U294" i="18"/>
  <c r="AA644" i="1"/>
  <c r="AH644" i="1" s="1"/>
  <c r="AI644" i="1"/>
  <c r="Z446" i="1"/>
  <c r="S447" i="1"/>
  <c r="AF73" i="18"/>
  <c r="AF222" i="18"/>
  <c r="AD958" i="18"/>
  <c r="AI801" i="1"/>
  <c r="AA801" i="1"/>
  <c r="AH801" i="1" s="1"/>
  <c r="Z550" i="1"/>
  <c r="S646" i="18"/>
  <c r="S700" i="18"/>
  <c r="Z700" i="18" s="1"/>
  <c r="AI364" i="18"/>
  <c r="AI366" i="18" s="1"/>
  <c r="Z366" i="18"/>
  <c r="S916" i="18"/>
  <c r="Z916" i="18" s="1"/>
  <c r="AI916" i="18" s="1"/>
  <c r="Z263" i="18"/>
  <c r="S698" i="18"/>
  <c r="Z698" i="18" s="1"/>
  <c r="AH658" i="1"/>
  <c r="Z173" i="1"/>
  <c r="AI173" i="1" s="1"/>
  <c r="S25" i="1"/>
  <c r="S24" i="17" s="1"/>
  <c r="P22" i="1"/>
  <c r="R21" i="17"/>
  <c r="P21" i="17" s="1"/>
  <c r="Z204" i="1"/>
  <c r="S216" i="1"/>
  <c r="Z216" i="1" s="1"/>
  <c r="J196" i="1"/>
  <c r="J31" i="1"/>
  <c r="Q31" i="1" s="1"/>
  <c r="J70" i="17"/>
  <c r="T202" i="1"/>
  <c r="T54" i="1" s="1"/>
  <c r="AB201" i="1"/>
  <c r="P222" i="1"/>
  <c r="U202" i="1"/>
  <c r="S201" i="1"/>
  <c r="Z201" i="1" s="1"/>
  <c r="AB202" i="1"/>
  <c r="U170" i="1"/>
  <c r="AC168" i="1"/>
  <c r="AC170" i="1" s="1"/>
  <c r="S168" i="1"/>
  <c r="Z168" i="1" s="1"/>
  <c r="AA194" i="1"/>
  <c r="AH194" i="1" s="1"/>
  <c r="J30" i="1"/>
  <c r="Q30" i="1" s="1"/>
  <c r="O222" i="1"/>
  <c r="AB57" i="18"/>
  <c r="V188" i="18"/>
  <c r="S178" i="18"/>
  <c r="Z178" i="18" s="1"/>
  <c r="AI178" i="18" s="1"/>
  <c r="AA142" i="18"/>
  <c r="AH142" i="18" s="1"/>
  <c r="Z142" i="18"/>
  <c r="AI142" i="18" s="1"/>
  <c r="J338" i="1"/>
  <c r="AA368" i="1"/>
  <c r="AH368" i="1" s="1"/>
  <c r="AH371" i="1" s="1"/>
  <c r="AI368" i="1"/>
  <c r="AI371" i="1" s="1"/>
  <c r="Z371" i="1"/>
  <c r="AA371" i="1" s="1"/>
  <c r="AH354" i="1"/>
  <c r="Z366" i="1"/>
  <c r="AI355" i="1"/>
  <c r="Z348" i="1"/>
  <c r="S352" i="1"/>
  <c r="AA344" i="1"/>
  <c r="AH344" i="1" s="1"/>
  <c r="AI344" i="1"/>
  <c r="AA318" i="1"/>
  <c r="AH318" i="1" s="1"/>
  <c r="AI318" i="1"/>
  <c r="AA292" i="1"/>
  <c r="AH292" i="1" s="1"/>
  <c r="K296" i="1"/>
  <c r="M48" i="1"/>
  <c r="AI234" i="1"/>
  <c r="Z232" i="1"/>
  <c r="AI236" i="1"/>
  <c r="AA236" i="1"/>
  <c r="AH236" i="1" s="1"/>
  <c r="J65" i="1"/>
  <c r="J64" i="17" s="1"/>
  <c r="J67" i="1"/>
  <c r="Q67" i="1" s="1"/>
  <c r="L48" i="1"/>
  <c r="L47" i="17" s="1"/>
  <c r="J35" i="1"/>
  <c r="Q35" i="1" s="1"/>
  <c r="Q181" i="1"/>
  <c r="J33" i="1"/>
  <c r="N40" i="1"/>
  <c r="N39" i="17" s="1"/>
  <c r="AA293" i="1"/>
  <c r="AH293" i="1" s="1"/>
  <c r="Z293" i="1"/>
  <c r="AI293" i="1" s="1"/>
  <c r="Z294" i="1"/>
  <c r="AI294" i="1" s="1"/>
  <c r="AA294" i="1"/>
  <c r="AH294" i="1" s="1"/>
  <c r="O68" i="1"/>
  <c r="O67" i="17" s="1"/>
  <c r="K54" i="1"/>
  <c r="K53" i="17" s="1"/>
  <c r="AA272" i="1"/>
  <c r="AI272" i="1"/>
  <c r="Q53" i="1"/>
  <c r="J270" i="1"/>
  <c r="Q270" i="1" s="1"/>
  <c r="Q267" i="1"/>
  <c r="AH264" i="1"/>
  <c r="Q250" i="1"/>
  <c r="J262" i="1"/>
  <c r="Q262" i="1" s="1"/>
  <c r="AA247" i="1"/>
  <c r="AH247" i="1" s="1"/>
  <c r="AI247" i="1"/>
  <c r="AI262" i="1" s="1"/>
  <c r="N22" i="1"/>
  <c r="N21" i="17" s="1"/>
  <c r="N296" i="1"/>
  <c r="N297" i="1" s="1"/>
  <c r="V222" i="1"/>
  <c r="M222" i="1"/>
  <c r="AA175" i="1"/>
  <c r="AH175" i="1" s="1"/>
  <c r="K68" i="1"/>
  <c r="AI190" i="1"/>
  <c r="AA190" i="1"/>
  <c r="Z185" i="1"/>
  <c r="AI185" i="1" s="1"/>
  <c r="S37" i="1"/>
  <c r="S181" i="1"/>
  <c r="AD188" i="1"/>
  <c r="AD222" i="1" s="1"/>
  <c r="AC279" i="18"/>
  <c r="S279" i="18"/>
  <c r="Z279" i="18" s="1"/>
  <c r="AB280" i="18"/>
  <c r="S280" i="18"/>
  <c r="Z280" i="18" s="1"/>
  <c r="AC278" i="18"/>
  <c r="Z278" i="18"/>
  <c r="AC51" i="18"/>
  <c r="AC268" i="18"/>
  <c r="AC269" i="18" s="1"/>
  <c r="S268" i="18"/>
  <c r="Z268" i="18" s="1"/>
  <c r="AA264" i="18"/>
  <c r="AH264" i="18" s="1"/>
  <c r="AI264" i="18"/>
  <c r="AA255" i="18"/>
  <c r="AH255" i="18" s="1"/>
  <c r="AI255" i="18"/>
  <c r="AA258" i="18"/>
  <c r="AH258" i="18" s="1"/>
  <c r="AI258" i="18"/>
  <c r="AB251" i="18"/>
  <c r="AB261" i="18" s="1"/>
  <c r="AB29" i="18"/>
  <c r="S251" i="18"/>
  <c r="Z251" i="18" s="1"/>
  <c r="J11" i="18"/>
  <c r="Q11" i="18" s="1"/>
  <c r="AI235" i="18"/>
  <c r="AA235" i="18"/>
  <c r="AH235" i="18" s="1"/>
  <c r="AA242" i="18"/>
  <c r="AH242" i="18" s="1"/>
  <c r="AI242" i="18"/>
  <c r="J221" i="18"/>
  <c r="AC221" i="18"/>
  <c r="M60" i="17"/>
  <c r="AD60" i="17" s="1"/>
  <c r="AD58" i="18"/>
  <c r="AD67" i="18" s="1"/>
  <c r="M58" i="17"/>
  <c r="AD58" i="17" s="1"/>
  <c r="AA205" i="18"/>
  <c r="AH205" i="18" s="1"/>
  <c r="AI191" i="18"/>
  <c r="AC28" i="18"/>
  <c r="S177" i="18"/>
  <c r="Z177" i="18" s="1"/>
  <c r="AA177" i="18" s="1"/>
  <c r="AH177" i="18" s="1"/>
  <c r="AC9" i="18"/>
  <c r="K222" i="18"/>
  <c r="AB219" i="18"/>
  <c r="Z219" i="18"/>
  <c r="AI219" i="18" s="1"/>
  <c r="T221" i="18"/>
  <c r="L222" i="18"/>
  <c r="S206" i="18"/>
  <c r="Z206" i="18" s="1"/>
  <c r="AA206" i="18" s="1"/>
  <c r="AH206" i="18" s="1"/>
  <c r="AC31" i="18"/>
  <c r="S180" i="18"/>
  <c r="Z180" i="18" s="1"/>
  <c r="Z218" i="18"/>
  <c r="AA218" i="18"/>
  <c r="S221" i="18"/>
  <c r="AC207" i="18"/>
  <c r="AC216" i="18" s="1"/>
  <c r="S207" i="18"/>
  <c r="Z207" i="18" s="1"/>
  <c r="V216" i="18"/>
  <c r="AI208" i="18"/>
  <c r="AA208" i="18"/>
  <c r="AH208" i="18" s="1"/>
  <c r="U216" i="18"/>
  <c r="AB209" i="18"/>
  <c r="AB216" i="18" s="1"/>
  <c r="T216" i="18"/>
  <c r="S209" i="18"/>
  <c r="AC202" i="18"/>
  <c r="AA200" i="18"/>
  <c r="AH200" i="18" s="1"/>
  <c r="Z200" i="18"/>
  <c r="AI200" i="18" s="1"/>
  <c r="Z199" i="18"/>
  <c r="AI199" i="18" s="1"/>
  <c r="AA199" i="18"/>
  <c r="Z201" i="18"/>
  <c r="AI201" i="18" s="1"/>
  <c r="AA201" i="18"/>
  <c r="AH201" i="18" s="1"/>
  <c r="S190" i="18"/>
  <c r="AB190" i="18"/>
  <c r="S195" i="18"/>
  <c r="Z195" i="18" s="1"/>
  <c r="AB195" i="18"/>
  <c r="AB46" i="18"/>
  <c r="AC196" i="18"/>
  <c r="AC38" i="18"/>
  <c r="AC187" i="18"/>
  <c r="AA178" i="18"/>
  <c r="AH178" i="18" s="1"/>
  <c r="AB185" i="18"/>
  <c r="S185" i="18"/>
  <c r="Z185" i="18" s="1"/>
  <c r="AA172" i="18"/>
  <c r="AH172" i="18" s="1"/>
  <c r="AI172" i="18"/>
  <c r="AI182" i="18"/>
  <c r="AA182" i="18"/>
  <c r="AH182" i="18" s="1"/>
  <c r="AB176" i="18"/>
  <c r="S176" i="18"/>
  <c r="Z176" i="18" s="1"/>
  <c r="T188" i="18"/>
  <c r="AC18" i="18"/>
  <c r="AI160" i="18"/>
  <c r="AA160" i="18"/>
  <c r="AH160" i="18" s="1"/>
  <c r="AA164" i="18"/>
  <c r="AH164" i="18" s="1"/>
  <c r="AI164" i="18"/>
  <c r="AI184" i="1"/>
  <c r="AI160" i="1"/>
  <c r="AI198" i="1"/>
  <c r="Z202" i="1"/>
  <c r="AA198" i="1"/>
  <c r="AA178" i="1"/>
  <c r="AH178" i="1" s="1"/>
  <c r="S180" i="1"/>
  <c r="S18" i="1"/>
  <c r="Z18" i="1" s="1"/>
  <c r="J64" i="1"/>
  <c r="Q64" i="1" s="1"/>
  <c r="Q212" i="1"/>
  <c r="J216" i="1"/>
  <c r="Q216" i="1" s="1"/>
  <c r="J59" i="1"/>
  <c r="AA210" i="1"/>
  <c r="AH210" i="1" s="1"/>
  <c r="AI210" i="1"/>
  <c r="K222" i="1"/>
  <c r="AA200" i="1"/>
  <c r="AH200" i="1" s="1"/>
  <c r="AI200" i="1"/>
  <c r="Q194" i="1"/>
  <c r="J46" i="1"/>
  <c r="Q46" i="1" s="1"/>
  <c r="Q196" i="1"/>
  <c r="S187" i="1"/>
  <c r="AB187" i="1"/>
  <c r="AB177" i="1"/>
  <c r="S177" i="1"/>
  <c r="M40" i="1"/>
  <c r="M39" i="17" s="1"/>
  <c r="AD39" i="17" s="1"/>
  <c r="AI172" i="1"/>
  <c r="AC176" i="1"/>
  <c r="AC188" i="1" s="1"/>
  <c r="S176" i="1"/>
  <c r="T188" i="1"/>
  <c r="J36" i="1"/>
  <c r="J35" i="17" s="1"/>
  <c r="AC222" i="1"/>
  <c r="U188" i="1"/>
  <c r="AA173" i="1"/>
  <c r="AH173" i="1" s="1"/>
  <c r="Q174" i="1"/>
  <c r="J188" i="1"/>
  <c r="Q188" i="1" s="1"/>
  <c r="AA166" i="1"/>
  <c r="AH166" i="1" s="1"/>
  <c r="AI166" i="1"/>
  <c r="Q158" i="1"/>
  <c r="J170" i="1"/>
  <c r="N149" i="18"/>
  <c r="Z107" i="18"/>
  <c r="AI107" i="18" s="1"/>
  <c r="AA107" i="18"/>
  <c r="AH107" i="18" s="1"/>
  <c r="Z112" i="1"/>
  <c r="Z114" i="1" s="1"/>
  <c r="AB130" i="1"/>
  <c r="AB142" i="1" s="1"/>
  <c r="S130" i="1"/>
  <c r="T142" i="1"/>
  <c r="Q53" i="17"/>
  <c r="AC125" i="1"/>
  <c r="AC128" i="1" s="1"/>
  <c r="U128" i="1"/>
  <c r="S125" i="1"/>
  <c r="S128" i="1" s="1"/>
  <c r="AC118" i="1"/>
  <c r="AC122" i="1" s="1"/>
  <c r="U122" i="1"/>
  <c r="U48" i="1" s="1"/>
  <c r="AB118" i="1"/>
  <c r="AB122" i="1" s="1"/>
  <c r="T122" i="1"/>
  <c r="S114" i="1"/>
  <c r="J25" i="17"/>
  <c r="Q25" i="17" s="1"/>
  <c r="AB84" i="1"/>
  <c r="AB96" i="1" s="1"/>
  <c r="T96" i="1"/>
  <c r="T148" i="1" s="1"/>
  <c r="S84" i="1"/>
  <c r="Z84" i="1" s="1"/>
  <c r="V9" i="17"/>
  <c r="V96" i="1"/>
  <c r="V148" i="1" s="1"/>
  <c r="Q86" i="1"/>
  <c r="AI113" i="1"/>
  <c r="AA104" i="1"/>
  <c r="AH104" i="1" s="1"/>
  <c r="AE75" i="17"/>
  <c r="AI104" i="1"/>
  <c r="AE73" i="17"/>
  <c r="AI100" i="1"/>
  <c r="AA100" i="1"/>
  <c r="AH100" i="1" s="1"/>
  <c r="AB146" i="18"/>
  <c r="AB148" i="18" s="1"/>
  <c r="S146" i="18"/>
  <c r="T148" i="18"/>
  <c r="AB70" i="18"/>
  <c r="AD121" i="18"/>
  <c r="AD123" i="18" s="1"/>
  <c r="S121" i="18"/>
  <c r="S123" i="18" s="1"/>
  <c r="Z119" i="18"/>
  <c r="AI119" i="18" s="1"/>
  <c r="AA119" i="18"/>
  <c r="AH119" i="18" s="1"/>
  <c r="L39" i="18"/>
  <c r="L73" i="18" s="1"/>
  <c r="L149" i="18"/>
  <c r="AA109" i="18"/>
  <c r="Z109" i="18"/>
  <c r="AI109" i="18" s="1"/>
  <c r="AA108" i="18"/>
  <c r="AH108" i="18" s="1"/>
  <c r="Z108" i="18"/>
  <c r="AI108" i="18" s="1"/>
  <c r="AB107" i="18"/>
  <c r="AH112" i="18"/>
  <c r="J123" i="18"/>
  <c r="AC86" i="18"/>
  <c r="AC134" i="18"/>
  <c r="AB60" i="18"/>
  <c r="AB136" i="18"/>
  <c r="AC136" i="18"/>
  <c r="AC60" i="18"/>
  <c r="AB132" i="18"/>
  <c r="S132" i="18"/>
  <c r="AB56" i="18"/>
  <c r="AB131" i="18"/>
  <c r="T143" i="18"/>
  <c r="AA110" i="18"/>
  <c r="AH110" i="18" s="1"/>
  <c r="Z110" i="18"/>
  <c r="AI110" i="18" s="1"/>
  <c r="T115" i="18"/>
  <c r="AB27" i="18"/>
  <c r="AB103" i="18"/>
  <c r="S91" i="18"/>
  <c r="AC91" i="18"/>
  <c r="AC17" i="18"/>
  <c r="AC94" i="18"/>
  <c r="AC96" i="18"/>
  <c r="AC19" i="18"/>
  <c r="J97" i="18"/>
  <c r="AB86" i="18"/>
  <c r="S86" i="18"/>
  <c r="AC87" i="18"/>
  <c r="S87" i="18"/>
  <c r="AC10" i="18"/>
  <c r="AD68" i="1"/>
  <c r="N53" i="17"/>
  <c r="N148" i="1"/>
  <c r="N149" i="1" s="1"/>
  <c r="J128" i="1"/>
  <c r="J44" i="17"/>
  <c r="Q45" i="1"/>
  <c r="Z117" i="1"/>
  <c r="AI117" i="1" s="1"/>
  <c r="AD148" i="1"/>
  <c r="L148" i="1"/>
  <c r="Q25" i="1"/>
  <c r="J24" i="17"/>
  <c r="Q24" i="17" s="1"/>
  <c r="Q27" i="1"/>
  <c r="J26" i="17"/>
  <c r="Q26" i="17" s="1"/>
  <c r="J32" i="1"/>
  <c r="Q32" i="1" s="1"/>
  <c r="AA124" i="1"/>
  <c r="AH124" i="1" s="1"/>
  <c r="AI124" i="1"/>
  <c r="S118" i="1"/>
  <c r="J44" i="1"/>
  <c r="Q44" i="1" s="1"/>
  <c r="Q118" i="1"/>
  <c r="AA88" i="1"/>
  <c r="AH88" i="1" s="1"/>
  <c r="J72" i="1"/>
  <c r="J71" i="17" s="1"/>
  <c r="Z145" i="1"/>
  <c r="AI145" i="1" s="1"/>
  <c r="AA145" i="1"/>
  <c r="AH145" i="1" s="1"/>
  <c r="AA144" i="1"/>
  <c r="AH144" i="1" s="1"/>
  <c r="Z144" i="1"/>
  <c r="AI144" i="1" s="1"/>
  <c r="J122" i="1"/>
  <c r="S147" i="1"/>
  <c r="AA146" i="1"/>
  <c r="Z146" i="1"/>
  <c r="Q142" i="1"/>
  <c r="AA131" i="1"/>
  <c r="AH131" i="1" s="1"/>
  <c r="AI131" i="1"/>
  <c r="Q103" i="1"/>
  <c r="J29" i="1"/>
  <c r="Q29" i="1" s="1"/>
  <c r="AI111" i="1"/>
  <c r="AA111" i="1"/>
  <c r="AH111" i="1" s="1"/>
  <c r="Q98" i="1"/>
  <c r="J24" i="1"/>
  <c r="J114" i="1"/>
  <c r="Q114" i="1" s="1"/>
  <c r="Q87" i="1"/>
  <c r="J96" i="1"/>
  <c r="Q96" i="1" s="1"/>
  <c r="AC30" i="1"/>
  <c r="AH567" i="1"/>
  <c r="AB59" i="1"/>
  <c r="AC62" i="1"/>
  <c r="U61" i="17"/>
  <c r="AC61" i="17" s="1"/>
  <c r="AH694" i="1"/>
  <c r="J129" i="18"/>
  <c r="J53" i="18" s="1"/>
  <c r="Q53" i="18" s="1"/>
  <c r="J49" i="18"/>
  <c r="Q49" i="18" s="1"/>
  <c r="Z738" i="18"/>
  <c r="J63" i="18"/>
  <c r="Q63" i="18" s="1"/>
  <c r="S536" i="1"/>
  <c r="AC536" i="1"/>
  <c r="AC547" i="1" s="1"/>
  <c r="U547" i="1"/>
  <c r="U599" i="1" s="1"/>
  <c r="J62" i="18"/>
  <c r="Q62" i="18" s="1"/>
  <c r="J143" i="18"/>
  <c r="S237" i="18"/>
  <c r="AB237" i="18"/>
  <c r="AB14" i="18"/>
  <c r="Z759" i="1"/>
  <c r="S771" i="1"/>
  <c r="AC740" i="18"/>
  <c r="AC741" i="18" s="1"/>
  <c r="U741" i="18"/>
  <c r="U71" i="18"/>
  <c r="AC71" i="18" s="1"/>
  <c r="AB285" i="18"/>
  <c r="AB289" i="18" s="1"/>
  <c r="T289" i="18"/>
  <c r="S285" i="18"/>
  <c r="Z285" i="18" s="1"/>
  <c r="AB63" i="18"/>
  <c r="S306" i="18"/>
  <c r="T315" i="18"/>
  <c r="T367" i="18" s="1"/>
  <c r="AB306" i="18"/>
  <c r="AB11" i="18"/>
  <c r="Z536" i="18"/>
  <c r="T542" i="18"/>
  <c r="AB536" i="18"/>
  <c r="AB169" i="18"/>
  <c r="Z169" i="18"/>
  <c r="J467" i="18"/>
  <c r="O39" i="17"/>
  <c r="S537" i="1"/>
  <c r="Z537" i="1" s="1"/>
  <c r="V547" i="1"/>
  <c r="AI687" i="18"/>
  <c r="AA687" i="18"/>
  <c r="AH687" i="18" s="1"/>
  <c r="AC234" i="18"/>
  <c r="AC243" i="18" s="1"/>
  <c r="U243" i="18"/>
  <c r="S234" i="18"/>
  <c r="Z234" i="18" s="1"/>
  <c r="S233" i="18"/>
  <c r="T243" i="18"/>
  <c r="AB233" i="18"/>
  <c r="AB10" i="18"/>
  <c r="AB828" i="18"/>
  <c r="S828" i="18"/>
  <c r="Z828" i="18" s="1"/>
  <c r="T834" i="18"/>
  <c r="AB96" i="18"/>
  <c r="S96" i="18"/>
  <c r="AB19" i="18"/>
  <c r="AA534" i="18"/>
  <c r="AH534" i="18" s="1"/>
  <c r="AI534" i="18"/>
  <c r="L372" i="1"/>
  <c r="K373" i="1" s="1"/>
  <c r="L54" i="1"/>
  <c r="L53" i="17" s="1"/>
  <c r="AC640" i="18"/>
  <c r="AC644" i="18" s="1"/>
  <c r="U644" i="18"/>
  <c r="S640" i="18"/>
  <c r="K148" i="1"/>
  <c r="K40" i="1"/>
  <c r="AA919" i="18"/>
  <c r="AH919" i="18" s="1"/>
  <c r="AI919" i="18"/>
  <c r="S944" i="18"/>
  <c r="Z944" i="18" s="1"/>
  <c r="V952" i="18"/>
  <c r="V958" i="18" s="1"/>
  <c r="Q63" i="1"/>
  <c r="AC470" i="1"/>
  <c r="S470" i="1"/>
  <c r="AB917" i="18"/>
  <c r="AB924" i="18" s="1"/>
  <c r="AB32" i="18"/>
  <c r="S917" i="18"/>
  <c r="AC883" i="18"/>
  <c r="AC885" i="18" s="1"/>
  <c r="U885" i="18"/>
  <c r="S883" i="18"/>
  <c r="AF594" i="18"/>
  <c r="Z345" i="18"/>
  <c r="AA345" i="18"/>
  <c r="S347" i="18"/>
  <c r="J196" i="18"/>
  <c r="J45" i="18"/>
  <c r="Q45" i="18" s="1"/>
  <c r="Z245" i="18"/>
  <c r="U261" i="18"/>
  <c r="AC245" i="18"/>
  <c r="AC261" i="18" s="1"/>
  <c r="AC23" i="18"/>
  <c r="J27" i="18"/>
  <c r="Q27" i="18" s="1"/>
  <c r="J115" i="18"/>
  <c r="AB428" i="18"/>
  <c r="AB437" i="18" s="1"/>
  <c r="S428" i="18"/>
  <c r="T437" i="18"/>
  <c r="AB58" i="18"/>
  <c r="AA250" i="18"/>
  <c r="AH250" i="18" s="1"/>
  <c r="AD261" i="18"/>
  <c r="AD295" i="18" s="1"/>
  <c r="AC103" i="18"/>
  <c r="AC115" i="18" s="1"/>
  <c r="S103" i="18"/>
  <c r="AC27" i="18"/>
  <c r="U115" i="18"/>
  <c r="AB811" i="1"/>
  <c r="AB817" i="1" s="1"/>
  <c r="AB823" i="1" s="1"/>
  <c r="S811" i="1"/>
  <c r="T817" i="1"/>
  <c r="AC18" i="1"/>
  <c r="AB64" i="1"/>
  <c r="AB32" i="1"/>
  <c r="S96" i="1"/>
  <c r="Z86" i="1"/>
  <c r="AC37" i="1"/>
  <c r="U36" i="17"/>
  <c r="AC36" i="17" s="1"/>
  <c r="Z58" i="1"/>
  <c r="T26" i="17"/>
  <c r="AB26" i="17" s="1"/>
  <c r="AB27" i="1"/>
  <c r="AC20" i="1"/>
  <c r="U24" i="17"/>
  <c r="AC24" i="17" s="1"/>
  <c r="AC25" i="1"/>
  <c r="AC34" i="1"/>
  <c r="AB57" i="1"/>
  <c r="AB71" i="1"/>
  <c r="Z127" i="1"/>
  <c r="T16" i="17"/>
  <c r="AB16" i="17" s="1"/>
  <c r="AB17" i="1"/>
  <c r="AC52" i="1"/>
  <c r="AB58" i="1"/>
  <c r="AB20" i="1"/>
  <c r="AC61" i="1"/>
  <c r="AC28" i="1"/>
  <c r="S387" i="1"/>
  <c r="AC387" i="1"/>
  <c r="AC396" i="1" s="1"/>
  <c r="U396" i="1"/>
  <c r="T62" i="1"/>
  <c r="AB19" i="1"/>
  <c r="U65" i="17"/>
  <c r="AC65" i="17" s="1"/>
  <c r="AC66" i="1"/>
  <c r="AC32" i="1"/>
  <c r="Z578" i="1"/>
  <c r="S579" i="1"/>
  <c r="Z174" i="1"/>
  <c r="Z162" i="1"/>
  <c r="AA310" i="1"/>
  <c r="AH310" i="1" s="1"/>
  <c r="AI310" i="1"/>
  <c r="AA99" i="1"/>
  <c r="AH99" i="1" s="1"/>
  <c r="AI99" i="1"/>
  <c r="AA220" i="1"/>
  <c r="Z220" i="1"/>
  <c r="AI220" i="1" s="1"/>
  <c r="J59" i="17"/>
  <c r="AI140" i="1"/>
  <c r="AA140" i="1"/>
  <c r="AH140" i="1" s="1"/>
  <c r="W39" i="17"/>
  <c r="W74" i="1"/>
  <c r="AI930" i="1"/>
  <c r="AA930" i="1"/>
  <c r="Q295" i="1"/>
  <c r="AI98" i="1"/>
  <c r="AA98" i="1"/>
  <c r="Z648" i="1"/>
  <c r="AB396" i="1"/>
  <c r="AA109" i="1"/>
  <c r="AH109" i="1" s="1"/>
  <c r="AI109" i="1"/>
  <c r="S951" i="1"/>
  <c r="T963" i="1"/>
  <c r="T969" i="1" s="1"/>
  <c r="AB951" i="1"/>
  <c r="AB963" i="1" s="1"/>
  <c r="AB969" i="1" s="1"/>
  <c r="Z875" i="1"/>
  <c r="S876" i="1"/>
  <c r="Z105" i="18"/>
  <c r="AI105" i="18" s="1"/>
  <c r="AA105" i="18"/>
  <c r="AH105" i="18" s="1"/>
  <c r="AB866" i="18"/>
  <c r="AA863" i="18"/>
  <c r="Q17" i="1"/>
  <c r="J16" i="17"/>
  <c r="Q16" i="17" s="1"/>
  <c r="J58" i="1"/>
  <c r="AA503" i="1"/>
  <c r="AH503" i="1" s="1"/>
  <c r="AI503" i="1"/>
  <c r="AH259" i="1"/>
  <c r="AC142" i="1"/>
  <c r="J50" i="17"/>
  <c r="Q51" i="1"/>
  <c r="M68" i="1"/>
  <c r="AH589" i="1"/>
  <c r="AD409" i="18"/>
  <c r="AD443" i="18" s="1"/>
  <c r="AA504" i="18"/>
  <c r="AH504" i="18" s="1"/>
  <c r="AC698" i="1"/>
  <c r="AI858" i="18"/>
  <c r="AA858" i="18"/>
  <c r="AH858" i="18" s="1"/>
  <c r="AH871" i="18"/>
  <c r="T924" i="18"/>
  <c r="AI145" i="18"/>
  <c r="Z921" i="18"/>
  <c r="AH893" i="1"/>
  <c r="AH895" i="1" s="1"/>
  <c r="AA895" i="1"/>
  <c r="AA954" i="18"/>
  <c r="AH718" i="1"/>
  <c r="AA808" i="18"/>
  <c r="Z198" i="18"/>
  <c r="AB198" i="18"/>
  <c r="T49" i="17"/>
  <c r="AB49" i="17" s="1"/>
  <c r="Z212" i="18"/>
  <c r="AB44" i="1"/>
  <c r="S159" i="18"/>
  <c r="V170" i="18"/>
  <c r="V222" i="18" s="1"/>
  <c r="U315" i="18"/>
  <c r="AC306" i="18"/>
  <c r="AC315" i="18" s="1"/>
  <c r="T170" i="18"/>
  <c r="AB167" i="18"/>
  <c r="S167" i="18"/>
  <c r="Z167" i="18" s="1"/>
  <c r="AB17" i="18"/>
  <c r="J690" i="18"/>
  <c r="J10" i="18"/>
  <c r="M599" i="1"/>
  <c r="M22" i="1"/>
  <c r="V741" i="18"/>
  <c r="AC533" i="18"/>
  <c r="U542" i="18"/>
  <c r="U594" i="18" s="1"/>
  <c r="AB382" i="18"/>
  <c r="S382" i="18"/>
  <c r="Z382" i="18" s="1"/>
  <c r="T391" i="18"/>
  <c r="S95" i="18"/>
  <c r="T97" i="18"/>
  <c r="AB18" i="18"/>
  <c r="S617" i="18"/>
  <c r="Z617" i="18" s="1"/>
  <c r="AB617" i="18"/>
  <c r="S538" i="1"/>
  <c r="Z538" i="1" s="1"/>
  <c r="J442" i="1"/>
  <c r="J448" i="1" s="1"/>
  <c r="J449" i="1" s="1"/>
  <c r="J57" i="1"/>
  <c r="AC46" i="18"/>
  <c r="S931" i="18"/>
  <c r="S932" i="18" s="1"/>
  <c r="AC931" i="18"/>
  <c r="AC932" i="18" s="1"/>
  <c r="AC501" i="1"/>
  <c r="AC505" i="1" s="1"/>
  <c r="U505" i="1"/>
  <c r="S501" i="1"/>
  <c r="AC33" i="18"/>
  <c r="S918" i="18"/>
  <c r="U924" i="18"/>
  <c r="AC918" i="18"/>
  <c r="AC924" i="18" s="1"/>
  <c r="M367" i="18"/>
  <c r="M47" i="18"/>
  <c r="M73" i="18" s="1"/>
  <c r="AC281" i="18"/>
  <c r="AC289" i="18" s="1"/>
  <c r="S281" i="18"/>
  <c r="S59" i="18" s="1"/>
  <c r="U289" i="18"/>
  <c r="AC59" i="18"/>
  <c r="M149" i="18"/>
  <c r="M72" i="18"/>
  <c r="M72" i="17" s="1"/>
  <c r="AD72" i="17" s="1"/>
  <c r="AD518" i="18"/>
  <c r="AD519" i="18" s="1"/>
  <c r="AA515" i="18"/>
  <c r="AA204" i="18"/>
  <c r="AD216" i="18"/>
  <c r="AD222" i="18" s="1"/>
  <c r="U789" i="1"/>
  <c r="U40" i="1" s="1"/>
  <c r="AC779" i="1"/>
  <c r="AC789" i="1" s="1"/>
  <c r="AC823" i="1" s="1"/>
  <c r="U62" i="17"/>
  <c r="AC62" i="17" s="1"/>
  <c r="AC63" i="1"/>
  <c r="U13" i="17"/>
  <c r="AC13" i="17" s="1"/>
  <c r="AB60" i="1"/>
  <c r="AB28" i="1"/>
  <c r="AC35" i="1"/>
  <c r="AB43" i="1"/>
  <c r="T42" i="17"/>
  <c r="AB42" i="17" s="1"/>
  <c r="U16" i="17"/>
  <c r="AC16" i="17" s="1"/>
  <c r="AC17" i="1"/>
  <c r="AB37" i="1"/>
  <c r="T36" i="17"/>
  <c r="AB36" i="17" s="1"/>
  <c r="AC72" i="1"/>
  <c r="U71" i="17"/>
  <c r="AC71" i="17" s="1"/>
  <c r="AC29" i="1"/>
  <c r="AB51" i="1"/>
  <c r="AC56" i="1"/>
  <c r="AB29" i="1"/>
  <c r="U19" i="1"/>
  <c r="AB34" i="1"/>
  <c r="T15" i="17"/>
  <c r="AB15" i="17" s="1"/>
  <c r="AC58" i="1"/>
  <c r="AC24" i="1"/>
  <c r="AC45" i="1"/>
  <c r="U44" i="17"/>
  <c r="AC44" i="17" s="1"/>
  <c r="AB39" i="1"/>
  <c r="AB36" i="1"/>
  <c r="T35" i="17"/>
  <c r="AB35" i="17" s="1"/>
  <c r="T13" i="17"/>
  <c r="AB13" i="17" s="1"/>
  <c r="AC60" i="1"/>
  <c r="U64" i="17"/>
  <c r="AC64" i="17" s="1"/>
  <c r="AC65" i="1"/>
  <c r="AI403" i="1"/>
  <c r="AA403" i="1"/>
  <c r="AH403" i="1" s="1"/>
  <c r="Z66" i="1"/>
  <c r="AA134" i="1"/>
  <c r="AH134" i="1" s="1"/>
  <c r="AI134" i="1"/>
  <c r="AI119" i="1"/>
  <c r="AA119" i="1"/>
  <c r="AA133" i="1"/>
  <c r="AH133" i="1" s="1"/>
  <c r="AI133" i="1"/>
  <c r="S35" i="1"/>
  <c r="Q47" i="1"/>
  <c r="Q122" i="1"/>
  <c r="O676" i="1"/>
  <c r="O677" i="1" s="1"/>
  <c r="AA615" i="18"/>
  <c r="AH615" i="18" s="1"/>
  <c r="AB618" i="18"/>
  <c r="AH193" i="18"/>
  <c r="AI504" i="1"/>
  <c r="AA504" i="1"/>
  <c r="AH504" i="1" s="1"/>
  <c r="Z337" i="1"/>
  <c r="S338" i="1"/>
  <c r="AH680" i="18"/>
  <c r="AA94" i="18"/>
  <c r="AI94" i="18"/>
  <c r="Z846" i="1"/>
  <c r="S862" i="1"/>
  <c r="Z935" i="1"/>
  <c r="AH873" i="1"/>
  <c r="AH145" i="18"/>
  <c r="AI895" i="18"/>
  <c r="AI906" i="18" s="1"/>
  <c r="AA895" i="18"/>
  <c r="AH808" i="18"/>
  <c r="AC890" i="1"/>
  <c r="AC896" i="1" s="1"/>
  <c r="Z541" i="18"/>
  <c r="AB541" i="18"/>
  <c r="S740" i="18"/>
  <c r="AB740" i="18"/>
  <c r="AB741" i="18" s="1"/>
  <c r="T741" i="18"/>
  <c r="T71" i="18"/>
  <c r="AB71" i="18" s="1"/>
  <c r="J61" i="17"/>
  <c r="S232" i="18"/>
  <c r="V243" i="18"/>
  <c r="AC44" i="1"/>
  <c r="S612" i="18"/>
  <c r="Z612" i="18" s="1"/>
  <c r="V618" i="18"/>
  <c r="V670" i="18" s="1"/>
  <c r="AC681" i="18"/>
  <c r="U690" i="18"/>
  <c r="S168" i="18"/>
  <c r="Z168" i="18" s="1"/>
  <c r="AA168" i="18" s="1"/>
  <c r="J315" i="18"/>
  <c r="J12" i="18"/>
  <c r="Q12" i="18" s="1"/>
  <c r="J741" i="18"/>
  <c r="J72" i="18" s="1"/>
  <c r="Q72" i="18" s="1"/>
  <c r="J69" i="18"/>
  <c r="Q69" i="18" s="1"/>
  <c r="AC826" i="18"/>
  <c r="S826" i="18"/>
  <c r="U834" i="18"/>
  <c r="U886" i="18" s="1"/>
  <c r="S162" i="18"/>
  <c r="AC162" i="18"/>
  <c r="AC170" i="18" s="1"/>
  <c r="U170" i="18"/>
  <c r="AC12" i="18"/>
  <c r="S681" i="18"/>
  <c r="AB681" i="18"/>
  <c r="AB690" i="18" s="1"/>
  <c r="T690" i="18"/>
  <c r="S313" i="18"/>
  <c r="Z313" i="18" s="1"/>
  <c r="AB313" i="18"/>
  <c r="S309" i="18"/>
  <c r="Z309" i="18" s="1"/>
  <c r="Z609" i="18"/>
  <c r="Z457" i="18"/>
  <c r="L222" i="1"/>
  <c r="Q170" i="1"/>
  <c r="L22" i="1"/>
  <c r="Q278" i="1"/>
  <c r="J290" i="1"/>
  <c r="J56" i="1"/>
  <c r="V860" i="18"/>
  <c r="S857" i="18"/>
  <c r="Q39" i="1"/>
  <c r="J38" i="17"/>
  <c r="Q38" i="17" s="1"/>
  <c r="AC464" i="1"/>
  <c r="S464" i="1"/>
  <c r="U473" i="1"/>
  <c r="S941" i="18"/>
  <c r="U952" i="18"/>
  <c r="AC941" i="18"/>
  <c r="AC56" i="18"/>
  <c r="S576" i="18"/>
  <c r="AB576" i="18"/>
  <c r="AB588" i="18" s="1"/>
  <c r="AB55" i="18"/>
  <c r="T588" i="18"/>
  <c r="S42" i="18"/>
  <c r="Z42" i="18" s="1"/>
  <c r="AB510" i="1"/>
  <c r="AB519" i="1" s="1"/>
  <c r="T519" i="1"/>
  <c r="S510" i="1"/>
  <c r="AC943" i="18"/>
  <c r="AC58" i="18"/>
  <c r="S943" i="18"/>
  <c r="Z943" i="18" s="1"/>
  <c r="L295" i="18"/>
  <c r="AC183" i="18"/>
  <c r="S183" i="18"/>
  <c r="S34" i="18" s="1"/>
  <c r="Z34" i="18" s="1"/>
  <c r="AC34" i="18"/>
  <c r="U188" i="18"/>
  <c r="Q41" i="18"/>
  <c r="J493" i="18"/>
  <c r="J28" i="18"/>
  <c r="Q28" i="18" s="1"/>
  <c r="J409" i="18"/>
  <c r="K149" i="18"/>
  <c r="K39" i="18"/>
  <c r="K73" i="18" s="1"/>
  <c r="AC738" i="1"/>
  <c r="AC744" i="1" s="1"/>
  <c r="S738" i="1"/>
  <c r="U744" i="1"/>
  <c r="U25" i="17"/>
  <c r="AC25" i="17" s="1"/>
  <c r="AC26" i="1"/>
  <c r="AB61" i="1"/>
  <c r="T37" i="17"/>
  <c r="AB37" i="17" s="1"/>
  <c r="AB38" i="1"/>
  <c r="AB18" i="1"/>
  <c r="AC64" i="1"/>
  <c r="U63" i="17"/>
  <c r="AC63" i="17" s="1"/>
  <c r="U30" i="17"/>
  <c r="AC30" i="17" s="1"/>
  <c r="AC31" i="1"/>
  <c r="U26" i="17"/>
  <c r="AC26" i="17" s="1"/>
  <c r="AC27" i="1"/>
  <c r="AB47" i="1"/>
  <c r="T30" i="17"/>
  <c r="AB30" i="17" s="1"/>
  <c r="AB31" i="1"/>
  <c r="AC67" i="1"/>
  <c r="AH132" i="1"/>
  <c r="AA332" i="1"/>
  <c r="AC338" i="1"/>
  <c r="AC33" i="1"/>
  <c r="AB72" i="1"/>
  <c r="T24" i="17"/>
  <c r="AB24" i="17" s="1"/>
  <c r="AB25" i="1"/>
  <c r="T12" i="17"/>
  <c r="AB12" i="17" s="1"/>
  <c r="AC42" i="1"/>
  <c r="AB53" i="1"/>
  <c r="T52" i="17"/>
  <c r="AB52" i="17" s="1"/>
  <c r="AC53" i="1"/>
  <c r="U52" i="17"/>
  <c r="AC52" i="17" s="1"/>
  <c r="AC47" i="1"/>
  <c r="AB33" i="1"/>
  <c r="AC57" i="1"/>
  <c r="AI783" i="1"/>
  <c r="AA783" i="1"/>
  <c r="AH783" i="1" s="1"/>
  <c r="Z945" i="1"/>
  <c r="S949" i="1"/>
  <c r="Z42" i="1"/>
  <c r="J15" i="17"/>
  <c r="AI102" i="1"/>
  <c r="AA102" i="1"/>
  <c r="AH102" i="1" s="1"/>
  <c r="AI126" i="1"/>
  <c r="AA126" i="1"/>
  <c r="AI112" i="1"/>
  <c r="AA112" i="1"/>
  <c r="AH112" i="1" s="1"/>
  <c r="AI799" i="1"/>
  <c r="AI803" i="1" s="1"/>
  <c r="Z803" i="1"/>
  <c r="AA799" i="1"/>
  <c r="Q43" i="1"/>
  <c r="AA482" i="1"/>
  <c r="AH482" i="1" s="1"/>
  <c r="AI482" i="1"/>
  <c r="Z516" i="18"/>
  <c r="S518" i="18"/>
  <c r="J37" i="1"/>
  <c r="AH820" i="1"/>
  <c r="AH822" i="1" s="1"/>
  <c r="AA822" i="1"/>
  <c r="AI120" i="18"/>
  <c r="AI440" i="18"/>
  <c r="AI442" i="18" s="1"/>
  <c r="Z442" i="18"/>
  <c r="AA506" i="18"/>
  <c r="AH506" i="18" s="1"/>
  <c r="AI506" i="18"/>
  <c r="S437" i="18"/>
  <c r="Z426" i="18"/>
  <c r="AH967" i="1"/>
  <c r="AH968" i="1" s="1"/>
  <c r="AA968" i="1"/>
  <c r="AD808" i="18"/>
  <c r="AD814" i="18" s="1"/>
  <c r="AA194" i="18"/>
  <c r="AH194" i="18" s="1"/>
  <c r="Z929" i="18"/>
  <c r="AA880" i="1"/>
  <c r="Z890" i="1"/>
  <c r="AI880" i="1"/>
  <c r="AF75" i="17"/>
  <c r="Z913" i="18"/>
  <c r="Z797" i="1"/>
  <c r="AI945" i="18"/>
  <c r="J675" i="1"/>
  <c r="J73" i="1" s="1"/>
  <c r="J70" i="1"/>
  <c r="S464" i="18"/>
  <c r="Z464" i="18" s="1"/>
  <c r="V467" i="18"/>
  <c r="AB389" i="18"/>
  <c r="S389" i="18"/>
  <c r="Z389" i="18" s="1"/>
  <c r="J170" i="18"/>
  <c r="J14" i="18"/>
  <c r="Q14" i="18" s="1"/>
  <c r="K594" i="18"/>
  <c r="S684" i="18"/>
  <c r="Z684" i="18" s="1"/>
  <c r="V690" i="18"/>
  <c r="AC88" i="18"/>
  <c r="U97" i="18"/>
  <c r="S88" i="18"/>
  <c r="AC11" i="18"/>
  <c r="AC682" i="18"/>
  <c r="Z682" i="18"/>
  <c r="S385" i="18"/>
  <c r="Z385" i="18" s="1"/>
  <c r="AB385" i="18"/>
  <c r="AB465" i="18"/>
  <c r="AB467" i="18" s="1"/>
  <c r="T467" i="18"/>
  <c r="S465" i="18"/>
  <c r="Z465" i="18" s="1"/>
  <c r="S381" i="18"/>
  <c r="Q28" i="1"/>
  <c r="O72" i="17"/>
  <c r="O21" i="17"/>
  <c r="L40" i="1"/>
  <c r="S724" i="18"/>
  <c r="V736" i="18"/>
  <c r="J52" i="1"/>
  <c r="J876" i="1"/>
  <c r="AC487" i="1"/>
  <c r="AC491" i="1" s="1"/>
  <c r="S487" i="1"/>
  <c r="AC942" i="18"/>
  <c r="S942" i="18"/>
  <c r="J34" i="1"/>
  <c r="J50" i="1"/>
  <c r="J949" i="1"/>
  <c r="J969" i="1" s="1"/>
  <c r="AC522" i="1"/>
  <c r="AC524" i="1" s="1"/>
  <c r="S522" i="1"/>
  <c r="U524" i="1"/>
  <c r="U73" i="1" s="1"/>
  <c r="AB638" i="18"/>
  <c r="AB644" i="18" s="1"/>
  <c r="S638" i="18"/>
  <c r="T644" i="18"/>
  <c r="Z951" i="18"/>
  <c r="J437" i="18"/>
  <c r="J66" i="18"/>
  <c r="Q66" i="18" s="1"/>
  <c r="S325" i="18"/>
  <c r="V333" i="18"/>
  <c r="V367" i="18" s="1"/>
  <c r="S131" i="18"/>
  <c r="S55" i="18" s="1"/>
  <c r="Z55" i="18" s="1"/>
  <c r="AC131" i="18"/>
  <c r="AC143" i="18" s="1"/>
  <c r="U143" i="18"/>
  <c r="AC55" i="18"/>
  <c r="AB56" i="1"/>
  <c r="AC397" i="18"/>
  <c r="AC409" i="18" s="1"/>
  <c r="S397" i="18"/>
  <c r="U409" i="18"/>
  <c r="J361" i="18"/>
  <c r="Q60" i="18"/>
  <c r="J216" i="18"/>
  <c r="Q57" i="18"/>
  <c r="AC43" i="1"/>
  <c r="U42" i="17"/>
  <c r="AC42" i="17" s="1"/>
  <c r="AC39" i="1"/>
  <c r="AB52" i="1"/>
  <c r="T51" i="17"/>
  <c r="AB51" i="17" s="1"/>
  <c r="AB70" i="1"/>
  <c r="T69" i="17"/>
  <c r="AB69" i="17" s="1"/>
  <c r="AB35" i="1"/>
  <c r="S13" i="17"/>
  <c r="AC59" i="1"/>
  <c r="U14" i="17"/>
  <c r="AC14" i="17" s="1"/>
  <c r="AB42" i="1"/>
  <c r="AC46" i="1"/>
  <c r="U45" i="17"/>
  <c r="AC45" i="17" s="1"/>
  <c r="AB67" i="1"/>
  <c r="T25" i="17"/>
  <c r="AB25" i="17" s="1"/>
  <c r="AB26" i="1"/>
  <c r="U36" i="1"/>
  <c r="S20" i="1"/>
  <c r="Z94" i="1"/>
  <c r="AC598" i="1"/>
  <c r="AA595" i="1"/>
  <c r="U50" i="17"/>
  <c r="AC50" i="17" s="1"/>
  <c r="AC51" i="1"/>
  <c r="AB46" i="1"/>
  <c r="T45" i="17"/>
  <c r="AB45" i="17" s="1"/>
  <c r="T62" i="17"/>
  <c r="AB62" i="17" s="1"/>
  <c r="AB63" i="1"/>
  <c r="AB24" i="1"/>
  <c r="U71" i="1"/>
  <c r="T65" i="17"/>
  <c r="AB65" i="17" s="1"/>
  <c r="AB66" i="1"/>
  <c r="S779" i="1"/>
  <c r="AB430" i="1"/>
  <c r="AB442" i="1" s="1"/>
  <c r="S430" i="1"/>
  <c r="T442" i="1"/>
  <c r="U15" i="17"/>
  <c r="AC15" i="17" s="1"/>
  <c r="T64" i="17"/>
  <c r="AB64" i="17" s="1"/>
  <c r="AB65" i="1"/>
  <c r="AB30" i="1"/>
  <c r="AC70" i="1"/>
  <c r="U69" i="17"/>
  <c r="AC69" i="17" s="1"/>
  <c r="U37" i="17"/>
  <c r="AC37" i="17" s="1"/>
  <c r="AC38" i="1"/>
  <c r="Z308" i="1"/>
  <c r="S320" i="1"/>
  <c r="AA597" i="1"/>
  <c r="AH597" i="1" s="1"/>
  <c r="AB598" i="1"/>
  <c r="Z72" i="1"/>
  <c r="Q65" i="1"/>
  <c r="Z478" i="1"/>
  <c r="S491" i="1"/>
  <c r="AA105" i="1"/>
  <c r="AH105" i="1" s="1"/>
  <c r="AI105" i="1"/>
  <c r="AI136" i="1"/>
  <c r="AA136" i="1"/>
  <c r="AH136" i="1" s="1"/>
  <c r="AA388" i="1"/>
  <c r="AH388" i="1" s="1"/>
  <c r="AI388" i="1"/>
  <c r="AC951" i="1"/>
  <c r="AC963" i="1" s="1"/>
  <c r="AC969" i="1" s="1"/>
  <c r="U963" i="1"/>
  <c r="U969" i="1" s="1"/>
  <c r="AB45" i="1"/>
  <c r="T44" i="17"/>
  <c r="AB44" i="17" s="1"/>
  <c r="AI218" i="1"/>
  <c r="AI221" i="1" s="1"/>
  <c r="Z221" i="1"/>
  <c r="J61" i="1"/>
  <c r="Z295" i="1"/>
  <c r="AI138" i="1"/>
  <c r="AA138" i="1"/>
  <c r="AH138" i="1" s="1"/>
  <c r="Z400" i="1"/>
  <c r="S414" i="1"/>
  <c r="AB50" i="1"/>
  <c r="AH120" i="18"/>
  <c r="AH614" i="1"/>
  <c r="AA185" i="1"/>
  <c r="AH185" i="1" s="1"/>
  <c r="J789" i="1"/>
  <c r="J823" i="1" s="1"/>
  <c r="J824" i="1" s="1"/>
  <c r="AI570" i="18"/>
  <c r="AA570" i="18"/>
  <c r="X75" i="1"/>
  <c r="X73" i="17"/>
  <c r="U50" i="1"/>
  <c r="S935" i="1"/>
  <c r="S221" i="1"/>
  <c r="T618" i="18"/>
  <c r="AH495" i="18"/>
  <c r="P67" i="17"/>
  <c r="Q67" i="17"/>
  <c r="U932" i="18"/>
  <c r="P958" i="18"/>
  <c r="AA277" i="18" l="1"/>
  <c r="AH277" i="18" s="1"/>
  <c r="AI277" i="18"/>
  <c r="J67" i="18"/>
  <c r="Z88" i="18"/>
  <c r="S11" i="18"/>
  <c r="Z11" i="18" s="1"/>
  <c r="AA916" i="18"/>
  <c r="AH916" i="18" s="1"/>
  <c r="V886" i="18"/>
  <c r="V295" i="18"/>
  <c r="S18" i="18"/>
  <c r="Z18" i="18" s="1"/>
  <c r="U367" i="18"/>
  <c r="S27" i="18"/>
  <c r="Z27" i="18" s="1"/>
  <c r="S19" i="18"/>
  <c r="Z19" i="18" s="1"/>
  <c r="S9" i="18"/>
  <c r="Z9" i="18" s="1"/>
  <c r="S14" i="18"/>
  <c r="Z14" i="18" s="1"/>
  <c r="T39" i="18"/>
  <c r="J52" i="17"/>
  <c r="AB636" i="18"/>
  <c r="AA587" i="18"/>
  <c r="AH587" i="18" s="1"/>
  <c r="U67" i="18"/>
  <c r="S46" i="18"/>
  <c r="Z46" i="18" s="1"/>
  <c r="S31" i="18"/>
  <c r="Z31" i="18" s="1"/>
  <c r="S12" i="18"/>
  <c r="Z12" i="18" s="1"/>
  <c r="Z89" i="18"/>
  <c r="AI89" i="18" s="1"/>
  <c r="AA89" i="18"/>
  <c r="AH89" i="18" s="1"/>
  <c r="S32" i="18"/>
  <c r="Z32" i="18" s="1"/>
  <c r="Z52" i="18"/>
  <c r="AI52" i="18" s="1"/>
  <c r="AC29" i="18"/>
  <c r="S202" i="18"/>
  <c r="S49" i="18"/>
  <c r="Z49" i="18" s="1"/>
  <c r="AD97" i="18"/>
  <c r="AB41" i="18"/>
  <c r="AC834" i="18"/>
  <c r="AA935" i="18"/>
  <c r="AB23" i="18"/>
  <c r="S924" i="18"/>
  <c r="AC542" i="18"/>
  <c r="AB170" i="18"/>
  <c r="AH109" i="18"/>
  <c r="AC361" i="18"/>
  <c r="AC275" i="18"/>
  <c r="AH788" i="18"/>
  <c r="S38" i="18"/>
  <c r="Z38" i="18" s="1"/>
  <c r="Z35" i="18"/>
  <c r="AA35" i="18" s="1"/>
  <c r="AH35" i="18" s="1"/>
  <c r="V51" i="17"/>
  <c r="U47" i="18"/>
  <c r="S28" i="18"/>
  <c r="Z28" i="18" s="1"/>
  <c r="Z104" i="18"/>
  <c r="AI104" i="18" s="1"/>
  <c r="AA104" i="18"/>
  <c r="AH104" i="18" s="1"/>
  <c r="S44" i="18"/>
  <c r="Z44" i="18" s="1"/>
  <c r="AD143" i="18"/>
  <c r="AD149" i="18" s="1"/>
  <c r="S269" i="18"/>
  <c r="V72" i="18"/>
  <c r="V72" i="17" s="1"/>
  <c r="AA330" i="18"/>
  <c r="AH330" i="18" s="1"/>
  <c r="AI330" i="18"/>
  <c r="V39" i="18"/>
  <c r="S36" i="18"/>
  <c r="Z36" i="18" s="1"/>
  <c r="AA36" i="18" s="1"/>
  <c r="AH36" i="18" s="1"/>
  <c r="AA135" i="18"/>
  <c r="AH135" i="18" s="1"/>
  <c r="Z135" i="18"/>
  <c r="AI135" i="18" s="1"/>
  <c r="Z29" i="18"/>
  <c r="AA29" i="18" s="1"/>
  <c r="AH29" i="18" s="1"/>
  <c r="S69" i="18"/>
  <c r="Z69" i="18" s="1"/>
  <c r="S66" i="18"/>
  <c r="Z66" i="18" s="1"/>
  <c r="T66" i="17"/>
  <c r="AB66" i="17" s="1"/>
  <c r="AC188" i="18"/>
  <c r="AC222" i="18" s="1"/>
  <c r="AC97" i="18"/>
  <c r="V519" i="18"/>
  <c r="AA440" i="18"/>
  <c r="AH94" i="18"/>
  <c r="T38" i="17"/>
  <c r="AB38" i="17" s="1"/>
  <c r="U39" i="18"/>
  <c r="T886" i="18"/>
  <c r="AB243" i="18"/>
  <c r="AB295" i="18" s="1"/>
  <c r="S10" i="18"/>
  <c r="Z10" i="18" s="1"/>
  <c r="J21" i="18"/>
  <c r="Z132" i="18"/>
  <c r="S56" i="18"/>
  <c r="Z56" i="18" s="1"/>
  <c r="AA56" i="18" s="1"/>
  <c r="AH56" i="18" s="1"/>
  <c r="S45" i="18"/>
  <c r="Z45" i="18" s="1"/>
  <c r="AI177" i="18"/>
  <c r="S196" i="18"/>
  <c r="U72" i="18"/>
  <c r="U72" i="17" s="1"/>
  <c r="AA788" i="18"/>
  <c r="AB361" i="18"/>
  <c r="V716" i="18"/>
  <c r="V43" i="18"/>
  <c r="V43" i="17" s="1"/>
  <c r="V53" i="17"/>
  <c r="J18" i="17"/>
  <c r="T67" i="18"/>
  <c r="S63" i="18"/>
  <c r="Z63" i="18" s="1"/>
  <c r="AI63" i="18" s="1"/>
  <c r="AA139" i="18"/>
  <c r="AH139" i="18" s="1"/>
  <c r="Z139" i="18"/>
  <c r="AI139" i="18" s="1"/>
  <c r="S33" i="18"/>
  <c r="Z33" i="18" s="1"/>
  <c r="T53" i="18"/>
  <c r="AC367" i="18"/>
  <c r="V57" i="17"/>
  <c r="V67" i="18"/>
  <c r="AB39" i="18"/>
  <c r="AC57" i="18"/>
  <c r="Q15" i="17"/>
  <c r="I824" i="1"/>
  <c r="Q824" i="1" s="1"/>
  <c r="AI890" i="1"/>
  <c r="S170" i="1"/>
  <c r="AC448" i="1"/>
  <c r="Q38" i="1"/>
  <c r="U222" i="1"/>
  <c r="S244" i="1"/>
  <c r="Z244" i="1" s="1"/>
  <c r="V296" i="1"/>
  <c r="T599" i="1"/>
  <c r="S917" i="1"/>
  <c r="AD21" i="17"/>
  <c r="AB366" i="1"/>
  <c r="AB372" i="1" s="1"/>
  <c r="V68" i="1"/>
  <c r="Q19" i="1"/>
  <c r="AC473" i="1"/>
  <c r="Q20" i="1"/>
  <c r="S188" i="1"/>
  <c r="S53" i="1"/>
  <c r="S24" i="1"/>
  <c r="Z24" i="1" s="1"/>
  <c r="Z37" i="1"/>
  <c r="AA37" i="1" s="1"/>
  <c r="AH37" i="1" s="1"/>
  <c r="AI276" i="1"/>
  <c r="J372" i="1"/>
  <c r="J373" i="1" s="1"/>
  <c r="AA730" i="1"/>
  <c r="U296" i="1"/>
  <c r="Z14" i="1"/>
  <c r="AA14" i="1" s="1"/>
  <c r="AH14" i="1" s="1"/>
  <c r="T677" i="1"/>
  <c r="AI544" i="1"/>
  <c r="AA544" i="1"/>
  <c r="AH544" i="1" s="1"/>
  <c r="AI432" i="1"/>
  <c r="AA432" i="1"/>
  <c r="AH432" i="1" s="1"/>
  <c r="AI281" i="1"/>
  <c r="AA281" i="1"/>
  <c r="AH281" i="1" s="1"/>
  <c r="S12" i="1"/>
  <c r="Z12" i="1" s="1"/>
  <c r="AI15" i="1"/>
  <c r="AA15" i="1"/>
  <c r="AH15" i="1" s="1"/>
  <c r="AI238" i="1"/>
  <c r="S10" i="1"/>
  <c r="Z10" i="1" s="1"/>
  <c r="AA10" i="1" s="1"/>
  <c r="AH10" i="1" s="1"/>
  <c r="Z209" i="1"/>
  <c r="S61" i="1"/>
  <c r="Z61" i="1" s="1"/>
  <c r="Z195" i="1"/>
  <c r="S47" i="1"/>
  <c r="Z47" i="1" s="1"/>
  <c r="S196" i="1"/>
  <c r="Z196" i="1" s="1"/>
  <c r="AB320" i="1"/>
  <c r="S13" i="1"/>
  <c r="Z13" i="1" s="1"/>
  <c r="AI13" i="1" s="1"/>
  <c r="AI205" i="1"/>
  <c r="AC372" i="1"/>
  <c r="AI89" i="1"/>
  <c r="AA89" i="1"/>
  <c r="AH89" i="1" s="1"/>
  <c r="S11" i="1"/>
  <c r="Z11" i="1" s="1"/>
  <c r="AI11" i="1" s="1"/>
  <c r="AA165" i="1"/>
  <c r="AH165" i="1" s="1"/>
  <c r="AI165" i="1"/>
  <c r="AI158" i="1"/>
  <c r="AA158" i="1"/>
  <c r="AH158" i="1" s="1"/>
  <c r="U54" i="1"/>
  <c r="U53" i="17" s="1"/>
  <c r="AC148" i="1"/>
  <c r="AA85" i="1"/>
  <c r="AH85" i="1" s="1"/>
  <c r="AI90" i="1"/>
  <c r="AA90" i="1"/>
  <c r="AH90" i="1" s="1"/>
  <c r="AI14" i="1"/>
  <c r="AA16" i="1"/>
  <c r="AH16" i="1" s="1"/>
  <c r="AI16" i="1"/>
  <c r="AA87" i="1"/>
  <c r="AH87" i="1" s="1"/>
  <c r="AC41" i="18"/>
  <c r="T59" i="17"/>
  <c r="AB59" i="17" s="1"/>
  <c r="V67" i="17"/>
  <c r="U21" i="18"/>
  <c r="Z335" i="18"/>
  <c r="AA335" i="18" s="1"/>
  <c r="AH335" i="18" s="1"/>
  <c r="S341" i="18"/>
  <c r="Z294" i="18"/>
  <c r="AA292" i="18"/>
  <c r="AH292" i="18" s="1"/>
  <c r="S70" i="18"/>
  <c r="Z70" i="18" s="1"/>
  <c r="Z59" i="18"/>
  <c r="V41" i="17"/>
  <c r="S57" i="18"/>
  <c r="S41" i="18"/>
  <c r="T21" i="18"/>
  <c r="V21" i="18"/>
  <c r="S17" i="18"/>
  <c r="Z17" i="18" s="1"/>
  <c r="AA136" i="18"/>
  <c r="S60" i="18"/>
  <c r="Z60" i="18" s="1"/>
  <c r="S58" i="18"/>
  <c r="Z58" i="18" s="1"/>
  <c r="J65" i="17"/>
  <c r="Q65" i="18"/>
  <c r="AA491" i="18"/>
  <c r="AH491" i="18" s="1"/>
  <c r="Z95" i="18"/>
  <c r="Z96" i="18"/>
  <c r="AI96" i="18" s="1"/>
  <c r="Z87" i="18"/>
  <c r="Z91" i="18"/>
  <c r="Z161" i="18"/>
  <c r="AA366" i="18"/>
  <c r="AH363" i="18"/>
  <c r="AH366" i="18" s="1"/>
  <c r="Z31" i="1"/>
  <c r="AI31" i="1" s="1"/>
  <c r="AI935" i="1"/>
  <c r="AI907" i="1"/>
  <c r="Z917" i="1"/>
  <c r="AA907" i="1"/>
  <c r="AI915" i="1"/>
  <c r="AA915" i="1"/>
  <c r="AH915" i="1" s="1"/>
  <c r="AB67" i="18"/>
  <c r="AI956" i="18"/>
  <c r="AA956" i="18"/>
  <c r="AH956" i="18" s="1"/>
  <c r="AI879" i="18"/>
  <c r="AA879" i="18"/>
  <c r="AH879" i="18" s="1"/>
  <c r="AC886" i="18"/>
  <c r="J17" i="17"/>
  <c r="Q17" i="17" s="1"/>
  <c r="AB834" i="18"/>
  <c r="AB886" i="18" s="1"/>
  <c r="S870" i="1"/>
  <c r="S896" i="1" s="1"/>
  <c r="S897" i="1" s="1"/>
  <c r="AI832" i="1"/>
  <c r="AA832" i="1"/>
  <c r="AH832" i="1" s="1"/>
  <c r="Q37" i="17"/>
  <c r="AA793" i="1"/>
  <c r="AI793" i="1"/>
  <c r="AI797" i="1" s="1"/>
  <c r="T57" i="17"/>
  <c r="AB57" i="17" s="1"/>
  <c r="AI532" i="18"/>
  <c r="AA532" i="18"/>
  <c r="AH532" i="18" s="1"/>
  <c r="AI340" i="18"/>
  <c r="AA340" i="18"/>
  <c r="AH340" i="18" s="1"/>
  <c r="AI720" i="1"/>
  <c r="AI724" i="1" s="1"/>
  <c r="J750" i="1"/>
  <c r="J751" i="1" s="1"/>
  <c r="I751" i="1" s="1"/>
  <c r="Q751" i="1" s="1"/>
  <c r="J29" i="17"/>
  <c r="AA661" i="1"/>
  <c r="AH661" i="1" s="1"/>
  <c r="AI661" i="1"/>
  <c r="S44" i="1"/>
  <c r="Z44" i="1" s="1"/>
  <c r="S650" i="1"/>
  <c r="S676" i="1" s="1"/>
  <c r="S677" i="1" s="1"/>
  <c r="R677" i="1" s="1"/>
  <c r="AB896" i="1"/>
  <c r="AI406" i="1"/>
  <c r="AA406" i="1"/>
  <c r="AH406" i="1" s="1"/>
  <c r="AI866" i="1"/>
  <c r="AI870" i="1" s="1"/>
  <c r="AA866" i="1"/>
  <c r="AH866" i="1" s="1"/>
  <c r="AA412" i="1"/>
  <c r="AH412" i="1" s="1"/>
  <c r="AI412" i="1"/>
  <c r="AC675" i="1"/>
  <c r="AC676" i="1" s="1"/>
  <c r="AA674" i="1"/>
  <c r="AC618" i="18"/>
  <c r="T50" i="17"/>
  <c r="AB50" i="17" s="1"/>
  <c r="AB53" i="17" s="1"/>
  <c r="T53" i="17"/>
  <c r="AA643" i="18"/>
  <c r="AH643" i="18" s="1"/>
  <c r="AI643" i="18"/>
  <c r="J599" i="1"/>
  <c r="T600" i="1"/>
  <c r="AA576" i="1"/>
  <c r="AH576" i="1" s="1"/>
  <c r="AB579" i="1"/>
  <c r="AB599" i="1" s="1"/>
  <c r="AI70" i="18"/>
  <c r="AI490" i="18"/>
  <c r="AA490" i="18"/>
  <c r="AH490" i="18" s="1"/>
  <c r="U38" i="17"/>
  <c r="AC38" i="17" s="1"/>
  <c r="J46" i="17"/>
  <c r="T34" i="17"/>
  <c r="AB34" i="17" s="1"/>
  <c r="AB519" i="18"/>
  <c r="U41" i="17"/>
  <c r="AC41" i="17" s="1"/>
  <c r="U66" i="17"/>
  <c r="AC66" i="17" s="1"/>
  <c r="Q29" i="17"/>
  <c r="AC485" i="18"/>
  <c r="AC519" i="1"/>
  <c r="AB491" i="1"/>
  <c r="AB525" i="1" s="1"/>
  <c r="T48" i="1"/>
  <c r="Z419" i="1"/>
  <c r="Z422" i="1" s="1"/>
  <c r="S422" i="1"/>
  <c r="I449" i="1"/>
  <c r="Q449" i="1" s="1"/>
  <c r="Z25" i="1"/>
  <c r="AA25" i="1" s="1"/>
  <c r="AH25" i="1" s="1"/>
  <c r="J30" i="17"/>
  <c r="Q30" i="17" s="1"/>
  <c r="T71" i="17"/>
  <c r="AB71" i="17" s="1"/>
  <c r="T60" i="17"/>
  <c r="AB60" i="17" s="1"/>
  <c r="AD39" i="18"/>
  <c r="AD73" i="18" s="1"/>
  <c r="T46" i="17"/>
  <c r="AB46" i="17" s="1"/>
  <c r="AI641" i="18"/>
  <c r="AA641" i="18"/>
  <c r="AH641" i="18" s="1"/>
  <c r="T28" i="17"/>
  <c r="AB28" i="17" s="1"/>
  <c r="T27" i="17"/>
  <c r="AB27" i="17" s="1"/>
  <c r="U32" i="17"/>
  <c r="AC32" i="17" s="1"/>
  <c r="T33" i="17"/>
  <c r="AB33" i="17" s="1"/>
  <c r="AA630" i="18"/>
  <c r="AH630" i="18" s="1"/>
  <c r="AI630" i="18"/>
  <c r="T670" i="18"/>
  <c r="T29" i="17"/>
  <c r="AB29" i="17" s="1"/>
  <c r="T72" i="17"/>
  <c r="AC53" i="18"/>
  <c r="T519" i="18"/>
  <c r="AI474" i="18"/>
  <c r="AA474" i="18"/>
  <c r="AH474" i="18" s="1"/>
  <c r="AI469" i="18"/>
  <c r="AA469" i="18"/>
  <c r="AH469" i="18" s="1"/>
  <c r="U43" i="17"/>
  <c r="AC43" i="17" s="1"/>
  <c r="U443" i="18"/>
  <c r="AC437" i="18"/>
  <c r="AC443" i="18" s="1"/>
  <c r="U23" i="17"/>
  <c r="AC23" i="17" s="1"/>
  <c r="AD347" i="18"/>
  <c r="AD367" i="18" s="1"/>
  <c r="Q18" i="17"/>
  <c r="AI917" i="1"/>
  <c r="T897" i="1"/>
  <c r="T823" i="1"/>
  <c r="AI747" i="1"/>
  <c r="AA747" i="1"/>
  <c r="AH747" i="1" s="1"/>
  <c r="AA720" i="1"/>
  <c r="Q35" i="17"/>
  <c r="U372" i="1"/>
  <c r="T373" i="1" s="1"/>
  <c r="S366" i="1"/>
  <c r="Z341" i="1"/>
  <c r="Z346" i="1" s="1"/>
  <c r="S346" i="1"/>
  <c r="J34" i="17"/>
  <c r="Q34" i="17" s="1"/>
  <c r="V525" i="1"/>
  <c r="AA289" i="1"/>
  <c r="AH289" i="1" s="1"/>
  <c r="T296" i="1"/>
  <c r="Z267" i="1"/>
  <c r="S270" i="1"/>
  <c r="Z270" i="1" s="1"/>
  <c r="S45" i="1"/>
  <c r="Z45" i="1" s="1"/>
  <c r="AA45" i="1" s="1"/>
  <c r="AH45" i="1" s="1"/>
  <c r="AA257" i="1"/>
  <c r="AI295" i="1"/>
  <c r="S290" i="1"/>
  <c r="Z278" i="1"/>
  <c r="AI278" i="1" s="1"/>
  <c r="K297" i="1"/>
  <c r="AD74" i="1"/>
  <c r="S289" i="18"/>
  <c r="S275" i="18"/>
  <c r="AI335" i="18"/>
  <c r="AI727" i="18"/>
  <c r="AA727" i="18"/>
  <c r="AH727" i="18" s="1"/>
  <c r="AI424" i="1"/>
  <c r="AA424" i="1"/>
  <c r="Z496" i="18"/>
  <c r="S499" i="18"/>
  <c r="AH654" i="1"/>
  <c r="AH656" i="1" s="1"/>
  <c r="AA656" i="1"/>
  <c r="AB290" i="1"/>
  <c r="AB296" i="1" s="1"/>
  <c r="Z164" i="1"/>
  <c r="AA341" i="1"/>
  <c r="AI311" i="1"/>
  <c r="AA311" i="1"/>
  <c r="AH311" i="1" s="1"/>
  <c r="AA631" i="18"/>
  <c r="AH631" i="18" s="1"/>
  <c r="AI631" i="18"/>
  <c r="AA607" i="18"/>
  <c r="AH607" i="18" s="1"/>
  <c r="AI607" i="18"/>
  <c r="AA762" i="18"/>
  <c r="AH751" i="18"/>
  <c r="AH762" i="18" s="1"/>
  <c r="AI912" i="18"/>
  <c r="AA912" i="18"/>
  <c r="AH912" i="18" s="1"/>
  <c r="Z426" i="1"/>
  <c r="Z428" i="1" s="1"/>
  <c r="S52" i="1"/>
  <c r="Z213" i="1"/>
  <c r="S65" i="1"/>
  <c r="AI517" i="18"/>
  <c r="AA517" i="18"/>
  <c r="AH517" i="18" s="1"/>
  <c r="AI505" i="18"/>
  <c r="AA505" i="18"/>
  <c r="AH505" i="18" s="1"/>
  <c r="AA271" i="18"/>
  <c r="AH271" i="18" s="1"/>
  <c r="Z271" i="18"/>
  <c r="AI271" i="18" s="1"/>
  <c r="J443" i="18"/>
  <c r="S618" i="18"/>
  <c r="Z618" i="18" s="1"/>
  <c r="S243" i="18"/>
  <c r="AI710" i="18"/>
  <c r="AA710" i="18"/>
  <c r="AH710" i="18" s="1"/>
  <c r="AA701" i="1"/>
  <c r="AI701" i="1"/>
  <c r="AI716" i="1" s="1"/>
  <c r="Z716" i="1"/>
  <c r="AA512" i="18"/>
  <c r="AH512" i="18" s="1"/>
  <c r="AI512" i="18"/>
  <c r="AA578" i="18"/>
  <c r="AH578" i="18" s="1"/>
  <c r="AI578" i="18"/>
  <c r="AA705" i="18"/>
  <c r="AH705" i="18" s="1"/>
  <c r="AI705" i="18"/>
  <c r="AI845" i="18"/>
  <c r="AA845" i="18"/>
  <c r="AH845" i="18" s="1"/>
  <c r="AI851" i="1"/>
  <c r="AA851" i="1"/>
  <c r="AH851" i="1" s="1"/>
  <c r="AI240" i="1"/>
  <c r="AA240" i="1"/>
  <c r="AH240" i="1" s="1"/>
  <c r="AA357" i="1"/>
  <c r="AH357" i="1" s="1"/>
  <c r="AI357" i="1"/>
  <c r="AI366" i="1" s="1"/>
  <c r="AA315" i="1"/>
  <c r="AH315" i="1" s="1"/>
  <c r="AI315" i="1"/>
  <c r="AI433" i="1"/>
  <c r="AA433" i="1"/>
  <c r="AH433" i="1" s="1"/>
  <c r="AI482" i="18"/>
  <c r="AA482" i="18"/>
  <c r="AH482" i="18" s="1"/>
  <c r="AA626" i="18"/>
  <c r="AH626" i="18" s="1"/>
  <c r="AI626" i="18"/>
  <c r="AI719" i="18"/>
  <c r="AA719" i="18"/>
  <c r="AH719" i="18" s="1"/>
  <c r="AA930" i="18"/>
  <c r="AH930" i="18" s="1"/>
  <c r="AI930" i="18"/>
  <c r="S43" i="1"/>
  <c r="Z43" i="1" s="1"/>
  <c r="AI43" i="1" s="1"/>
  <c r="AA550" i="18"/>
  <c r="AI550" i="18"/>
  <c r="AI560" i="18" s="1"/>
  <c r="AI215" i="1"/>
  <c r="AA215" i="1"/>
  <c r="AH215" i="1" s="1"/>
  <c r="AI501" i="18"/>
  <c r="AA501" i="18"/>
  <c r="AH501" i="18" s="1"/>
  <c r="AI633" i="18"/>
  <c r="AA633" i="18"/>
  <c r="AH633" i="18" s="1"/>
  <c r="Z560" i="18"/>
  <c r="Z568" i="18"/>
  <c r="AI565" i="18"/>
  <c r="AI568" i="18" s="1"/>
  <c r="AA565" i="18"/>
  <c r="U28" i="17"/>
  <c r="AC28" i="17" s="1"/>
  <c r="T443" i="18"/>
  <c r="AC294" i="18"/>
  <c r="AI294" i="18"/>
  <c r="AA288" i="18"/>
  <c r="AH288" i="18" s="1"/>
  <c r="AI288" i="18"/>
  <c r="AI66" i="18"/>
  <c r="AA267" i="18"/>
  <c r="AH267" i="18" s="1"/>
  <c r="AI267" i="18"/>
  <c r="S261" i="18"/>
  <c r="AI360" i="18"/>
  <c r="AA360" i="18"/>
  <c r="AH360" i="18" s="1"/>
  <c r="AA350" i="18"/>
  <c r="AH350" i="18" s="1"/>
  <c r="AI350" i="18"/>
  <c r="AI352" i="18"/>
  <c r="AA352" i="18"/>
  <c r="AH352" i="18" s="1"/>
  <c r="AA321" i="18"/>
  <c r="AH321" i="18" s="1"/>
  <c r="AI321" i="18"/>
  <c r="U31" i="17"/>
  <c r="AC31" i="17" s="1"/>
  <c r="AA327" i="18"/>
  <c r="AH327" i="18" s="1"/>
  <c r="AI327" i="18"/>
  <c r="T14" i="17"/>
  <c r="AB14" i="17" s="1"/>
  <c r="T10" i="17"/>
  <c r="AB10" i="17" s="1"/>
  <c r="AH293" i="18"/>
  <c r="AA294" i="18"/>
  <c r="U51" i="17"/>
  <c r="AC51" i="17" s="1"/>
  <c r="AA51" i="18"/>
  <c r="AH51" i="18" s="1"/>
  <c r="Z285" i="1"/>
  <c r="S63" i="1"/>
  <c r="S27" i="1"/>
  <c r="AA812" i="18"/>
  <c r="AH812" i="18" s="1"/>
  <c r="AI812" i="18"/>
  <c r="AI317" i="18"/>
  <c r="AA317" i="18"/>
  <c r="AH317" i="18" s="1"/>
  <c r="AI624" i="18"/>
  <c r="AA624" i="18"/>
  <c r="AH624" i="18" s="1"/>
  <c r="AI357" i="18"/>
  <c r="AA357" i="18"/>
  <c r="AH357" i="18" s="1"/>
  <c r="AA349" i="18"/>
  <c r="AH349" i="18" s="1"/>
  <c r="AI349" i="18"/>
  <c r="AI940" i="18"/>
  <c r="AA940" i="18"/>
  <c r="AH940" i="18" s="1"/>
  <c r="AI663" i="18"/>
  <c r="AA663" i="18"/>
  <c r="AH663" i="18" s="1"/>
  <c r="AB938" i="18"/>
  <c r="AB958" i="18" s="1"/>
  <c r="AA159" i="1"/>
  <c r="AH159" i="1" s="1"/>
  <c r="AI159" i="1"/>
  <c r="AA584" i="18"/>
  <c r="AH584" i="18" s="1"/>
  <c r="AB115" i="18"/>
  <c r="AB188" i="1"/>
  <c r="V443" i="18"/>
  <c r="AI760" i="1"/>
  <c r="AA760" i="1"/>
  <c r="AH760" i="1" s="1"/>
  <c r="AI653" i="18"/>
  <c r="AA653" i="18"/>
  <c r="AH653" i="18" s="1"/>
  <c r="AA876" i="18"/>
  <c r="AH876" i="18" s="1"/>
  <c r="AI876" i="18"/>
  <c r="AA715" i="18"/>
  <c r="AH715" i="18" s="1"/>
  <c r="AI715" i="18"/>
  <c r="AI256" i="18"/>
  <c r="AA256" i="18"/>
  <c r="AH256" i="18" s="1"/>
  <c r="AI833" i="1"/>
  <c r="AA833" i="1"/>
  <c r="Z844" i="1"/>
  <c r="AI492" i="18"/>
  <c r="AA492" i="18"/>
  <c r="AH492" i="18" s="1"/>
  <c r="Z811" i="18"/>
  <c r="S813" i="18"/>
  <c r="S814" i="18" s="1"/>
  <c r="AI669" i="1"/>
  <c r="AI670" i="1" s="1"/>
  <c r="AA669" i="1"/>
  <c r="Z670" i="1"/>
  <c r="AA411" i="18"/>
  <c r="AH411" i="18" s="1"/>
  <c r="AI411" i="18"/>
  <c r="AA339" i="18"/>
  <c r="AH339" i="18" s="1"/>
  <c r="AI339" i="18"/>
  <c r="Z521" i="1"/>
  <c r="S70" i="1"/>
  <c r="Z70" i="1" s="1"/>
  <c r="AA70" i="1" s="1"/>
  <c r="AA408" i="18"/>
  <c r="AH408" i="18" s="1"/>
  <c r="AI419" i="18"/>
  <c r="AA419" i="18"/>
  <c r="AH419" i="18" s="1"/>
  <c r="AA479" i="18"/>
  <c r="AH479" i="18" s="1"/>
  <c r="AI479" i="18"/>
  <c r="Z955" i="18"/>
  <c r="S957" i="18"/>
  <c r="I47" i="17"/>
  <c r="P47" i="18"/>
  <c r="I73" i="18"/>
  <c r="Z343" i="18"/>
  <c r="AI343" i="18" s="1"/>
  <c r="AA343" i="18"/>
  <c r="AH343" i="18" s="1"/>
  <c r="AA770" i="18"/>
  <c r="Z780" i="18"/>
  <c r="AI770" i="18"/>
  <c r="AI780" i="18" s="1"/>
  <c r="AI628" i="18"/>
  <c r="AA628" i="18"/>
  <c r="AH628" i="18" s="1"/>
  <c r="Z862" i="18"/>
  <c r="S866" i="18"/>
  <c r="Z866" i="18" s="1"/>
  <c r="AA869" i="18"/>
  <c r="AH869" i="18" s="1"/>
  <c r="Z718" i="18"/>
  <c r="S722" i="18"/>
  <c r="AA404" i="18"/>
  <c r="AH404" i="18" s="1"/>
  <c r="AI404" i="18"/>
  <c r="AA631" i="1"/>
  <c r="AI631" i="1"/>
  <c r="AI642" i="1" s="1"/>
  <c r="Z642" i="1"/>
  <c r="AA746" i="1"/>
  <c r="AI746" i="1"/>
  <c r="AI749" i="1" s="1"/>
  <c r="Z749" i="1"/>
  <c r="AI696" i="18"/>
  <c r="AA696" i="18"/>
  <c r="AH696" i="18" s="1"/>
  <c r="AI654" i="18"/>
  <c r="AA654" i="18"/>
  <c r="AH654" i="18" s="1"/>
  <c r="Z667" i="18"/>
  <c r="S669" i="18"/>
  <c r="AI714" i="18"/>
  <c r="AA714" i="18"/>
  <c r="AH714" i="18" s="1"/>
  <c r="Q742" i="18"/>
  <c r="P742" i="18"/>
  <c r="AI429" i="18"/>
  <c r="AA429" i="18"/>
  <c r="AH429" i="18" s="1"/>
  <c r="AI761" i="1"/>
  <c r="AA761" i="1"/>
  <c r="AH761" i="1" s="1"/>
  <c r="AI844" i="18"/>
  <c r="AA844" i="18"/>
  <c r="AH844" i="18" s="1"/>
  <c r="AI425" i="18"/>
  <c r="AA425" i="18"/>
  <c r="AH425" i="18" s="1"/>
  <c r="Z518" i="1"/>
  <c r="S67" i="1"/>
  <c r="Z67" i="1" s="1"/>
  <c r="AI67" i="1" s="1"/>
  <c r="Z515" i="1"/>
  <c r="S64" i="1"/>
  <c r="Z64" i="1" s="1"/>
  <c r="AA64" i="1" s="1"/>
  <c r="AH64" i="1" s="1"/>
  <c r="J526" i="1"/>
  <c r="I526" i="1" s="1"/>
  <c r="Q526" i="1" s="1"/>
  <c r="AA477" i="1"/>
  <c r="AH477" i="1" s="1"/>
  <c r="AI477" i="1"/>
  <c r="T525" i="1"/>
  <c r="Q36" i="1"/>
  <c r="S26" i="1"/>
  <c r="AI698" i="18"/>
  <c r="AA698" i="18"/>
  <c r="AH698" i="18" s="1"/>
  <c r="S565" i="1"/>
  <c r="AI446" i="1"/>
  <c r="AI447" i="1" s="1"/>
  <c r="AA446" i="1"/>
  <c r="Z447" i="1"/>
  <c r="Z393" i="18"/>
  <c r="Z571" i="18"/>
  <c r="S574" i="18"/>
  <c r="AI625" i="18"/>
  <c r="AA625" i="18"/>
  <c r="AH625" i="18" s="1"/>
  <c r="AI735" i="18"/>
  <c r="AA735" i="18"/>
  <c r="AH735" i="18" s="1"/>
  <c r="Z420" i="18"/>
  <c r="S423" i="18"/>
  <c r="AA38" i="18"/>
  <c r="AH38" i="18" s="1"/>
  <c r="AA462" i="1"/>
  <c r="AH462" i="1" s="1"/>
  <c r="AI462" i="1"/>
  <c r="AA461" i="1"/>
  <c r="AH461" i="1" s="1"/>
  <c r="AI461" i="1"/>
  <c r="AI507" i="1"/>
  <c r="AA507" i="1"/>
  <c r="AH507" i="1" s="1"/>
  <c r="AI823" i="18"/>
  <c r="AA823" i="18"/>
  <c r="AH823" i="18" s="1"/>
  <c r="Z187" i="18"/>
  <c r="AI187" i="18" s="1"/>
  <c r="S636" i="18"/>
  <c r="AI503" i="18"/>
  <c r="AA503" i="18"/>
  <c r="AH503" i="18" s="1"/>
  <c r="AA436" i="18"/>
  <c r="AH436" i="18" s="1"/>
  <c r="AI436" i="18"/>
  <c r="AA509" i="18"/>
  <c r="AH509" i="18" s="1"/>
  <c r="AI509" i="18"/>
  <c r="AA479" i="1"/>
  <c r="AH479" i="1" s="1"/>
  <c r="AI479" i="1"/>
  <c r="AI841" i="18"/>
  <c r="AA841" i="18"/>
  <c r="AH841" i="18" s="1"/>
  <c r="Z502" i="18"/>
  <c r="S513" i="18"/>
  <c r="AB333" i="18"/>
  <c r="AB409" i="18"/>
  <c r="AA552" i="1"/>
  <c r="AH552" i="1" s="1"/>
  <c r="AI552" i="1"/>
  <c r="AA550" i="1"/>
  <c r="Z565" i="1"/>
  <c r="AI550" i="1"/>
  <c r="Z487" i="18"/>
  <c r="S493" i="18"/>
  <c r="AI351" i="18"/>
  <c r="AA351" i="18"/>
  <c r="AA635" i="18"/>
  <c r="AH635" i="18" s="1"/>
  <c r="AI635" i="18"/>
  <c r="AA553" i="1"/>
  <c r="AH553" i="1" s="1"/>
  <c r="AI553" i="1"/>
  <c r="AI433" i="18"/>
  <c r="AA433" i="18"/>
  <c r="AH433" i="18" s="1"/>
  <c r="AI403" i="18"/>
  <c r="AA403" i="18"/>
  <c r="AH403" i="18" s="1"/>
  <c r="AI849" i="18"/>
  <c r="AA849" i="18"/>
  <c r="AH849" i="18" s="1"/>
  <c r="U519" i="18"/>
  <c r="Z569" i="1"/>
  <c r="S573" i="1"/>
  <c r="AA620" i="18"/>
  <c r="Z636" i="18"/>
  <c r="AI620" i="18"/>
  <c r="AA587" i="1"/>
  <c r="AI587" i="1"/>
  <c r="AI593" i="1" s="1"/>
  <c r="Z593" i="1"/>
  <c r="Z485" i="1"/>
  <c r="S34" i="1"/>
  <c r="Z34" i="1" s="1"/>
  <c r="AA34" i="1" s="1"/>
  <c r="AH34" i="1" s="1"/>
  <c r="Z591" i="18"/>
  <c r="S593" i="18"/>
  <c r="AA328" i="18"/>
  <c r="AH328" i="18" s="1"/>
  <c r="AI328" i="18"/>
  <c r="AA616" i="18"/>
  <c r="AH616" i="18" s="1"/>
  <c r="AI616" i="18"/>
  <c r="AI305" i="18"/>
  <c r="AA305" i="18"/>
  <c r="AH305" i="18" s="1"/>
  <c r="AA679" i="18"/>
  <c r="AH679" i="18" s="1"/>
  <c r="AI679" i="18"/>
  <c r="Z693" i="1"/>
  <c r="S698" i="1"/>
  <c r="S17" i="1"/>
  <c r="AA629" i="18"/>
  <c r="AH629" i="18" s="1"/>
  <c r="AI629" i="18"/>
  <c r="AA697" i="18"/>
  <c r="AH697" i="18" s="1"/>
  <c r="AI697" i="18"/>
  <c r="AI703" i="18"/>
  <c r="AA703" i="18"/>
  <c r="AH703" i="18" s="1"/>
  <c r="Z508" i="1"/>
  <c r="S57" i="1"/>
  <c r="Z57" i="1" s="1"/>
  <c r="AI57" i="1" s="1"/>
  <c r="AI461" i="18"/>
  <c r="AA461" i="18"/>
  <c r="AH461" i="18" s="1"/>
  <c r="T716" i="18"/>
  <c r="AB712" i="18"/>
  <c r="AB716" i="18" s="1"/>
  <c r="S712" i="18"/>
  <c r="S43" i="18" s="1"/>
  <c r="Z43" i="18" s="1"/>
  <c r="AA187" i="18"/>
  <c r="AH187" i="18" s="1"/>
  <c r="Z269" i="18"/>
  <c r="AI263" i="18"/>
  <c r="AA263" i="18"/>
  <c r="AA700" i="18"/>
  <c r="AH700" i="18" s="1"/>
  <c r="AI700" i="18"/>
  <c r="Z415" i="18"/>
  <c r="S417" i="18"/>
  <c r="Z868" i="18"/>
  <c r="S880" i="18"/>
  <c r="Z880" i="18" s="1"/>
  <c r="AI304" i="18"/>
  <c r="AA304" i="18"/>
  <c r="AH304" i="18" s="1"/>
  <c r="AA272" i="18"/>
  <c r="Z272" i="18"/>
  <c r="AH869" i="1"/>
  <c r="AA870" i="1"/>
  <c r="AI427" i="18"/>
  <c r="AA427" i="18"/>
  <c r="AH427" i="18" s="1"/>
  <c r="AA577" i="18"/>
  <c r="AH577" i="18" s="1"/>
  <c r="AI577" i="18"/>
  <c r="Z652" i="18"/>
  <c r="S664" i="18"/>
  <c r="AC519" i="18"/>
  <c r="AA612" i="1"/>
  <c r="Z624" i="1"/>
  <c r="AI612" i="1"/>
  <c r="AI624" i="1" s="1"/>
  <c r="AI831" i="18"/>
  <c r="AA831" i="18"/>
  <c r="AH831" i="18" s="1"/>
  <c r="AA531" i="18"/>
  <c r="AH531" i="18" s="1"/>
  <c r="AI531" i="18"/>
  <c r="AA399" i="18"/>
  <c r="AH399" i="18" s="1"/>
  <c r="AI399" i="18"/>
  <c r="AA660" i="18"/>
  <c r="AH660" i="18" s="1"/>
  <c r="AI660" i="18"/>
  <c r="Z511" i="1"/>
  <c r="S60" i="1"/>
  <c r="Z60" i="1" s="1"/>
  <c r="AA60" i="1" s="1"/>
  <c r="AH60" i="1" s="1"/>
  <c r="AA380" i="18"/>
  <c r="AH380" i="18" s="1"/>
  <c r="AI380" i="18"/>
  <c r="Z939" i="1"/>
  <c r="S943" i="1"/>
  <c r="AB708" i="18"/>
  <c r="Z473" i="18"/>
  <c r="S485" i="18"/>
  <c r="AA657" i="18"/>
  <c r="AH657" i="18" s="1"/>
  <c r="AI657" i="18"/>
  <c r="Z934" i="18"/>
  <c r="S938" i="18"/>
  <c r="AI948" i="18"/>
  <c r="AA948" i="18"/>
  <c r="AH948" i="18" s="1"/>
  <c r="AC565" i="1"/>
  <c r="AI314" i="18"/>
  <c r="AA314" i="18"/>
  <c r="AH314" i="18" s="1"/>
  <c r="Z646" i="18"/>
  <c r="S650" i="18"/>
  <c r="Z692" i="18"/>
  <c r="S708" i="18"/>
  <c r="AA580" i="18"/>
  <c r="AH580" i="18" s="1"/>
  <c r="AI580" i="18"/>
  <c r="AI430" i="18"/>
  <c r="AA430" i="18"/>
  <c r="AH430" i="18" s="1"/>
  <c r="Z836" i="18"/>
  <c r="S852" i="18"/>
  <c r="Z852" i="18" s="1"/>
  <c r="AI859" i="18"/>
  <c r="AA859" i="18"/>
  <c r="AH859" i="18" s="1"/>
  <c r="AA847" i="18"/>
  <c r="AH847" i="18" s="1"/>
  <c r="AI847" i="18"/>
  <c r="AI729" i="18"/>
  <c r="AA729" i="18"/>
  <c r="AH729" i="18" s="1"/>
  <c r="AC588" i="18"/>
  <c r="AC594" i="18" s="1"/>
  <c r="AA563" i="1"/>
  <c r="AH563" i="1" s="1"/>
  <c r="AI563" i="1"/>
  <c r="S38" i="1"/>
  <c r="AA559" i="1"/>
  <c r="AH559" i="1" s="1"/>
  <c r="AI559" i="1"/>
  <c r="AA702" i="18"/>
  <c r="AH702" i="18" s="1"/>
  <c r="AI702" i="18"/>
  <c r="AI456" i="18"/>
  <c r="AA456" i="18"/>
  <c r="AH456" i="18" s="1"/>
  <c r="AI646" i="1"/>
  <c r="AA646" i="1"/>
  <c r="AH646" i="1" s="1"/>
  <c r="AI579" i="18"/>
  <c r="AA579" i="18"/>
  <c r="AH579" i="18" s="1"/>
  <c r="AC636" i="18"/>
  <c r="Z354" i="18"/>
  <c r="S361" i="18"/>
  <c r="AI322" i="18"/>
  <c r="AA322" i="18"/>
  <c r="AH322" i="18" s="1"/>
  <c r="AI398" i="18"/>
  <c r="AA398" i="18"/>
  <c r="AH398" i="18" s="1"/>
  <c r="AB664" i="18"/>
  <c r="AB670" i="18" s="1"/>
  <c r="Z466" i="1"/>
  <c r="AI390" i="18"/>
  <c r="AA390" i="18"/>
  <c r="AH390" i="18" s="1"/>
  <c r="AA557" i="1"/>
  <c r="AH557" i="1" s="1"/>
  <c r="AI557" i="1"/>
  <c r="AC712" i="18"/>
  <c r="AC716" i="18" s="1"/>
  <c r="U716" i="18"/>
  <c r="U742" i="18" s="1"/>
  <c r="AA497" i="1"/>
  <c r="AI497" i="1"/>
  <c r="AI499" i="1" s="1"/>
  <c r="Z499" i="1"/>
  <c r="J13" i="17"/>
  <c r="Q13" i="17" s="1"/>
  <c r="O74" i="1"/>
  <c r="O73" i="17" s="1"/>
  <c r="AI204" i="1"/>
  <c r="AA204" i="1"/>
  <c r="J48" i="1"/>
  <c r="Q48" i="1" s="1"/>
  <c r="S202" i="1"/>
  <c r="S222" i="1" s="1"/>
  <c r="S223" i="1" s="1"/>
  <c r="AI201" i="1"/>
  <c r="AI202" i="1" s="1"/>
  <c r="AA201" i="1"/>
  <c r="AH201" i="1" s="1"/>
  <c r="AI168" i="1"/>
  <c r="AA168" i="1"/>
  <c r="AH168" i="1" s="1"/>
  <c r="AB222" i="1"/>
  <c r="K223" i="1"/>
  <c r="S216" i="18"/>
  <c r="AB188" i="18"/>
  <c r="AI206" i="18"/>
  <c r="AH366" i="1"/>
  <c r="AI348" i="1"/>
  <c r="AI352" i="1" s="1"/>
  <c r="AA348" i="1"/>
  <c r="Z352" i="1"/>
  <c r="I373" i="1"/>
  <c r="Q373" i="1" s="1"/>
  <c r="AI232" i="1"/>
  <c r="AA232" i="1"/>
  <c r="N74" i="1"/>
  <c r="N75" i="1" s="1"/>
  <c r="Q33" i="1"/>
  <c r="J32" i="17"/>
  <c r="Q32" i="17" s="1"/>
  <c r="AH295" i="1"/>
  <c r="AA295" i="1"/>
  <c r="AA276" i="1"/>
  <c r="AH272" i="1"/>
  <c r="AH276" i="1" s="1"/>
  <c r="AH190" i="1"/>
  <c r="Z181" i="1"/>
  <c r="S33" i="1"/>
  <c r="Z33" i="1" s="1"/>
  <c r="AI33" i="1" s="1"/>
  <c r="AA280" i="18"/>
  <c r="AH280" i="18" s="1"/>
  <c r="AI280" i="18"/>
  <c r="AI278" i="18"/>
  <c r="AA278" i="18"/>
  <c r="AH278" i="18" s="1"/>
  <c r="AA279" i="18"/>
  <c r="AH279" i="18" s="1"/>
  <c r="AI279" i="18"/>
  <c r="AI268" i="18"/>
  <c r="AA268" i="18"/>
  <c r="AH268" i="18" s="1"/>
  <c r="AI251" i="18"/>
  <c r="AA251" i="18"/>
  <c r="AH251" i="18" s="1"/>
  <c r="T11" i="17"/>
  <c r="AB11" i="17" s="1"/>
  <c r="U9" i="17"/>
  <c r="AC9" i="17" s="1"/>
  <c r="AB72" i="18"/>
  <c r="AB221" i="18"/>
  <c r="AH219" i="18"/>
  <c r="AB196" i="18"/>
  <c r="AI180" i="18"/>
  <c r="AA180" i="18"/>
  <c r="AH180" i="18" s="1"/>
  <c r="AH218" i="18"/>
  <c r="AH221" i="18" s="1"/>
  <c r="AA221" i="18"/>
  <c r="AI218" i="18"/>
  <c r="AI221" i="18" s="1"/>
  <c r="Z221" i="18"/>
  <c r="AI207" i="18"/>
  <c r="AA207" i="18"/>
  <c r="AH207" i="18" s="1"/>
  <c r="Z209" i="18"/>
  <c r="AH199" i="18"/>
  <c r="AA202" i="18"/>
  <c r="Z190" i="18"/>
  <c r="AA195" i="18"/>
  <c r="AH195" i="18" s="1"/>
  <c r="AI195" i="18"/>
  <c r="AI185" i="18"/>
  <c r="AA185" i="18"/>
  <c r="AH185" i="18" s="1"/>
  <c r="L39" i="17"/>
  <c r="AI176" i="18"/>
  <c r="AA176" i="18"/>
  <c r="AH176" i="18" s="1"/>
  <c r="T17" i="17"/>
  <c r="AB17" i="17" s="1"/>
  <c r="U17" i="17"/>
  <c r="AC17" i="17" s="1"/>
  <c r="AH198" i="1"/>
  <c r="AH202" i="1" s="1"/>
  <c r="Z180" i="1"/>
  <c r="S32" i="1"/>
  <c r="Z32" i="1" s="1"/>
  <c r="AA32" i="1" s="1"/>
  <c r="AH32" i="1" s="1"/>
  <c r="Q59" i="1"/>
  <c r="J58" i="17"/>
  <c r="J222" i="1"/>
  <c r="Z187" i="1"/>
  <c r="S39" i="1"/>
  <c r="T222" i="1"/>
  <c r="T223" i="1" s="1"/>
  <c r="T40" i="1"/>
  <c r="Z177" i="1"/>
  <c r="S29" i="1"/>
  <c r="Z29" i="1" s="1"/>
  <c r="AI29" i="1" s="1"/>
  <c r="Z176" i="1"/>
  <c r="S28" i="1"/>
  <c r="Z28" i="1" s="1"/>
  <c r="AA28" i="1" s="1"/>
  <c r="AH28" i="1" s="1"/>
  <c r="AH136" i="18"/>
  <c r="T31" i="17"/>
  <c r="AB31" i="17" s="1"/>
  <c r="AC21" i="18"/>
  <c r="T70" i="17"/>
  <c r="AB70" i="17" s="1"/>
  <c r="U46" i="17"/>
  <c r="AC46" i="17" s="1"/>
  <c r="U27" i="17"/>
  <c r="AC27" i="17" s="1"/>
  <c r="AB97" i="18"/>
  <c r="AB73" i="1"/>
  <c r="AB148" i="1"/>
  <c r="Z130" i="1"/>
  <c r="S142" i="1"/>
  <c r="AB54" i="1"/>
  <c r="Z125" i="1"/>
  <c r="S51" i="1"/>
  <c r="U148" i="1"/>
  <c r="T149" i="1" s="1"/>
  <c r="AI84" i="1"/>
  <c r="AA84" i="1"/>
  <c r="AH84" i="1" s="1"/>
  <c r="Q72" i="1"/>
  <c r="J148" i="1"/>
  <c r="J149" i="1" s="1"/>
  <c r="J11" i="17"/>
  <c r="Q11" i="17" s="1"/>
  <c r="J31" i="17"/>
  <c r="Q31" i="17" s="1"/>
  <c r="U60" i="17"/>
  <c r="AC60" i="17" s="1"/>
  <c r="Z146" i="18"/>
  <c r="AA146" i="18"/>
  <c r="S148" i="18"/>
  <c r="S72" i="18" s="1"/>
  <c r="Z72" i="18" s="1"/>
  <c r="T55" i="17"/>
  <c r="AB55" i="17" s="1"/>
  <c r="Z121" i="18"/>
  <c r="AA121" i="18"/>
  <c r="T32" i="17"/>
  <c r="AB32" i="17" s="1"/>
  <c r="J27" i="17"/>
  <c r="Q27" i="17" s="1"/>
  <c r="U19" i="17"/>
  <c r="AC19" i="17" s="1"/>
  <c r="J12" i="17"/>
  <c r="Q12" i="17" s="1"/>
  <c r="T19" i="17"/>
  <c r="AB19" i="17" s="1"/>
  <c r="T56" i="17"/>
  <c r="AB56" i="17" s="1"/>
  <c r="T63" i="17"/>
  <c r="AB63" i="17" s="1"/>
  <c r="U59" i="17"/>
  <c r="AC59" i="17" s="1"/>
  <c r="J62" i="17"/>
  <c r="AI134" i="18"/>
  <c r="AA134" i="18"/>
  <c r="AH134" i="18" s="1"/>
  <c r="AC67" i="18"/>
  <c r="U58" i="17"/>
  <c r="AC58" i="17" s="1"/>
  <c r="U56" i="17"/>
  <c r="AC56" i="17" s="1"/>
  <c r="AB143" i="18"/>
  <c r="AA132" i="18"/>
  <c r="AH132" i="18" s="1"/>
  <c r="AI132" i="18"/>
  <c r="AA91" i="18"/>
  <c r="AH91" i="18" s="1"/>
  <c r="AI91" i="18"/>
  <c r="AB9" i="18"/>
  <c r="AB21" i="18" s="1"/>
  <c r="T9" i="17"/>
  <c r="AB9" i="17" s="1"/>
  <c r="J9" i="17"/>
  <c r="Q9" i="17" s="1"/>
  <c r="AI87" i="18"/>
  <c r="AA87" i="18"/>
  <c r="AH87" i="18" s="1"/>
  <c r="AA86" i="18"/>
  <c r="AH86" i="18" s="1"/>
  <c r="Z86" i="18"/>
  <c r="AI86" i="18" s="1"/>
  <c r="AA117" i="1"/>
  <c r="AH117" i="1" s="1"/>
  <c r="K149" i="1"/>
  <c r="J43" i="17"/>
  <c r="S122" i="1"/>
  <c r="Z118" i="1"/>
  <c r="Z122" i="1" s="1"/>
  <c r="AB48" i="1"/>
  <c r="J22" i="1"/>
  <c r="Q22" i="1" s="1"/>
  <c r="AI146" i="1"/>
  <c r="AI147" i="1" s="1"/>
  <c r="Z147" i="1"/>
  <c r="AH146" i="1"/>
  <c r="AH147" i="1" s="1"/>
  <c r="AA147" i="1"/>
  <c r="Q24" i="1"/>
  <c r="J23" i="17"/>
  <c r="Q23" i="17" s="1"/>
  <c r="AB22" i="1"/>
  <c r="Z13" i="17"/>
  <c r="AA13" i="17" s="1"/>
  <c r="AH13" i="17" s="1"/>
  <c r="Q73" i="1"/>
  <c r="J72" i="17"/>
  <c r="AA69" i="18"/>
  <c r="AI69" i="18"/>
  <c r="Z414" i="1"/>
  <c r="AI400" i="1"/>
  <c r="AI414" i="1" s="1"/>
  <c r="AA400" i="1"/>
  <c r="Q61" i="1"/>
  <c r="J60" i="17"/>
  <c r="AI46" i="1"/>
  <c r="AA46" i="1"/>
  <c r="AH46" i="1" s="1"/>
  <c r="AC71" i="1"/>
  <c r="AC73" i="1" s="1"/>
  <c r="U70" i="17"/>
  <c r="AC70" i="17" s="1"/>
  <c r="AC72" i="17" s="1"/>
  <c r="Z20" i="1"/>
  <c r="T41" i="17"/>
  <c r="AB41" i="17" s="1"/>
  <c r="Z325" i="18"/>
  <c r="S333" i="18"/>
  <c r="Z942" i="18"/>
  <c r="Z724" i="18"/>
  <c r="S736" i="18"/>
  <c r="AA682" i="18"/>
  <c r="AH682" i="18" s="1"/>
  <c r="AI682" i="18"/>
  <c r="U149" i="18"/>
  <c r="K21" i="17"/>
  <c r="AA389" i="18"/>
  <c r="AH389" i="18" s="1"/>
  <c r="AI389" i="18"/>
  <c r="J69" i="17"/>
  <c r="Q70" i="1"/>
  <c r="AA913" i="18"/>
  <c r="AI913" i="18"/>
  <c r="AH332" i="1"/>
  <c r="J28" i="17"/>
  <c r="Q28" i="17" s="1"/>
  <c r="Z510" i="1"/>
  <c r="S519" i="1"/>
  <c r="S59" i="1"/>
  <c r="AC525" i="1"/>
  <c r="L21" i="17"/>
  <c r="L74" i="1"/>
  <c r="AI457" i="18"/>
  <c r="AA457" i="18"/>
  <c r="Z681" i="18"/>
  <c r="S690" i="18"/>
  <c r="Z162" i="18"/>
  <c r="AI612" i="18"/>
  <c r="AA612" i="18"/>
  <c r="AH612" i="18" s="1"/>
  <c r="Z232" i="18"/>
  <c r="AI541" i="18"/>
  <c r="AA541" i="18"/>
  <c r="AH541" i="18" s="1"/>
  <c r="AH935" i="18"/>
  <c r="AA906" i="18"/>
  <c r="AH895" i="18"/>
  <c r="AH906" i="18" s="1"/>
  <c r="Z862" i="1"/>
  <c r="AA846" i="1"/>
  <c r="AI846" i="1"/>
  <c r="AA337" i="1"/>
  <c r="AH337" i="1" s="1"/>
  <c r="AI337" i="1"/>
  <c r="AI338" i="1" s="1"/>
  <c r="Z338" i="1"/>
  <c r="Z35" i="1"/>
  <c r="Z24" i="17"/>
  <c r="AI617" i="18"/>
  <c r="AA617" i="18"/>
  <c r="AH617" i="18" s="1"/>
  <c r="AA167" i="18"/>
  <c r="AH167" i="18" s="1"/>
  <c r="AI167" i="18"/>
  <c r="AB49" i="18"/>
  <c r="AB53" i="18" s="1"/>
  <c r="AH954" i="18"/>
  <c r="Q58" i="1"/>
  <c r="J57" i="17"/>
  <c r="S963" i="1"/>
  <c r="Z951" i="1"/>
  <c r="AA162" i="1"/>
  <c r="AI162" i="1"/>
  <c r="AA578" i="1"/>
  <c r="AI578" i="1"/>
  <c r="AI579" i="1" s="1"/>
  <c r="Z579" i="1"/>
  <c r="U11" i="17"/>
  <c r="AC11" i="17" s="1"/>
  <c r="Z387" i="1"/>
  <c r="S396" i="1"/>
  <c r="Z53" i="1"/>
  <c r="S52" i="17"/>
  <c r="Z52" i="17" s="1"/>
  <c r="AI18" i="1"/>
  <c r="AA18" i="1"/>
  <c r="AH18" i="1" s="1"/>
  <c r="U39" i="17"/>
  <c r="Z428" i="18"/>
  <c r="Z437" i="18" s="1"/>
  <c r="AC39" i="18"/>
  <c r="J45" i="17"/>
  <c r="AH345" i="18"/>
  <c r="AH347" i="18" s="1"/>
  <c r="AA347" i="18"/>
  <c r="AI944" i="18"/>
  <c r="AA944" i="18"/>
  <c r="AH944" i="18" s="1"/>
  <c r="Z640" i="18"/>
  <c r="AA828" i="18"/>
  <c r="AH828" i="18" s="1"/>
  <c r="AI828" i="18"/>
  <c r="T295" i="18"/>
  <c r="AC295" i="18"/>
  <c r="AI537" i="1"/>
  <c r="AA537" i="1"/>
  <c r="AH537" i="1" s="1"/>
  <c r="AB542" i="18"/>
  <c r="AB594" i="18" s="1"/>
  <c r="AB315" i="18"/>
  <c r="AA285" i="18"/>
  <c r="AH285" i="18" s="1"/>
  <c r="AI285" i="18"/>
  <c r="J63" i="17"/>
  <c r="AI38" i="18"/>
  <c r="Z779" i="1"/>
  <c r="S789" i="1"/>
  <c r="S30" i="1"/>
  <c r="AA598" i="1"/>
  <c r="AH595" i="1"/>
  <c r="AH598" i="1" s="1"/>
  <c r="U35" i="17"/>
  <c r="AC35" i="17" s="1"/>
  <c r="AC36" i="1"/>
  <c r="AC40" i="1" s="1"/>
  <c r="Q50" i="1"/>
  <c r="J49" i="17"/>
  <c r="J54" i="1"/>
  <c r="J896" i="1"/>
  <c r="J897" i="1" s="1"/>
  <c r="I897" i="1" s="1"/>
  <c r="Q897" i="1" s="1"/>
  <c r="AC149" i="18"/>
  <c r="AI426" i="18"/>
  <c r="AA426" i="18"/>
  <c r="AA442" i="18"/>
  <c r="AH440" i="18"/>
  <c r="AH442" i="18" s="1"/>
  <c r="AI37" i="1"/>
  <c r="AI47" i="1"/>
  <c r="AA47" i="1"/>
  <c r="AH47" i="1" s="1"/>
  <c r="AA945" i="1"/>
  <c r="Z949" i="1"/>
  <c r="AI945" i="1"/>
  <c r="AI949" i="1" s="1"/>
  <c r="U10" i="17"/>
  <c r="AC10" i="17" s="1"/>
  <c r="Z183" i="18"/>
  <c r="S188" i="18"/>
  <c r="AA943" i="18"/>
  <c r="AH943" i="18" s="1"/>
  <c r="AI943" i="18"/>
  <c r="AI336" i="18"/>
  <c r="AI341" i="18" s="1"/>
  <c r="AA336" i="18"/>
  <c r="Z341" i="18"/>
  <c r="Z576" i="18"/>
  <c r="S588" i="18"/>
  <c r="S952" i="18"/>
  <c r="Z941" i="18"/>
  <c r="Q56" i="1"/>
  <c r="J55" i="17"/>
  <c r="AI313" i="18"/>
  <c r="AA313" i="18"/>
  <c r="AH313" i="18" s="1"/>
  <c r="J676" i="1"/>
  <c r="J677" i="1" s="1"/>
  <c r="I677" i="1" s="1"/>
  <c r="Q677" i="1" s="1"/>
  <c r="AH119" i="1"/>
  <c r="AA66" i="1"/>
  <c r="AH66" i="1" s="1"/>
  <c r="AI66" i="1"/>
  <c r="U57" i="17"/>
  <c r="AC57" i="17" s="1"/>
  <c r="AI61" i="1"/>
  <c r="AA61" i="1"/>
  <c r="AH61" i="1" s="1"/>
  <c r="U34" i="17"/>
  <c r="AC34" i="17" s="1"/>
  <c r="Z281" i="18"/>
  <c r="Z501" i="1"/>
  <c r="S505" i="1"/>
  <c r="S50" i="1"/>
  <c r="Z931" i="18"/>
  <c r="Z932" i="18" s="1"/>
  <c r="AI382" i="18"/>
  <c r="AA382" i="18"/>
  <c r="AH382" i="18" s="1"/>
  <c r="J10" i="17"/>
  <c r="Q10" i="17" s="1"/>
  <c r="Q10" i="18"/>
  <c r="AI875" i="1"/>
  <c r="AI876" i="1" s="1"/>
  <c r="AA875" i="1"/>
  <c r="Z876" i="1"/>
  <c r="AA648" i="1"/>
  <c r="AI648" i="1"/>
  <c r="Z650" i="1"/>
  <c r="AH98" i="1"/>
  <c r="AH114" i="1" s="1"/>
  <c r="AA114" i="1"/>
  <c r="AH930" i="1"/>
  <c r="AH935" i="1" s="1"/>
  <c r="AA935" i="1"/>
  <c r="T18" i="17"/>
  <c r="AB18" i="17" s="1"/>
  <c r="AA86" i="1"/>
  <c r="AI86" i="1"/>
  <c r="J47" i="18"/>
  <c r="Q47" i="18" s="1"/>
  <c r="AI345" i="18"/>
  <c r="Z347" i="18"/>
  <c r="Z470" i="1"/>
  <c r="S19" i="1"/>
  <c r="K39" i="17"/>
  <c r="K74" i="1"/>
  <c r="AC47" i="18"/>
  <c r="AA96" i="18"/>
  <c r="AH96" i="18" s="1"/>
  <c r="Z233" i="18"/>
  <c r="J40" i="1"/>
  <c r="J519" i="18"/>
  <c r="T594" i="18"/>
  <c r="T58" i="17"/>
  <c r="AB58" i="17" s="1"/>
  <c r="AI478" i="1"/>
  <c r="AA478" i="1"/>
  <c r="AI72" i="1"/>
  <c r="AA72" i="1"/>
  <c r="AH72" i="1" s="1"/>
  <c r="T448" i="1"/>
  <c r="T68" i="1"/>
  <c r="AB40" i="1"/>
  <c r="Z131" i="18"/>
  <c r="AA131" i="18"/>
  <c r="S143" i="18"/>
  <c r="Z522" i="1"/>
  <c r="S524" i="1"/>
  <c r="S73" i="1" s="1"/>
  <c r="S71" i="1"/>
  <c r="Q34" i="1"/>
  <c r="J33" i="17"/>
  <c r="Q33" i="17" s="1"/>
  <c r="Q52" i="1"/>
  <c r="J51" i="17"/>
  <c r="Z381" i="18"/>
  <c r="S391" i="18"/>
  <c r="V742" i="18"/>
  <c r="AH880" i="1"/>
  <c r="AH890" i="1" s="1"/>
  <c r="AA890" i="1"/>
  <c r="AI516" i="18"/>
  <c r="Z518" i="18"/>
  <c r="AA516" i="18"/>
  <c r="AH516" i="18" s="1"/>
  <c r="AI44" i="1"/>
  <c r="AA44" i="1"/>
  <c r="AH44" i="1" s="1"/>
  <c r="AA803" i="1"/>
  <c r="AH799" i="1"/>
  <c r="AH803" i="1" s="1"/>
  <c r="AH126" i="1"/>
  <c r="U12" i="17"/>
  <c r="AC12" i="17" s="1"/>
  <c r="U750" i="1"/>
  <c r="T751" i="1" s="1"/>
  <c r="U68" i="1"/>
  <c r="J41" i="17"/>
  <c r="U525" i="1"/>
  <c r="T526" i="1" s="1"/>
  <c r="J296" i="1"/>
  <c r="J68" i="1"/>
  <c r="Q290" i="1"/>
  <c r="AA609" i="18"/>
  <c r="AI609" i="18"/>
  <c r="U222" i="18"/>
  <c r="Z826" i="18"/>
  <c r="S834" i="18"/>
  <c r="AC690" i="18"/>
  <c r="AC742" i="18" s="1"/>
  <c r="Z740" i="18"/>
  <c r="Z741" i="18" s="1"/>
  <c r="S71" i="18"/>
  <c r="Z71" i="18" s="1"/>
  <c r="Z65" i="17"/>
  <c r="U823" i="1"/>
  <c r="T824" i="1" s="1"/>
  <c r="U55" i="17"/>
  <c r="AC55" i="17" s="1"/>
  <c r="AH204" i="18"/>
  <c r="U958" i="18"/>
  <c r="T149" i="18"/>
  <c r="AB391" i="18"/>
  <c r="J742" i="18"/>
  <c r="T222" i="18"/>
  <c r="Z159" i="18"/>
  <c r="S170" i="18"/>
  <c r="AH198" i="18"/>
  <c r="AB202" i="18"/>
  <c r="AA921" i="18"/>
  <c r="AH921" i="18" s="1"/>
  <c r="AI921" i="18"/>
  <c r="AC750" i="1"/>
  <c r="AI114" i="1"/>
  <c r="AH220" i="1"/>
  <c r="AH221" i="1" s="1"/>
  <c r="AA221" i="1"/>
  <c r="AA174" i="1"/>
  <c r="AI174" i="1"/>
  <c r="U448" i="1"/>
  <c r="U22" i="1"/>
  <c r="AI58" i="1"/>
  <c r="AA58" i="1"/>
  <c r="AH58" i="1" s="1"/>
  <c r="Z96" i="1"/>
  <c r="Z811" i="1"/>
  <c r="S817" i="1"/>
  <c r="AA103" i="18"/>
  <c r="Z103" i="18"/>
  <c r="S115" i="18"/>
  <c r="S39" i="18" s="1"/>
  <c r="Z39" i="18" s="1"/>
  <c r="J39" i="18"/>
  <c r="Q39" i="18" s="1"/>
  <c r="J149" i="18"/>
  <c r="Z917" i="18"/>
  <c r="U670" i="18"/>
  <c r="AI234" i="18"/>
  <c r="AA234" i="18"/>
  <c r="AH234" i="18" s="1"/>
  <c r="J600" i="1"/>
  <c r="I600" i="1" s="1"/>
  <c r="Q600" i="1" s="1"/>
  <c r="AI169" i="18"/>
  <c r="AA169" i="18"/>
  <c r="AH169" i="18" s="1"/>
  <c r="AA536" i="18"/>
  <c r="AH536" i="18" s="1"/>
  <c r="AI536" i="18"/>
  <c r="Z306" i="18"/>
  <c r="S315" i="18"/>
  <c r="Z237" i="18"/>
  <c r="AC599" i="1"/>
  <c r="S741" i="18"/>
  <c r="AC50" i="1"/>
  <c r="AC54" i="1" s="1"/>
  <c r="U49" i="17"/>
  <c r="AC49" i="17" s="1"/>
  <c r="AC53" i="17" s="1"/>
  <c r="AH570" i="18"/>
  <c r="AI308" i="1"/>
  <c r="AA308" i="1"/>
  <c r="Z320" i="1"/>
  <c r="Z430" i="1"/>
  <c r="S442" i="1"/>
  <c r="S56" i="1"/>
  <c r="AI94" i="1"/>
  <c r="AA94" i="1"/>
  <c r="AH94" i="1" s="1"/>
  <c r="Z397" i="18"/>
  <c r="S409" i="18"/>
  <c r="AI951" i="18"/>
  <c r="AA951" i="18"/>
  <c r="AH951" i="18" s="1"/>
  <c r="Z638" i="18"/>
  <c r="S644" i="18"/>
  <c r="J14" i="17"/>
  <c r="Q14" i="17" s="1"/>
  <c r="Z487" i="1"/>
  <c r="S36" i="1"/>
  <c r="AI465" i="18"/>
  <c r="AA465" i="18"/>
  <c r="AH465" i="18" s="1"/>
  <c r="AI385" i="18"/>
  <c r="AA385" i="18"/>
  <c r="AH385" i="18" s="1"/>
  <c r="AA88" i="18"/>
  <c r="S97" i="18"/>
  <c r="AI88" i="18"/>
  <c r="AA684" i="18"/>
  <c r="AH684" i="18" s="1"/>
  <c r="AI684" i="18"/>
  <c r="J222" i="18"/>
  <c r="Q21" i="18"/>
  <c r="AI464" i="18"/>
  <c r="AA464" i="18"/>
  <c r="AH464" i="18" s="1"/>
  <c r="AA797" i="1"/>
  <c r="AH793" i="1"/>
  <c r="AH797" i="1" s="1"/>
  <c r="AI929" i="18"/>
  <c r="AA929" i="18"/>
  <c r="Q37" i="1"/>
  <c r="J36" i="17"/>
  <c r="Q36" i="17" s="1"/>
  <c r="J66" i="17"/>
  <c r="AI42" i="1"/>
  <c r="AA42" i="1"/>
  <c r="AC48" i="1"/>
  <c r="Z738" i="1"/>
  <c r="S744" i="1"/>
  <c r="S62" i="1"/>
  <c r="S42" i="17"/>
  <c r="Z42" i="17" s="1"/>
  <c r="AC952" i="18"/>
  <c r="AC958" i="18" s="1"/>
  <c r="Z464" i="1"/>
  <c r="S473" i="1"/>
  <c r="Z857" i="18"/>
  <c r="S860" i="18"/>
  <c r="Z860" i="18" s="1"/>
  <c r="S467" i="18"/>
  <c r="AA309" i="18"/>
  <c r="AH309" i="18" s="1"/>
  <c r="AI309" i="18"/>
  <c r="J367" i="18"/>
  <c r="AI24" i="1"/>
  <c r="AA24" i="1"/>
  <c r="AC19" i="1"/>
  <c r="U18" i="17"/>
  <c r="AC18" i="17" s="1"/>
  <c r="AC68" i="1"/>
  <c r="AH515" i="18"/>
  <c r="M47" i="17"/>
  <c r="AD47" i="17" s="1"/>
  <c r="Z918" i="18"/>
  <c r="Q57" i="1"/>
  <c r="J56" i="17"/>
  <c r="AI538" i="1"/>
  <c r="AA538" i="1"/>
  <c r="AH538" i="1" s="1"/>
  <c r="Z533" i="18"/>
  <c r="S542" i="18"/>
  <c r="M21" i="17"/>
  <c r="M74" i="1"/>
  <c r="AI212" i="18"/>
  <c r="AA212" i="18"/>
  <c r="AH212" i="18" s="1"/>
  <c r="Z216" i="18"/>
  <c r="AI198" i="18"/>
  <c r="AI202" i="18" s="1"/>
  <c r="Z202" i="18"/>
  <c r="T958" i="18"/>
  <c r="AH863" i="18"/>
  <c r="AB448" i="1"/>
  <c r="Z30" i="17"/>
  <c r="W75" i="1"/>
  <c r="W73" i="17"/>
  <c r="Z170" i="1"/>
  <c r="T61" i="17"/>
  <c r="AB61" i="17" s="1"/>
  <c r="AB62" i="1"/>
  <c r="AB68" i="1" s="1"/>
  <c r="AI127" i="1"/>
  <c r="AA127" i="1"/>
  <c r="AH127" i="1" s="1"/>
  <c r="U33" i="17"/>
  <c r="AC33" i="17" s="1"/>
  <c r="AI245" i="18"/>
  <c r="AI261" i="18" s="1"/>
  <c r="AA245" i="18"/>
  <c r="Z261" i="18"/>
  <c r="S885" i="18"/>
  <c r="Z885" i="18" s="1"/>
  <c r="Z883" i="18"/>
  <c r="U295" i="18"/>
  <c r="V599" i="1"/>
  <c r="V22" i="1"/>
  <c r="AA759" i="1"/>
  <c r="AI759" i="1"/>
  <c r="Z771" i="1"/>
  <c r="Z536" i="1"/>
  <c r="S547" i="1"/>
  <c r="AI738" i="18"/>
  <c r="AA738" i="18"/>
  <c r="AI35" i="18" l="1"/>
  <c r="AA52" i="18"/>
  <c r="AH52" i="18" s="1"/>
  <c r="S60" i="17"/>
  <c r="Z60" i="17" s="1"/>
  <c r="AA60" i="17" s="1"/>
  <c r="AH60" i="17" s="1"/>
  <c r="S47" i="18"/>
  <c r="V47" i="18"/>
  <c r="V47" i="17" s="1"/>
  <c r="S53" i="18"/>
  <c r="Z53" i="18" s="1"/>
  <c r="AI29" i="18"/>
  <c r="J73" i="18"/>
  <c r="AB72" i="17"/>
  <c r="Z57" i="18"/>
  <c r="S67" i="18"/>
  <c r="Z48" i="1"/>
  <c r="AA13" i="1"/>
  <c r="AH13" i="1" s="1"/>
  <c r="AI25" i="1"/>
  <c r="AA31" i="1"/>
  <c r="AH31" i="1" s="1"/>
  <c r="AI244" i="1"/>
  <c r="AI320" i="1"/>
  <c r="T297" i="1"/>
  <c r="AI10" i="1"/>
  <c r="AA11" i="1"/>
  <c r="AH11" i="1" s="1"/>
  <c r="AI209" i="1"/>
  <c r="AA209" i="1"/>
  <c r="AH209" i="1" s="1"/>
  <c r="AI195" i="1"/>
  <c r="AI196" i="1" s="1"/>
  <c r="AA195" i="1"/>
  <c r="S54" i="1"/>
  <c r="AI12" i="1"/>
  <c r="AA12" i="1"/>
  <c r="AH12" i="1" s="1"/>
  <c r="Z188" i="1"/>
  <c r="AC47" i="17"/>
  <c r="V73" i="18"/>
  <c r="U73" i="18"/>
  <c r="AC670" i="18"/>
  <c r="U67" i="17"/>
  <c r="S21" i="18"/>
  <c r="Z21" i="18" s="1"/>
  <c r="Z67" i="18"/>
  <c r="T73" i="18"/>
  <c r="Z47" i="18"/>
  <c r="Z41" i="18"/>
  <c r="AA161" i="18"/>
  <c r="AH161" i="18" s="1"/>
  <c r="AI161" i="18"/>
  <c r="V39" i="17"/>
  <c r="AC67" i="17"/>
  <c r="AB39" i="17"/>
  <c r="AH907" i="1"/>
  <c r="AH917" i="1" s="1"/>
  <c r="AA917" i="1"/>
  <c r="S969" i="1"/>
  <c r="AH870" i="1"/>
  <c r="R897" i="1"/>
  <c r="P897" i="1" s="1"/>
  <c r="AB222" i="18"/>
  <c r="T742" i="18"/>
  <c r="S750" i="1"/>
  <c r="S751" i="1" s="1"/>
  <c r="R751" i="1" s="1"/>
  <c r="P751" i="1" s="1"/>
  <c r="Z676" i="1"/>
  <c r="J297" i="1"/>
  <c r="I297" i="1" s="1"/>
  <c r="AA202" i="1"/>
  <c r="AA675" i="1"/>
  <c r="AH674" i="1"/>
  <c r="AH675" i="1" s="1"/>
  <c r="AA518" i="18"/>
  <c r="AI51" i="18"/>
  <c r="T47" i="17"/>
  <c r="AI64" i="1"/>
  <c r="AI419" i="1"/>
  <c r="AI422" i="1" s="1"/>
  <c r="AA419" i="1"/>
  <c r="S958" i="18"/>
  <c r="AA28" i="18"/>
  <c r="AH28" i="18" s="1"/>
  <c r="AI28" i="18"/>
  <c r="S670" i="18"/>
  <c r="AB742" i="18"/>
  <c r="AA70" i="18"/>
  <c r="AH70" i="18" s="1"/>
  <c r="AH518" i="18"/>
  <c r="AI56" i="18"/>
  <c r="AB367" i="18"/>
  <c r="AA57" i="1"/>
  <c r="AH57" i="1" s="1"/>
  <c r="AA43" i="1"/>
  <c r="AH43" i="1" s="1"/>
  <c r="AH720" i="1"/>
  <c r="AH724" i="1" s="1"/>
  <c r="AA724" i="1"/>
  <c r="AI650" i="1"/>
  <c r="AA366" i="1"/>
  <c r="AI341" i="1"/>
  <c r="AI346" i="1" s="1"/>
  <c r="AI372" i="1" s="1"/>
  <c r="S372" i="1"/>
  <c r="AI70" i="1"/>
  <c r="S69" i="17"/>
  <c r="Z69" i="17" s="1"/>
  <c r="AA69" i="17" s="1"/>
  <c r="AA67" i="1"/>
  <c r="AH67" i="1" s="1"/>
  <c r="AH341" i="1"/>
  <c r="AH346" i="1" s="1"/>
  <c r="AA346" i="1"/>
  <c r="AI45" i="1"/>
  <c r="AI48" i="1" s="1"/>
  <c r="AI34" i="1"/>
  <c r="AA278" i="1"/>
  <c r="AH278" i="1" s="1"/>
  <c r="AI267" i="1"/>
  <c r="AI270" i="1" s="1"/>
  <c r="AA267" i="1"/>
  <c r="AH257" i="1"/>
  <c r="AH262" i="1" s="1"/>
  <c r="AA262" i="1"/>
  <c r="S66" i="17"/>
  <c r="Z66" i="17" s="1"/>
  <c r="AA66" i="17" s="1"/>
  <c r="AH66" i="17" s="1"/>
  <c r="S63" i="17"/>
  <c r="Z63" i="17" s="1"/>
  <c r="AI63" i="17" s="1"/>
  <c r="S296" i="1"/>
  <c r="S297" i="1" s="1"/>
  <c r="Z290" i="1"/>
  <c r="Z296" i="1" s="1"/>
  <c r="AA29" i="1"/>
  <c r="AH29" i="1" s="1"/>
  <c r="J223" i="1"/>
  <c r="I223" i="1" s="1"/>
  <c r="S40" i="1"/>
  <c r="AA568" i="18"/>
  <c r="AH565" i="18"/>
  <c r="AH568" i="18" s="1"/>
  <c r="AA213" i="1"/>
  <c r="AH213" i="1" s="1"/>
  <c r="AI213" i="1"/>
  <c r="AI216" i="1" s="1"/>
  <c r="AA426" i="1"/>
  <c r="AH426" i="1" s="1"/>
  <c r="AI426" i="1"/>
  <c r="AI428" i="1" s="1"/>
  <c r="AA164" i="1"/>
  <c r="AH164" i="1" s="1"/>
  <c r="AI164" i="1"/>
  <c r="AI496" i="18"/>
  <c r="AI499" i="18" s="1"/>
  <c r="Z499" i="18"/>
  <c r="AA496" i="18"/>
  <c r="AH424" i="1"/>
  <c r="AA428" i="1"/>
  <c r="AI771" i="1"/>
  <c r="S525" i="1"/>
  <c r="S526" i="1" s="1"/>
  <c r="R526" i="1" s="1"/>
  <c r="P526" i="1" s="1"/>
  <c r="Z372" i="1"/>
  <c r="U47" i="17"/>
  <c r="S823" i="1"/>
  <c r="S824" i="1" s="1"/>
  <c r="R824" i="1" s="1"/>
  <c r="P824" i="1" s="1"/>
  <c r="AH202" i="18"/>
  <c r="AB443" i="18"/>
  <c r="AI618" i="18"/>
  <c r="AI518" i="18"/>
  <c r="AI347" i="18"/>
  <c r="AI676" i="1"/>
  <c r="AI862" i="1"/>
  <c r="AH294" i="18"/>
  <c r="AH550" i="18"/>
  <c r="AH560" i="18" s="1"/>
  <c r="AA560" i="18"/>
  <c r="AH701" i="1"/>
  <c r="AH716" i="1" s="1"/>
  <c r="AA716" i="1"/>
  <c r="S64" i="17"/>
  <c r="Z64" i="17" s="1"/>
  <c r="AI64" i="17" s="1"/>
  <c r="Z65" i="1"/>
  <c r="Z52" i="1"/>
  <c r="S51" i="17"/>
  <c r="Z51" i="17" s="1"/>
  <c r="AA51" i="17" s="1"/>
  <c r="AH51" i="17" s="1"/>
  <c r="S15" i="17"/>
  <c r="Z15" i="17" s="1"/>
  <c r="AI15" i="17" s="1"/>
  <c r="AA66" i="18"/>
  <c r="AH66" i="18" s="1"/>
  <c r="AI272" i="18"/>
  <c r="AI275" i="18" s="1"/>
  <c r="Z275" i="18"/>
  <c r="AH272" i="18"/>
  <c r="AH275" i="18" s="1"/>
  <c r="AA275" i="18"/>
  <c r="AI269" i="18"/>
  <c r="Z63" i="1"/>
  <c r="S62" i="17"/>
  <c r="Z62" i="17" s="1"/>
  <c r="AI62" i="17" s="1"/>
  <c r="AA285" i="1"/>
  <c r="AH285" i="1" s="1"/>
  <c r="AI285" i="1"/>
  <c r="AI290" i="1" s="1"/>
  <c r="O75" i="1"/>
  <c r="AI13" i="17"/>
  <c r="AI60" i="1"/>
  <c r="S48" i="1"/>
  <c r="S599" i="1"/>
  <c r="S600" i="1" s="1"/>
  <c r="R600" i="1" s="1"/>
  <c r="P600" i="1" s="1"/>
  <c r="Z27" i="1"/>
  <c r="S26" i="17"/>
  <c r="Z26" i="17" s="1"/>
  <c r="AI26" i="17" s="1"/>
  <c r="AH631" i="1"/>
  <c r="AH642" i="1" s="1"/>
  <c r="AA642" i="1"/>
  <c r="AI862" i="18"/>
  <c r="AI866" i="18" s="1"/>
  <c r="AA862" i="18"/>
  <c r="I73" i="17"/>
  <c r="P73" i="17" s="1"/>
  <c r="P73" i="18"/>
  <c r="AI955" i="18"/>
  <c r="AI957" i="18" s="1"/>
  <c r="AA955" i="18"/>
  <c r="Z957" i="18"/>
  <c r="AH746" i="1"/>
  <c r="AH749" i="1" s="1"/>
  <c r="AA749" i="1"/>
  <c r="AI718" i="18"/>
  <c r="AI722" i="18" s="1"/>
  <c r="AA718" i="18"/>
  <c r="Z722" i="18"/>
  <c r="AH770" i="18"/>
  <c r="AH780" i="18" s="1"/>
  <c r="AA780" i="18"/>
  <c r="AI521" i="1"/>
  <c r="AA521" i="1"/>
  <c r="AH521" i="1" s="1"/>
  <c r="Z669" i="18"/>
  <c r="AI667" i="18"/>
  <c r="AI669" i="18" s="1"/>
  <c r="AA667" i="18"/>
  <c r="Q47" i="17"/>
  <c r="P47" i="17"/>
  <c r="AA811" i="18"/>
  <c r="Z813" i="18"/>
  <c r="Z814" i="18" s="1"/>
  <c r="AI811" i="18"/>
  <c r="AI813" i="18" s="1"/>
  <c r="AI814" i="18" s="1"/>
  <c r="AH833" i="1"/>
  <c r="AH844" i="1" s="1"/>
  <c r="AA844" i="1"/>
  <c r="AH669" i="1"/>
  <c r="AH670" i="1" s="1"/>
  <c r="AA670" i="1"/>
  <c r="AA515" i="1"/>
  <c r="AH515" i="1" s="1"/>
  <c r="AI515" i="1"/>
  <c r="AA518" i="1"/>
  <c r="AH518" i="1" s="1"/>
  <c r="AI518" i="1"/>
  <c r="AA33" i="1"/>
  <c r="AH33" i="1" s="1"/>
  <c r="Z26" i="1"/>
  <c r="S25" i="17"/>
  <c r="Z25" i="17" s="1"/>
  <c r="AI25" i="17" s="1"/>
  <c r="S56" i="17"/>
  <c r="Z56" i="17" s="1"/>
  <c r="AA56" i="17" s="1"/>
  <c r="AH56" i="17" s="1"/>
  <c r="AA934" i="18"/>
  <c r="AI934" i="18"/>
  <c r="AI938" i="18" s="1"/>
  <c r="Z938" i="18"/>
  <c r="AA473" i="18"/>
  <c r="AI473" i="18"/>
  <c r="AI485" i="18" s="1"/>
  <c r="Z485" i="18"/>
  <c r="AI50" i="18"/>
  <c r="AA50" i="18"/>
  <c r="AH50" i="18" s="1"/>
  <c r="AH263" i="18"/>
  <c r="AH269" i="18" s="1"/>
  <c r="AA269" i="18"/>
  <c r="AB43" i="18"/>
  <c r="AB47" i="18" s="1"/>
  <c r="AB73" i="18" s="1"/>
  <c r="T43" i="17"/>
  <c r="AB43" i="17" s="1"/>
  <c r="AB47" i="17" s="1"/>
  <c r="AI693" i="1"/>
  <c r="AI698" i="1" s="1"/>
  <c r="AA693" i="1"/>
  <c r="Z698" i="1"/>
  <c r="AI485" i="1"/>
  <c r="AA485" i="1"/>
  <c r="AH485" i="1" s="1"/>
  <c r="AI636" i="18"/>
  <c r="AI569" i="1"/>
  <c r="AI573" i="1" s="1"/>
  <c r="AA569" i="1"/>
  <c r="Z573" i="1"/>
  <c r="AH351" i="18"/>
  <c r="AI565" i="1"/>
  <c r="S23" i="17"/>
  <c r="Z23" i="17" s="1"/>
  <c r="AI23" i="17" s="1"/>
  <c r="AI836" i="18"/>
  <c r="AI852" i="18" s="1"/>
  <c r="AA836" i="18"/>
  <c r="AA646" i="18"/>
  <c r="Z650" i="18"/>
  <c r="AI646" i="18"/>
  <c r="AI650" i="18" s="1"/>
  <c r="AA652" i="18"/>
  <c r="AI652" i="18"/>
  <c r="AI664" i="18" s="1"/>
  <c r="Z664" i="18"/>
  <c r="AI415" i="18"/>
  <c r="AI417" i="18" s="1"/>
  <c r="AA415" i="18"/>
  <c r="Z417" i="18"/>
  <c r="Z712" i="18"/>
  <c r="S716" i="18"/>
  <c r="AA420" i="18"/>
  <c r="AI420" i="18"/>
  <c r="AI423" i="18" s="1"/>
  <c r="Z423" i="18"/>
  <c r="AI393" i="18"/>
  <c r="AA393" i="18"/>
  <c r="AH393" i="18" s="1"/>
  <c r="Z924" i="18"/>
  <c r="S148" i="1"/>
  <c r="Z361" i="18"/>
  <c r="AI354" i="18"/>
  <c r="AI361" i="18" s="1"/>
  <c r="AA354" i="18"/>
  <c r="AH354" i="18" s="1"/>
  <c r="S37" i="17"/>
  <c r="Z37" i="17" s="1"/>
  <c r="AI37" i="17" s="1"/>
  <c r="Z38" i="1"/>
  <c r="AH612" i="1"/>
  <c r="AH624" i="1" s="1"/>
  <c r="AA624" i="1"/>
  <c r="Z17" i="1"/>
  <c r="S16" i="17"/>
  <c r="Z16" i="17" s="1"/>
  <c r="AI16" i="17" s="1"/>
  <c r="AI591" i="18"/>
  <c r="AI593" i="18" s="1"/>
  <c r="AA591" i="18"/>
  <c r="Z593" i="18"/>
  <c r="AH620" i="18"/>
  <c r="AH636" i="18" s="1"/>
  <c r="AA636" i="18"/>
  <c r="AH550" i="1"/>
  <c r="AH565" i="1" s="1"/>
  <c r="AA565" i="1"/>
  <c r="Z513" i="18"/>
  <c r="AA502" i="18"/>
  <c r="AI502" i="18"/>
  <c r="AI513" i="18" s="1"/>
  <c r="AH497" i="1"/>
  <c r="AH499" i="1" s="1"/>
  <c r="AA499" i="1"/>
  <c r="AI466" i="1"/>
  <c r="AA466" i="1"/>
  <c r="AH466" i="1" s="1"/>
  <c r="AI692" i="18"/>
  <c r="AI708" i="18" s="1"/>
  <c r="AA692" i="18"/>
  <c r="Z708" i="18"/>
  <c r="AI939" i="1"/>
  <c r="AI943" i="1" s="1"/>
  <c r="AA939" i="1"/>
  <c r="Z943" i="1"/>
  <c r="AI511" i="1"/>
  <c r="AA511" i="1"/>
  <c r="AH511" i="1" s="1"/>
  <c r="AA868" i="18"/>
  <c r="AI868" i="18"/>
  <c r="AI880" i="18" s="1"/>
  <c r="AI508" i="1"/>
  <c r="AA508" i="1"/>
  <c r="AH508" i="1" s="1"/>
  <c r="AH587" i="1"/>
  <c r="AH593" i="1" s="1"/>
  <c r="AA593" i="1"/>
  <c r="AI487" i="18"/>
  <c r="AI493" i="18" s="1"/>
  <c r="AA487" i="18"/>
  <c r="Z493" i="18"/>
  <c r="AA571" i="18"/>
  <c r="AI571" i="18"/>
  <c r="AI574" i="18" s="1"/>
  <c r="Z574" i="18"/>
  <c r="AH446" i="1"/>
  <c r="AH447" i="1" s="1"/>
  <c r="AA447" i="1"/>
  <c r="AI170" i="1"/>
  <c r="AH204" i="1"/>
  <c r="Z222" i="1"/>
  <c r="AA60" i="18"/>
  <c r="AH60" i="18" s="1"/>
  <c r="N73" i="17"/>
  <c r="AH348" i="1"/>
  <c r="AH352" i="1" s="1"/>
  <c r="AA352" i="1"/>
  <c r="T39" i="17"/>
  <c r="AH232" i="1"/>
  <c r="AH244" i="1" s="1"/>
  <c r="AA244" i="1"/>
  <c r="AI32" i="1"/>
  <c r="AA181" i="1"/>
  <c r="AH181" i="1" s="1"/>
  <c r="AI181" i="1"/>
  <c r="AI36" i="18"/>
  <c r="AI209" i="18"/>
  <c r="AI216" i="18" s="1"/>
  <c r="AA209" i="18"/>
  <c r="AH209" i="18" s="1"/>
  <c r="AA190" i="18"/>
  <c r="Z196" i="18"/>
  <c r="AI190" i="18"/>
  <c r="AI196" i="18" s="1"/>
  <c r="S36" i="17"/>
  <c r="Z36" i="17" s="1"/>
  <c r="AI36" i="17" s="1"/>
  <c r="S28" i="17"/>
  <c r="Z28" i="17" s="1"/>
  <c r="AI28" i="17" s="1"/>
  <c r="AI180" i="1"/>
  <c r="AA180" i="1"/>
  <c r="AH180" i="1" s="1"/>
  <c r="AI28" i="1"/>
  <c r="Z39" i="1"/>
  <c r="S38" i="17"/>
  <c r="Z38" i="17" s="1"/>
  <c r="AI38" i="17" s="1"/>
  <c r="AI187" i="1"/>
  <c r="AA187" i="1"/>
  <c r="AH187" i="1" s="1"/>
  <c r="AI177" i="1"/>
  <c r="AA177" i="1"/>
  <c r="AH177" i="1" s="1"/>
  <c r="AA176" i="1"/>
  <c r="AH176" i="1" s="1"/>
  <c r="AI176" i="1"/>
  <c r="AH121" i="18"/>
  <c r="AH123" i="18" s="1"/>
  <c r="AA123" i="18"/>
  <c r="AI121" i="18"/>
  <c r="AI123" i="18" s="1"/>
  <c r="Z123" i="18"/>
  <c r="AC39" i="17"/>
  <c r="AI97" i="18"/>
  <c r="AC73" i="18"/>
  <c r="AB149" i="18"/>
  <c r="AB21" i="17"/>
  <c r="AA130" i="1"/>
  <c r="AI130" i="1"/>
  <c r="AI142" i="1" s="1"/>
  <c r="Z142" i="1"/>
  <c r="Z51" i="1"/>
  <c r="S50" i="17"/>
  <c r="Z50" i="17" s="1"/>
  <c r="AA50" i="17" s="1"/>
  <c r="AH50" i="17" s="1"/>
  <c r="AA125" i="1"/>
  <c r="AH125" i="1" s="1"/>
  <c r="AI125" i="1"/>
  <c r="AI128" i="1" s="1"/>
  <c r="Z128" i="1"/>
  <c r="I149" i="1"/>
  <c r="Q149" i="1" s="1"/>
  <c r="AI146" i="18"/>
  <c r="AI148" i="18" s="1"/>
  <c r="Z148" i="18"/>
  <c r="AH146" i="18"/>
  <c r="AH148" i="18" s="1"/>
  <c r="AA148" i="18"/>
  <c r="AA63" i="18"/>
  <c r="AH63" i="18" s="1"/>
  <c r="S45" i="17"/>
  <c r="Z45" i="17" s="1"/>
  <c r="AA45" i="17" s="1"/>
  <c r="AH45" i="17" s="1"/>
  <c r="J21" i="17"/>
  <c r="Q21" i="17" s="1"/>
  <c r="AI118" i="1"/>
  <c r="AI122" i="1" s="1"/>
  <c r="AA118" i="1"/>
  <c r="AB67" i="17"/>
  <c r="AB74" i="1"/>
  <c r="S10" i="17"/>
  <c r="Z10" i="17" s="1"/>
  <c r="AA883" i="18"/>
  <c r="AI883" i="18"/>
  <c r="AI885" i="18" s="1"/>
  <c r="V21" i="17"/>
  <c r="V74" i="1"/>
  <c r="AI533" i="18"/>
  <c r="AI542" i="18" s="1"/>
  <c r="AA533" i="18"/>
  <c r="AA487" i="1"/>
  <c r="AH487" i="1" s="1"/>
  <c r="AI487" i="1"/>
  <c r="AI491" i="1" s="1"/>
  <c r="AI237" i="18"/>
  <c r="AA237" i="18"/>
  <c r="AH237" i="18" s="1"/>
  <c r="S22" i="1"/>
  <c r="AA159" i="18"/>
  <c r="AI159" i="18"/>
  <c r="T21" i="17"/>
  <c r="AH216" i="18"/>
  <c r="AA740" i="18"/>
  <c r="AH740" i="18" s="1"/>
  <c r="AI740" i="18"/>
  <c r="AH70" i="1"/>
  <c r="AA381" i="18"/>
  <c r="AI381" i="18"/>
  <c r="AI391" i="18" s="1"/>
  <c r="AA55" i="18"/>
  <c r="AI55" i="18"/>
  <c r="T449" i="1"/>
  <c r="AI233" i="18"/>
  <c r="AA233" i="18"/>
  <c r="AH233" i="18" s="1"/>
  <c r="Z19" i="1"/>
  <c r="S18" i="17"/>
  <c r="Z18" i="17" s="1"/>
  <c r="AH875" i="1"/>
  <c r="AH876" i="1" s="1"/>
  <c r="AA876" i="1"/>
  <c r="S46" i="17"/>
  <c r="Z46" i="17" s="1"/>
  <c r="S59" i="17"/>
  <c r="Z59" i="17" s="1"/>
  <c r="AI34" i="18"/>
  <c r="AA34" i="18"/>
  <c r="AH34" i="18" s="1"/>
  <c r="AC22" i="1"/>
  <c r="AC74" i="1" s="1"/>
  <c r="AH426" i="18"/>
  <c r="Q54" i="1"/>
  <c r="J53" i="17"/>
  <c r="AA428" i="18"/>
  <c r="AH428" i="18" s="1"/>
  <c r="AI428" i="18"/>
  <c r="AI437" i="18" s="1"/>
  <c r="AI52" i="17"/>
  <c r="AA52" i="17"/>
  <c r="AH52" i="17" s="1"/>
  <c r="AI387" i="1"/>
  <c r="AI396" i="1" s="1"/>
  <c r="AA387" i="1"/>
  <c r="Z396" i="1"/>
  <c r="AH578" i="1"/>
  <c r="AH579" i="1" s="1"/>
  <c r="AA579" i="1"/>
  <c r="P677" i="1"/>
  <c r="AI24" i="17"/>
  <c r="AA24" i="17"/>
  <c r="AH24" i="17" s="1"/>
  <c r="J47" i="17"/>
  <c r="Z896" i="1"/>
  <c r="AA232" i="18"/>
  <c r="AI232" i="18"/>
  <c r="AA162" i="18"/>
  <c r="AH162" i="18" s="1"/>
  <c r="AI162" i="18"/>
  <c r="AI467" i="18"/>
  <c r="S57" i="17"/>
  <c r="Z57" i="17" s="1"/>
  <c r="S31" i="17"/>
  <c r="Z31" i="17" s="1"/>
  <c r="AA414" i="1"/>
  <c r="AH400" i="1"/>
  <c r="AH414" i="1" s="1"/>
  <c r="S594" i="18"/>
  <c r="Z542" i="18"/>
  <c r="AH738" i="18"/>
  <c r="AA741" i="18"/>
  <c r="AA18" i="18"/>
  <c r="AH18" i="18" s="1"/>
  <c r="AI18" i="18"/>
  <c r="AA857" i="18"/>
  <c r="AI857" i="18"/>
  <c r="AI860" i="18" s="1"/>
  <c r="AA42" i="17"/>
  <c r="AH42" i="17" s="1"/>
  <c r="AI42" i="17"/>
  <c r="Z62" i="1"/>
  <c r="S61" i="17"/>
  <c r="Z61" i="17" s="1"/>
  <c r="S149" i="18"/>
  <c r="Z97" i="18"/>
  <c r="AI638" i="18"/>
  <c r="AA638" i="18"/>
  <c r="Z644" i="18"/>
  <c r="AI397" i="18"/>
  <c r="AI409" i="18" s="1"/>
  <c r="AA397" i="18"/>
  <c r="Z409" i="18"/>
  <c r="Z56" i="1"/>
  <c r="S55" i="17"/>
  <c r="Z55" i="17" s="1"/>
  <c r="S27" i="17"/>
  <c r="Z27" i="17" s="1"/>
  <c r="AI811" i="1"/>
  <c r="AI817" i="1" s="1"/>
  <c r="AA811" i="1"/>
  <c r="Z817" i="1"/>
  <c r="AI65" i="17"/>
  <c r="AA65" i="17"/>
  <c r="AH65" i="17" s="1"/>
  <c r="Q68" i="1"/>
  <c r="Z71" i="1"/>
  <c r="S70" i="17"/>
  <c r="Z70" i="17" s="1"/>
  <c r="AI470" i="1"/>
  <c r="AA470" i="1"/>
  <c r="AH470" i="1" s="1"/>
  <c r="Z50" i="1"/>
  <c r="S49" i="17"/>
  <c r="Z49" i="17" s="1"/>
  <c r="S17" i="17"/>
  <c r="Z17" i="17" s="1"/>
  <c r="AA576" i="18"/>
  <c r="AI576" i="18"/>
  <c r="AI588" i="18" s="1"/>
  <c r="Z588" i="18"/>
  <c r="AI779" i="1"/>
  <c r="AI789" i="1" s="1"/>
  <c r="AA779" i="1"/>
  <c r="Z789" i="1"/>
  <c r="AI53" i="1"/>
  <c r="AA53" i="1"/>
  <c r="AH53" i="1" s="1"/>
  <c r="Z963" i="1"/>
  <c r="Z969" i="1" s="1"/>
  <c r="AI951" i="1"/>
  <c r="AI963" i="1" s="1"/>
  <c r="AA951" i="1"/>
  <c r="S34" i="17"/>
  <c r="Z34" i="17" s="1"/>
  <c r="Z690" i="18"/>
  <c r="Z59" i="1"/>
  <c r="S58" i="17"/>
  <c r="Z58" i="17" s="1"/>
  <c r="AI942" i="18"/>
  <c r="AA942" i="18"/>
  <c r="AH942" i="18" s="1"/>
  <c r="S19" i="17"/>
  <c r="Z19" i="17" s="1"/>
  <c r="AH69" i="18"/>
  <c r="AH245" i="18"/>
  <c r="AH261" i="18" s="1"/>
  <c r="AA261" i="18"/>
  <c r="AI536" i="1"/>
  <c r="AI547" i="1" s="1"/>
  <c r="AA536" i="1"/>
  <c r="Z547" i="1"/>
  <c r="AH759" i="1"/>
  <c r="AH771" i="1" s="1"/>
  <c r="AA771" i="1"/>
  <c r="AI741" i="18"/>
  <c r="AI30" i="17"/>
  <c r="AA30" i="17"/>
  <c r="AH30" i="17" s="1"/>
  <c r="AA918" i="18"/>
  <c r="AH918" i="18" s="1"/>
  <c r="AI918" i="18"/>
  <c r="S519" i="18"/>
  <c r="Z467" i="18"/>
  <c r="AA42" i="18"/>
  <c r="AH42" i="18" s="1"/>
  <c r="AI42" i="18"/>
  <c r="AH88" i="18"/>
  <c r="AH97" i="18" s="1"/>
  <c r="AA97" i="18"/>
  <c r="S68" i="1"/>
  <c r="AH308" i="1"/>
  <c r="AH320" i="1" s="1"/>
  <c r="AA320" i="1"/>
  <c r="Z315" i="18"/>
  <c r="S367" i="18"/>
  <c r="AA917" i="18"/>
  <c r="AH917" i="18" s="1"/>
  <c r="AI917" i="18"/>
  <c r="AI924" i="18" s="1"/>
  <c r="AI103" i="18"/>
  <c r="AI115" i="18" s="1"/>
  <c r="Z115" i="18"/>
  <c r="AI9" i="18"/>
  <c r="AA9" i="18"/>
  <c r="S886" i="18"/>
  <c r="Z834" i="18"/>
  <c r="Z886" i="18" s="1"/>
  <c r="AH131" i="18"/>
  <c r="AH143" i="18" s="1"/>
  <c r="AA143" i="18"/>
  <c r="S9" i="17"/>
  <c r="Z9" i="17" s="1"/>
  <c r="Z491" i="1"/>
  <c r="Q40" i="1"/>
  <c r="J39" i="17"/>
  <c r="Q39" i="17" s="1"/>
  <c r="K75" i="1"/>
  <c r="AI96" i="1"/>
  <c r="AH648" i="1"/>
  <c r="AH650" i="1" s="1"/>
  <c r="AA650" i="1"/>
  <c r="AA281" i="18"/>
  <c r="AI281" i="18"/>
  <c r="AI289" i="18" s="1"/>
  <c r="Z289" i="18"/>
  <c r="AA289" i="18" s="1"/>
  <c r="AA941" i="18"/>
  <c r="Z952" i="18"/>
  <c r="AI941" i="18"/>
  <c r="AI183" i="18"/>
  <c r="AI188" i="18" s="1"/>
  <c r="AA183" i="18"/>
  <c r="Z188" i="18"/>
  <c r="AI640" i="18"/>
  <c r="AA640" i="18"/>
  <c r="AH640" i="18" s="1"/>
  <c r="S11" i="17"/>
  <c r="Z11" i="17" s="1"/>
  <c r="S12" i="17"/>
  <c r="Z12" i="17" s="1"/>
  <c r="AH162" i="1"/>
  <c r="J74" i="1"/>
  <c r="AI35" i="1"/>
  <c r="AA35" i="1"/>
  <c r="AH35" i="1" s="1"/>
  <c r="AI896" i="1"/>
  <c r="AA681" i="18"/>
  <c r="AI681" i="18"/>
  <c r="AI690" i="18" s="1"/>
  <c r="AA338" i="1"/>
  <c r="AI325" i="18"/>
  <c r="AI333" i="18" s="1"/>
  <c r="AA325" i="18"/>
  <c r="Z333" i="18"/>
  <c r="AI20" i="1"/>
  <c r="AA20" i="1"/>
  <c r="AH20" i="1" s="1"/>
  <c r="S33" i="17"/>
  <c r="Z33" i="17" s="1"/>
  <c r="AH24" i="1"/>
  <c r="S44" i="17"/>
  <c r="Z44" i="17" s="1"/>
  <c r="AI464" i="1"/>
  <c r="Z473" i="1"/>
  <c r="AA464" i="1"/>
  <c r="AI738" i="1"/>
  <c r="AI744" i="1" s="1"/>
  <c r="AA738" i="1"/>
  <c r="Z744" i="1"/>
  <c r="AH42" i="1"/>
  <c r="AH929" i="18"/>
  <c r="AA11" i="18"/>
  <c r="AH11" i="18" s="1"/>
  <c r="AI11" i="18"/>
  <c r="S35" i="17"/>
  <c r="Z35" i="17" s="1"/>
  <c r="Z36" i="1"/>
  <c r="S41" i="17"/>
  <c r="Z41" i="17" s="1"/>
  <c r="AI430" i="1"/>
  <c r="AI442" i="1" s="1"/>
  <c r="AA430" i="1"/>
  <c r="Z442" i="1"/>
  <c r="S14" i="17"/>
  <c r="Z14" i="17" s="1"/>
  <c r="AI306" i="18"/>
  <c r="AI315" i="18" s="1"/>
  <c r="AA306" i="18"/>
  <c r="S32" i="17"/>
  <c r="Z32" i="17" s="1"/>
  <c r="AA115" i="18"/>
  <c r="AH103" i="18"/>
  <c r="AH115" i="18" s="1"/>
  <c r="U74" i="1"/>
  <c r="U21" i="17"/>
  <c r="AH174" i="1"/>
  <c r="Z170" i="18"/>
  <c r="S222" i="18"/>
  <c r="S71" i="17"/>
  <c r="Z71" i="17" s="1"/>
  <c r="AI826" i="18"/>
  <c r="AI834" i="18" s="1"/>
  <c r="AA826" i="18"/>
  <c r="AH609" i="18"/>
  <c r="AH618" i="18" s="1"/>
  <c r="AA618" i="18"/>
  <c r="AH128" i="1"/>
  <c r="Z391" i="18"/>
  <c r="S443" i="18"/>
  <c r="AI522" i="1"/>
  <c r="AA522" i="1"/>
  <c r="Z524" i="1"/>
  <c r="AI131" i="18"/>
  <c r="AI143" i="18" s="1"/>
  <c r="Z143" i="18"/>
  <c r="T67" i="17"/>
  <c r="T74" i="1"/>
  <c r="AH478" i="1"/>
  <c r="AI10" i="18"/>
  <c r="AA10" i="18"/>
  <c r="AH10" i="18" s="1"/>
  <c r="AI19" i="18"/>
  <c r="AA19" i="18"/>
  <c r="AH19" i="18" s="1"/>
  <c r="AA96" i="1"/>
  <c r="AH86" i="1"/>
  <c r="AH96" i="1" s="1"/>
  <c r="AI931" i="18"/>
  <c r="AI932" i="18" s="1"/>
  <c r="AA931" i="18"/>
  <c r="AH931" i="18" s="1"/>
  <c r="AI501" i="1"/>
  <c r="AI505" i="1" s="1"/>
  <c r="AA501" i="1"/>
  <c r="Z505" i="1"/>
  <c r="AH336" i="18"/>
  <c r="AH341" i="18" s="1"/>
  <c r="AA341" i="18"/>
  <c r="AC21" i="17"/>
  <c r="AH945" i="1"/>
  <c r="AH949" i="1" s="1"/>
  <c r="AA949" i="1"/>
  <c r="Z30" i="1"/>
  <c r="S29" i="17"/>
  <c r="Z29" i="17" s="1"/>
  <c r="S43" i="17"/>
  <c r="AA58" i="18"/>
  <c r="AH58" i="18" s="1"/>
  <c r="AI58" i="18"/>
  <c r="S448" i="1"/>
  <c r="AI49" i="18"/>
  <c r="AI53" i="18" s="1"/>
  <c r="AA49" i="18"/>
  <c r="AA862" i="1"/>
  <c r="AH846" i="1"/>
  <c r="AH862" i="1" s="1"/>
  <c r="Z243" i="18"/>
  <c r="S295" i="18"/>
  <c r="AA12" i="18"/>
  <c r="AH12" i="18" s="1"/>
  <c r="AI12" i="18"/>
  <c r="AH457" i="18"/>
  <c r="AH467" i="18" s="1"/>
  <c r="AA467" i="18"/>
  <c r="AI510" i="1"/>
  <c r="Z519" i="1"/>
  <c r="AA510" i="1"/>
  <c r="AH338" i="1"/>
  <c r="AH913" i="18"/>
  <c r="AI724" i="18"/>
  <c r="AI736" i="18" s="1"/>
  <c r="AA724" i="18"/>
  <c r="Z736" i="18"/>
  <c r="AA491" i="1" l="1"/>
  <c r="AH491" i="1"/>
  <c r="Z599" i="1"/>
  <c r="AH896" i="1"/>
  <c r="AA48" i="1"/>
  <c r="AH170" i="1"/>
  <c r="AA128" i="1"/>
  <c r="AA170" i="1"/>
  <c r="AH48" i="1"/>
  <c r="AH195" i="1"/>
  <c r="AH196" i="1" s="1"/>
  <c r="AA196" i="1"/>
  <c r="P297" i="1"/>
  <c r="Q297" i="1"/>
  <c r="AA216" i="1"/>
  <c r="AH216" i="1"/>
  <c r="AI60" i="17"/>
  <c r="S73" i="18"/>
  <c r="Z73" i="18" s="1"/>
  <c r="AA216" i="18"/>
  <c r="V73" i="17"/>
  <c r="Z43" i="17"/>
  <c r="AA43" i="17" s="1"/>
  <c r="AH43" i="17" s="1"/>
  <c r="AH741" i="18"/>
  <c r="AI969" i="1"/>
  <c r="AA924" i="18"/>
  <c r="AI952" i="18"/>
  <c r="AI958" i="18" s="1"/>
  <c r="AH924" i="18"/>
  <c r="Z958" i="18"/>
  <c r="AI823" i="1"/>
  <c r="Z823" i="1"/>
  <c r="AI69" i="17"/>
  <c r="Z750" i="1"/>
  <c r="AI750" i="1"/>
  <c r="AH676" i="1"/>
  <c r="AA676" i="1"/>
  <c r="S449" i="1"/>
  <c r="R449" i="1" s="1"/>
  <c r="R373" i="1"/>
  <c r="P373" i="1" s="1"/>
  <c r="S373" i="1"/>
  <c r="Z670" i="18"/>
  <c r="AI599" i="1"/>
  <c r="AI519" i="1"/>
  <c r="AI524" i="1"/>
  <c r="AI473" i="1"/>
  <c r="AH428" i="1"/>
  <c r="AH419" i="1"/>
  <c r="AH422" i="1" s="1"/>
  <c r="AA422" i="1"/>
  <c r="U73" i="17"/>
  <c r="S742" i="18"/>
  <c r="AI60" i="18"/>
  <c r="Z519" i="18"/>
  <c r="AI519" i="18"/>
  <c r="Z443" i="18"/>
  <c r="AA896" i="1"/>
  <c r="AA63" i="17"/>
  <c r="AH63" i="17" s="1"/>
  <c r="AA15" i="17"/>
  <c r="AH15" i="17" s="1"/>
  <c r="AA26" i="17"/>
  <c r="AH26" i="17" s="1"/>
  <c r="AI66" i="17"/>
  <c r="AI296" i="1"/>
  <c r="AI51" i="17"/>
  <c r="AA290" i="1"/>
  <c r="AA64" i="17"/>
  <c r="AH64" i="17" s="1"/>
  <c r="AH290" i="1"/>
  <c r="AI56" i="17"/>
  <c r="AH267" i="1"/>
  <c r="AH270" i="1" s="1"/>
  <c r="AA270" i="1"/>
  <c r="Q223" i="1"/>
  <c r="P223" i="1"/>
  <c r="AI65" i="1"/>
  <c r="AA65" i="1"/>
  <c r="AH65" i="1" s="1"/>
  <c r="S149" i="1"/>
  <c r="R149" i="1" s="1"/>
  <c r="AA52" i="1"/>
  <c r="AH52" i="1" s="1"/>
  <c r="AI52" i="1"/>
  <c r="AH496" i="18"/>
  <c r="AH499" i="18" s="1"/>
  <c r="AA499" i="18"/>
  <c r="AI243" i="18"/>
  <c r="S53" i="17"/>
  <c r="AA62" i="17"/>
  <c r="AH62" i="17" s="1"/>
  <c r="Z295" i="18"/>
  <c r="AA63" i="1"/>
  <c r="AH63" i="1" s="1"/>
  <c r="AI63" i="1"/>
  <c r="AI27" i="1"/>
  <c r="AA27" i="1"/>
  <c r="AH27" i="1" s="1"/>
  <c r="AH811" i="18"/>
  <c r="AH813" i="18" s="1"/>
  <c r="AH814" i="18" s="1"/>
  <c r="AA813" i="18"/>
  <c r="AA814" i="18" s="1"/>
  <c r="AH862" i="18"/>
  <c r="AH866" i="18" s="1"/>
  <c r="AA866" i="18"/>
  <c r="AH718" i="18"/>
  <c r="AH722" i="18" s="1"/>
  <c r="AA722" i="18"/>
  <c r="AH667" i="18"/>
  <c r="AH669" i="18" s="1"/>
  <c r="AA669" i="18"/>
  <c r="AH955" i="18"/>
  <c r="AH957" i="18" s="1"/>
  <c r="AA957" i="18"/>
  <c r="AA16" i="17"/>
  <c r="AH16" i="17" s="1"/>
  <c r="AA23" i="17"/>
  <c r="AH23" i="17" s="1"/>
  <c r="AA25" i="17"/>
  <c r="AH25" i="17" s="1"/>
  <c r="AA37" i="17"/>
  <c r="AH37" i="17" s="1"/>
  <c r="AA26" i="1"/>
  <c r="AH26" i="1" s="1"/>
  <c r="AI26" i="1"/>
  <c r="AH571" i="18"/>
  <c r="AH574" i="18" s="1"/>
  <c r="AA574" i="18"/>
  <c r="AI17" i="1"/>
  <c r="AA17" i="1"/>
  <c r="AH17" i="1" s="1"/>
  <c r="AI38" i="1"/>
  <c r="AA38" i="1"/>
  <c r="AH38" i="1" s="1"/>
  <c r="AI712" i="18"/>
  <c r="AI716" i="18" s="1"/>
  <c r="AI742" i="18" s="1"/>
  <c r="AA712" i="18"/>
  <c r="Z716" i="18"/>
  <c r="Z742" i="18" s="1"/>
  <c r="AA361" i="18"/>
  <c r="AI367" i="18"/>
  <c r="AH692" i="18"/>
  <c r="AH708" i="18" s="1"/>
  <c r="AA708" i="18"/>
  <c r="AH591" i="18"/>
  <c r="AH593" i="18" s="1"/>
  <c r="AA593" i="18"/>
  <c r="AH420" i="18"/>
  <c r="AH423" i="18" s="1"/>
  <c r="AA423" i="18"/>
  <c r="AH646" i="18"/>
  <c r="AH650" i="18" s="1"/>
  <c r="AA650" i="18"/>
  <c r="AA23" i="18"/>
  <c r="AH23" i="18" s="1"/>
  <c r="AI23" i="18"/>
  <c r="AH361" i="18"/>
  <c r="AH693" i="1"/>
  <c r="AH698" i="1" s="1"/>
  <c r="AA698" i="1"/>
  <c r="AH932" i="18"/>
  <c r="AA437" i="18"/>
  <c r="AH868" i="18"/>
  <c r="AH880" i="18" s="1"/>
  <c r="AA880" i="18"/>
  <c r="AH939" i="1"/>
  <c r="AH943" i="1" s="1"/>
  <c r="AA943" i="1"/>
  <c r="AH502" i="18"/>
  <c r="AH513" i="18" s="1"/>
  <c r="AA513" i="18"/>
  <c r="AH415" i="18"/>
  <c r="AH417" i="18" s="1"/>
  <c r="AA417" i="18"/>
  <c r="AH652" i="18"/>
  <c r="AH664" i="18" s="1"/>
  <c r="AA664" i="18"/>
  <c r="AH836" i="18"/>
  <c r="AH852" i="18" s="1"/>
  <c r="AA852" i="18"/>
  <c r="AH934" i="18"/>
  <c r="AH938" i="18" s="1"/>
  <c r="AA938" i="18"/>
  <c r="AI886" i="18"/>
  <c r="AH487" i="18"/>
  <c r="AH493" i="18" s="1"/>
  <c r="AA493" i="18"/>
  <c r="AH569" i="1"/>
  <c r="AH573" i="1" s="1"/>
  <c r="AA573" i="1"/>
  <c r="AH473" i="18"/>
  <c r="AH485" i="18" s="1"/>
  <c r="AA485" i="18"/>
  <c r="AH188" i="1"/>
  <c r="AA188" i="1"/>
  <c r="AI188" i="1"/>
  <c r="AI222" i="1" s="1"/>
  <c r="S67" i="17"/>
  <c r="AA372" i="1"/>
  <c r="AA28" i="17"/>
  <c r="AH28" i="17" s="1"/>
  <c r="AA38" i="17"/>
  <c r="AH38" i="17" s="1"/>
  <c r="AH190" i="18"/>
  <c r="AH196" i="18" s="1"/>
  <c r="AA196" i="18"/>
  <c r="Z222" i="18"/>
  <c r="AA36" i="17"/>
  <c r="AH36" i="17" s="1"/>
  <c r="AA39" i="1"/>
  <c r="AH39" i="1" s="1"/>
  <c r="AI39" i="1"/>
  <c r="AI50" i="17"/>
  <c r="AB75" i="17"/>
  <c r="Z148" i="1"/>
  <c r="AH130" i="1"/>
  <c r="AH142" i="1" s="1"/>
  <c r="AA142" i="1"/>
  <c r="AI51" i="1"/>
  <c r="AA51" i="1"/>
  <c r="AH51" i="1" s="1"/>
  <c r="AI148" i="1"/>
  <c r="AH118" i="1"/>
  <c r="AH122" i="1" s="1"/>
  <c r="AA122" i="1"/>
  <c r="AI45" i="17"/>
  <c r="S72" i="17"/>
  <c r="AA45" i="18"/>
  <c r="AH45" i="18" s="1"/>
  <c r="AI45" i="18"/>
  <c r="S39" i="17"/>
  <c r="Z39" i="17" s="1"/>
  <c r="AI149" i="18"/>
  <c r="S47" i="17"/>
  <c r="Z47" i="17" s="1"/>
  <c r="AB73" i="17"/>
  <c r="Q73" i="17"/>
  <c r="AH510" i="1"/>
  <c r="AH519" i="1" s="1"/>
  <c r="AA519" i="1"/>
  <c r="AI43" i="18"/>
  <c r="AA43" i="18"/>
  <c r="AH43" i="18" s="1"/>
  <c r="AI71" i="18"/>
  <c r="AI72" i="18" s="1"/>
  <c r="AA71" i="18"/>
  <c r="AH306" i="18"/>
  <c r="AH315" i="18" s="1"/>
  <c r="AA315" i="18"/>
  <c r="AA41" i="18"/>
  <c r="AI41" i="18"/>
  <c r="AI44" i="17"/>
  <c r="AA44" i="17"/>
  <c r="AH44" i="17" s="1"/>
  <c r="AI33" i="17"/>
  <c r="AA33" i="17"/>
  <c r="AH33" i="17" s="1"/>
  <c r="AH681" i="18"/>
  <c r="AH690" i="18" s="1"/>
  <c r="AA690" i="18"/>
  <c r="Q74" i="1"/>
  <c r="J75" i="1"/>
  <c r="I75" i="1" s="1"/>
  <c r="AH372" i="1"/>
  <c r="AI58" i="17"/>
  <c r="AA58" i="17"/>
  <c r="AH58" i="17" s="1"/>
  <c r="AA34" i="17"/>
  <c r="AH34" i="17" s="1"/>
  <c r="AI34" i="17"/>
  <c r="AA17" i="18"/>
  <c r="AH17" i="18" s="1"/>
  <c r="AI17" i="18"/>
  <c r="AI27" i="17"/>
  <c r="AA27" i="17"/>
  <c r="AH27" i="17" s="1"/>
  <c r="AH638" i="18"/>
  <c r="AH644" i="18" s="1"/>
  <c r="AA644" i="18"/>
  <c r="Z594" i="18"/>
  <c r="AI57" i="18"/>
  <c r="AA57" i="18"/>
  <c r="AH57" i="18" s="1"/>
  <c r="AH232" i="18"/>
  <c r="AH243" i="18" s="1"/>
  <c r="AA243" i="18"/>
  <c r="Z448" i="1"/>
  <c r="AI46" i="17"/>
  <c r="AA46" i="17"/>
  <c r="AH46" i="17" s="1"/>
  <c r="AH159" i="18"/>
  <c r="AH170" i="18" s="1"/>
  <c r="AA170" i="18"/>
  <c r="AI594" i="18"/>
  <c r="AC73" i="17"/>
  <c r="AC75" i="17"/>
  <c r="AH826" i="18"/>
  <c r="AH834" i="18" s="1"/>
  <c r="AA834" i="18"/>
  <c r="AH430" i="1"/>
  <c r="AH442" i="1" s="1"/>
  <c r="AA442" i="1"/>
  <c r="AI36" i="1"/>
  <c r="AA36" i="1"/>
  <c r="AH36" i="1" s="1"/>
  <c r="AH464" i="1"/>
  <c r="AH473" i="1" s="1"/>
  <c r="AA473" i="1"/>
  <c r="AA44" i="18"/>
  <c r="AH44" i="18" s="1"/>
  <c r="AI44" i="18"/>
  <c r="AA33" i="18"/>
  <c r="AH33" i="18" s="1"/>
  <c r="AI33" i="18"/>
  <c r="AA11" i="17"/>
  <c r="AH11" i="17" s="1"/>
  <c r="AI11" i="17"/>
  <c r="AI19" i="17"/>
  <c r="AA19" i="17"/>
  <c r="AH19" i="17" s="1"/>
  <c r="AI59" i="1"/>
  <c r="AA59" i="1"/>
  <c r="AH59" i="1" s="1"/>
  <c r="AA963" i="1"/>
  <c r="AH951" i="1"/>
  <c r="AH963" i="1" s="1"/>
  <c r="AA49" i="17"/>
  <c r="AI49" i="17"/>
  <c r="Z53" i="17"/>
  <c r="AA70" i="17"/>
  <c r="AH70" i="17" s="1"/>
  <c r="AI70" i="17"/>
  <c r="AI27" i="18"/>
  <c r="AA27" i="18"/>
  <c r="AH397" i="18"/>
  <c r="AH409" i="18" s="1"/>
  <c r="AA409" i="18"/>
  <c r="AI644" i="18"/>
  <c r="AI670" i="18" s="1"/>
  <c r="AI61" i="17"/>
  <c r="AA61" i="17"/>
  <c r="AH61" i="17" s="1"/>
  <c r="AA31" i="17"/>
  <c r="AH31" i="17" s="1"/>
  <c r="AI31" i="17"/>
  <c r="AH387" i="1"/>
  <c r="AH396" i="1" s="1"/>
  <c r="AA396" i="1"/>
  <c r="AA46" i="18"/>
  <c r="AH46" i="18" s="1"/>
  <c r="AI46" i="18"/>
  <c r="AH55" i="18"/>
  <c r="S74" i="1"/>
  <c r="Z22" i="1"/>
  <c r="S21" i="17"/>
  <c r="Z21" i="17" s="1"/>
  <c r="AH883" i="18"/>
  <c r="AH885" i="18" s="1"/>
  <c r="AA885" i="18"/>
  <c r="AH724" i="18"/>
  <c r="AH736" i="18" s="1"/>
  <c r="AA736" i="18"/>
  <c r="AI29" i="17"/>
  <c r="AA29" i="17"/>
  <c r="AH29" i="17" s="1"/>
  <c r="T75" i="1"/>
  <c r="T73" i="17"/>
  <c r="AA30" i="1"/>
  <c r="AI30" i="1"/>
  <c r="Z40" i="1"/>
  <c r="AH501" i="1"/>
  <c r="AH505" i="1" s="1"/>
  <c r="AA505" i="1"/>
  <c r="AA524" i="1"/>
  <c r="AH522" i="1"/>
  <c r="AH524" i="1" s="1"/>
  <c r="AA32" i="17"/>
  <c r="AH32" i="17" s="1"/>
  <c r="AI32" i="17"/>
  <c r="AI14" i="17"/>
  <c r="AA14" i="17"/>
  <c r="AH14" i="17" s="1"/>
  <c r="AI35" i="17"/>
  <c r="AA35" i="17"/>
  <c r="AH35" i="17" s="1"/>
  <c r="AA932" i="18"/>
  <c r="Z525" i="1"/>
  <c r="AH325" i="18"/>
  <c r="AH333" i="18" s="1"/>
  <c r="AA333" i="18"/>
  <c r="AH222" i="1"/>
  <c r="AH281" i="18"/>
  <c r="AH289" i="18" s="1"/>
  <c r="Z367" i="18"/>
  <c r="AA149" i="18"/>
  <c r="AH779" i="1"/>
  <c r="AH789" i="1" s="1"/>
  <c r="AA789" i="1"/>
  <c r="Z72" i="17"/>
  <c r="AA588" i="18"/>
  <c r="AH576" i="18"/>
  <c r="AH588" i="18" s="1"/>
  <c r="Z54" i="1"/>
  <c r="AA50" i="1"/>
  <c r="AI50" i="1"/>
  <c r="AA71" i="1"/>
  <c r="AI71" i="1"/>
  <c r="AI73" i="1" s="1"/>
  <c r="Z73" i="1"/>
  <c r="AH811" i="1"/>
  <c r="AH817" i="1" s="1"/>
  <c r="AA817" i="1"/>
  <c r="Z67" i="17"/>
  <c r="AA55" i="17"/>
  <c r="AI55" i="17"/>
  <c r="AI62" i="1"/>
  <c r="AA62" i="1"/>
  <c r="AH62" i="1" s="1"/>
  <c r="AH857" i="18"/>
  <c r="AH860" i="18" s="1"/>
  <c r="AA860" i="18"/>
  <c r="AI31" i="18"/>
  <c r="AA31" i="18"/>
  <c r="AH31" i="18" s="1"/>
  <c r="AI448" i="1"/>
  <c r="AH437" i="18"/>
  <c r="AA59" i="17"/>
  <c r="AH59" i="17" s="1"/>
  <c r="AI59" i="17"/>
  <c r="AI18" i="17"/>
  <c r="AA18" i="17"/>
  <c r="AH18" i="17" s="1"/>
  <c r="AI443" i="18"/>
  <c r="AI10" i="17"/>
  <c r="AA10" i="17"/>
  <c r="AH10" i="17" s="1"/>
  <c r="AA53" i="18"/>
  <c r="AH49" i="18"/>
  <c r="AH53" i="18" s="1"/>
  <c r="AI71" i="17"/>
  <c r="AA71" i="17"/>
  <c r="AH71" i="17" s="1"/>
  <c r="AA32" i="18"/>
  <c r="AH32" i="18" s="1"/>
  <c r="AI32" i="18"/>
  <c r="AI14" i="18"/>
  <c r="AA14" i="18"/>
  <c r="AH14" i="18" s="1"/>
  <c r="AI41" i="17"/>
  <c r="AA41" i="17"/>
  <c r="AH738" i="1"/>
  <c r="AH744" i="1" s="1"/>
  <c r="AA744" i="1"/>
  <c r="AI12" i="17"/>
  <c r="AA12" i="17"/>
  <c r="AH12" i="17" s="1"/>
  <c r="AH183" i="18"/>
  <c r="AH188" i="18" s="1"/>
  <c r="AA188" i="18"/>
  <c r="AA952" i="18"/>
  <c r="AH941" i="18"/>
  <c r="AH952" i="18" s="1"/>
  <c r="AA9" i="17"/>
  <c r="AI9" i="17"/>
  <c r="AH9" i="18"/>
  <c r="AH149" i="18"/>
  <c r="AH536" i="1"/>
  <c r="AH547" i="1" s="1"/>
  <c r="AH599" i="1" s="1"/>
  <c r="AA547" i="1"/>
  <c r="AH69" i="17"/>
  <c r="AI17" i="17"/>
  <c r="AA17" i="17"/>
  <c r="AH17" i="17" s="1"/>
  <c r="Z68" i="1"/>
  <c r="AI56" i="1"/>
  <c r="AA56" i="1"/>
  <c r="Z149" i="18"/>
  <c r="AA57" i="17"/>
  <c r="AH57" i="17" s="1"/>
  <c r="AI57" i="17"/>
  <c r="AI295" i="18"/>
  <c r="AI59" i="18"/>
  <c r="AA59" i="18"/>
  <c r="AH59" i="18" s="1"/>
  <c r="AI19" i="1"/>
  <c r="AA19" i="1"/>
  <c r="AH19" i="1" s="1"/>
  <c r="AH381" i="18"/>
  <c r="AH391" i="18" s="1"/>
  <c r="AA391" i="18"/>
  <c r="AI170" i="18"/>
  <c r="AI222" i="18" s="1"/>
  <c r="AH533" i="18"/>
  <c r="AH542" i="18" s="1"/>
  <c r="AA542" i="18"/>
  <c r="AA222" i="1" l="1"/>
  <c r="AI22" i="1"/>
  <c r="AI43" i="17"/>
  <c r="AI47" i="17" s="1"/>
  <c r="AI53" i="17"/>
  <c r="AI54" i="1"/>
  <c r="AH969" i="1"/>
  <c r="AA750" i="1"/>
  <c r="AH750" i="1"/>
  <c r="AA969" i="1"/>
  <c r="AA670" i="18"/>
  <c r="AA599" i="1"/>
  <c r="AA594" i="18"/>
  <c r="AH519" i="18"/>
  <c r="Z75" i="18"/>
  <c r="AI525" i="1"/>
  <c r="AH448" i="1"/>
  <c r="AA448" i="1"/>
  <c r="AH958" i="18"/>
  <c r="AH670" i="18"/>
  <c r="AH594" i="18"/>
  <c r="AA519" i="18"/>
  <c r="AA443" i="18"/>
  <c r="AA296" i="1"/>
  <c r="AH296" i="1"/>
  <c r="AH443" i="18"/>
  <c r="AH823" i="1"/>
  <c r="AA823" i="1"/>
  <c r="AH712" i="18"/>
  <c r="AH716" i="18" s="1"/>
  <c r="AH742" i="18" s="1"/>
  <c r="AA716" i="18"/>
  <c r="AA742" i="18" s="1"/>
  <c r="AA958" i="18"/>
  <c r="AH21" i="18"/>
  <c r="AI21" i="18"/>
  <c r="AI40" i="1"/>
  <c r="AI72" i="17"/>
  <c r="AI39" i="17"/>
  <c r="AA21" i="18"/>
  <c r="AI21" i="17"/>
  <c r="AA148" i="1"/>
  <c r="AH148" i="1"/>
  <c r="AI67" i="18"/>
  <c r="T75" i="17"/>
  <c r="AB77" i="17"/>
  <c r="AH72" i="17"/>
  <c r="AI68" i="1"/>
  <c r="AA72" i="17"/>
  <c r="AH9" i="17"/>
  <c r="AH21" i="17" s="1"/>
  <c r="AA21" i="17"/>
  <c r="AA47" i="17"/>
  <c r="AH41" i="17"/>
  <c r="AH47" i="17" s="1"/>
  <c r="AA67" i="17"/>
  <c r="AH55" i="17"/>
  <c r="AH67" i="17" s="1"/>
  <c r="Z74" i="1"/>
  <c r="AH50" i="1"/>
  <c r="AH54" i="1" s="1"/>
  <c r="AA54" i="1"/>
  <c r="Z75" i="1"/>
  <c r="AA67" i="18"/>
  <c r="AH27" i="18"/>
  <c r="AH39" i="18" s="1"/>
  <c r="AA39" i="18"/>
  <c r="AA39" i="17"/>
  <c r="AA525" i="1"/>
  <c r="AA886" i="18"/>
  <c r="AH295" i="18"/>
  <c r="AH367" i="18"/>
  <c r="AA22" i="1"/>
  <c r="S75" i="1"/>
  <c r="R75" i="1" s="1"/>
  <c r="P75" i="1" s="1"/>
  <c r="S73" i="17"/>
  <c r="Z75" i="17" s="1"/>
  <c r="AI39" i="18"/>
  <c r="AH525" i="1"/>
  <c r="AH886" i="18"/>
  <c r="AA222" i="18"/>
  <c r="AI47" i="18"/>
  <c r="AH71" i="18"/>
  <c r="AH72" i="18" s="1"/>
  <c r="AA72" i="18"/>
  <c r="AH56" i="1"/>
  <c r="AH68" i="1" s="1"/>
  <c r="AA68" i="1"/>
  <c r="AH22" i="1"/>
  <c r="AH71" i="1"/>
  <c r="AH73" i="1" s="1"/>
  <c r="AA73" i="1"/>
  <c r="AH30" i="1"/>
  <c r="AH40" i="1" s="1"/>
  <c r="AA40" i="1"/>
  <c r="AH49" i="17"/>
  <c r="AH53" i="17" s="1"/>
  <c r="AA53" i="17"/>
  <c r="AH222" i="18"/>
  <c r="AH41" i="18"/>
  <c r="AH47" i="18" s="1"/>
  <c r="AA47" i="18"/>
  <c r="AI67" i="17"/>
  <c r="Z73" i="17"/>
  <c r="AH67" i="18"/>
  <c r="AH39" i="17"/>
  <c r="AA295" i="18"/>
  <c r="AA367" i="18"/>
  <c r="AI74" i="1" l="1"/>
  <c r="AH73" i="18"/>
  <c r="AI73" i="18"/>
  <c r="AA74" i="1"/>
  <c r="AI73" i="17"/>
  <c r="AA73" i="17"/>
  <c r="AA75" i="17"/>
  <c r="AH74" i="1"/>
  <c r="AA73" i="18"/>
  <c r="AH73" i="17"/>
  <c r="AH75" i="17"/>
  <c r="M958" i="18"/>
  <c r="L958" i="18"/>
  <c r="K958" i="18"/>
  <c r="N958" i="18"/>
  <c r="L73" i="17"/>
  <c r="K67" i="17"/>
  <c r="J958" i="18"/>
  <c r="M73" i="17"/>
  <c r="M67" i="17"/>
  <c r="AD67" i="17" s="1"/>
  <c r="K73" i="17" l="1"/>
  <c r="Q67" i="18"/>
  <c r="Q75" i="18"/>
  <c r="AD75" i="17"/>
  <c r="AD73" i="17"/>
  <c r="J67" i="17"/>
  <c r="L67" i="17"/>
  <c r="J73" i="17"/>
  <c r="Q75" i="17" l="1"/>
  <c r="Q76" i="17" s="1"/>
  <c r="Q73" i="18"/>
  <c r="AH77" i="17"/>
  <c r="AD77" i="17"/>
</calcChain>
</file>

<file path=xl/sharedStrings.xml><?xml version="1.0" encoding="utf-8"?>
<sst xmlns="http://schemas.openxmlformats.org/spreadsheetml/2006/main" count="2367" uniqueCount="101">
  <si>
    <t xml:space="preserve">                                                                            </t>
  </si>
  <si>
    <t>ДОМА</t>
  </si>
  <si>
    <t>Тариф</t>
  </si>
  <si>
    <t>ПЕРЕЧИСЛЕНО ЗА УСЛУГИ</t>
  </si>
  <si>
    <t>Управление</t>
  </si>
  <si>
    <t>Содерж.</t>
  </si>
  <si>
    <t>Текущ.Ремонт</t>
  </si>
  <si>
    <t>АРС</t>
  </si>
  <si>
    <t>Вывоз ТБО</t>
  </si>
  <si>
    <t>Лифты</t>
  </si>
  <si>
    <t>капремонт</t>
  </si>
  <si>
    <t>1</t>
  </si>
  <si>
    <t>4</t>
  </si>
  <si>
    <t>5</t>
  </si>
  <si>
    <t>6</t>
  </si>
  <si>
    <t>7</t>
  </si>
  <si>
    <t>8</t>
  </si>
  <si>
    <t>11</t>
  </si>
  <si>
    <t>12</t>
  </si>
  <si>
    <t>13</t>
  </si>
  <si>
    <t>14</t>
  </si>
  <si>
    <t>15</t>
  </si>
  <si>
    <t>16</t>
  </si>
  <si>
    <t>17</t>
  </si>
  <si>
    <t>18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</si>
  <si>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</si>
  <si>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</si>
  <si>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</si>
  <si>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</si>
  <si>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</si>
  <si>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</si>
  <si>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</si>
  <si>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</si>
  <si>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</si>
  <si>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35</t>
  </si>
  <si>
    <t>м-н ЛЕНИНГРАДСКИЙ</t>
  </si>
  <si>
    <t>7а</t>
  </si>
  <si>
    <t>ИТОГО</t>
  </si>
  <si>
    <t>34а</t>
  </si>
  <si>
    <t>Площадь общая жилая</t>
  </si>
  <si>
    <t>м-н МИРНЫЙ</t>
  </si>
  <si>
    <t>м-н ЮБИЛЕЙНЫЙ</t>
  </si>
  <si>
    <t>Итого собрано</t>
  </si>
  <si>
    <t>ДОЛГ за ООО РКЦ</t>
  </si>
  <si>
    <t>Итого                    перечислено</t>
  </si>
  <si>
    <t>м-н СТРОИТЕЛЕЙ</t>
  </si>
  <si>
    <t>УК Искра</t>
  </si>
  <si>
    <t>Стрела</t>
  </si>
  <si>
    <t>КСТ</t>
  </si>
  <si>
    <t>Саянсклифтремонт</t>
  </si>
  <si>
    <t>Итого         начислено</t>
  </si>
  <si>
    <t>по табул.</t>
  </si>
  <si>
    <t>НАЧИСЛЕНО</t>
  </si>
  <si>
    <t>собрано</t>
  </si>
  <si>
    <t>процент собираемости</t>
  </si>
  <si>
    <t>Искра</t>
  </si>
  <si>
    <t>м-н Олимпийский</t>
  </si>
  <si>
    <t>МАРТ</t>
  </si>
  <si>
    <t>66а</t>
  </si>
  <si>
    <t xml:space="preserve"> </t>
  </si>
  <si>
    <t>м-н Молодежный</t>
  </si>
  <si>
    <t>ВСЕГО</t>
  </si>
  <si>
    <t>ФЕВРАЛЬ</t>
  </si>
  <si>
    <t>ЯНВАРЬ</t>
  </si>
  <si>
    <t>начислено</t>
  </si>
  <si>
    <t>ДОЛГ за юрлицами</t>
  </si>
  <si>
    <t>АПРЕЛЬ</t>
  </si>
  <si>
    <t>МАЙ</t>
  </si>
  <si>
    <t>ИЮНЬ</t>
  </si>
  <si>
    <t>задолженность собственников</t>
  </si>
  <si>
    <t>Отчет поступления и расходованияе финансовых средств  по домам находящихся в  управлении компании ООО " Искра" за 2015 г.</t>
  </si>
  <si>
    <t>ИЮЛЬ</t>
  </si>
  <si>
    <t>АВГУСТ</t>
  </si>
  <si>
    <t>СЕНТЯБРЬ</t>
  </si>
  <si>
    <t>Итого  начислено</t>
  </si>
  <si>
    <t>ДЕКАБРЬ</t>
  </si>
  <si>
    <t>НОЯБРЬ</t>
  </si>
  <si>
    <t xml:space="preserve">ОКТЯБРЬ </t>
  </si>
  <si>
    <t>НАЧИСЛЕНО  (физлица+юрлица)</t>
  </si>
  <si>
    <t>собрано(физлица+юрлица)</t>
  </si>
  <si>
    <t>собрано (физлица)</t>
  </si>
  <si>
    <t>Отчет поступления и расходованияе финансовых средств по домам управляемых ООО " Искра" на 2016 г.</t>
  </si>
  <si>
    <t>СВОД за 12 месяцев  (ЮРИКИ)</t>
  </si>
  <si>
    <t>январь</t>
  </si>
  <si>
    <t>Июнь</t>
  </si>
  <si>
    <t>Июль</t>
  </si>
  <si>
    <t>август</t>
  </si>
  <si>
    <t>Сентябрь</t>
  </si>
  <si>
    <t>ОКТЯБРЬ</t>
  </si>
  <si>
    <t>Февраль</t>
  </si>
  <si>
    <t>НАЧИСЛЕНО (ФИЗЛИЦА)</t>
  </si>
  <si>
    <t>июль</t>
  </si>
  <si>
    <t>в программе</t>
  </si>
  <si>
    <t>СВОД за 12 месяцев</t>
  </si>
  <si>
    <t>Отчет поступления и расходования финансовых средств  по домам находящихся в  управляющей организации ООО " Искра" за 2016 г.</t>
  </si>
  <si>
    <t>Отчет поступления и расходованияе финансовых средств по домам управляемых ООО " Искра" на 2017 г.</t>
  </si>
  <si>
    <t>Техобслуживание</t>
  </si>
  <si>
    <t>Вывоз ТКО</t>
  </si>
  <si>
    <t>лифты</t>
  </si>
  <si>
    <t>Отчет поступления и расходования финансовых средств по домам управляемых ООО " Искра" на 2017 г.</t>
  </si>
  <si>
    <t>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</si>
</sst>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1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 applyBorder="1"/>
    <xf numFmtId="0" fontId="2" fillId="2" borderId="0" xfId="0" applyFont="1" applyFill="1" applyBorder="1"/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2" borderId="0" xfId="0" applyFont="1" applyFill="1" applyBorder="1" applyAlignment="1"/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5" borderId="3" xfId="0" applyNumberFormat="1" applyFont="1" applyFill="1" applyBorder="1"/>
    <xf numFmtId="0" fontId="9" fillId="5" borderId="3" xfId="0" applyFont="1" applyFill="1" applyBorder="1"/>
    <xf numFmtId="2" fontId="9" fillId="5" borderId="3" xfId="0" applyNumberFormat="1" applyFont="1" applyFill="1" applyBorder="1" applyAlignment="1">
      <alignment horizontal="center"/>
    </xf>
    <xf numFmtId="0" fontId="0" fillId="0" borderId="3" xfId="0" applyBorder="1"/>
    <xf numFmtId="4" fontId="4" fillId="0" borderId="7" xfId="0" applyNumberFormat="1" applyFont="1" applyBorder="1" applyAlignment="1"/>
    <xf numFmtId="4" fontId="5" fillId="0" borderId="3" xfId="0" applyNumberFormat="1" applyFont="1" applyBorder="1"/>
    <xf numFmtId="4" fontId="9" fillId="0" borderId="3" xfId="0" applyNumberFormat="1" applyFont="1" applyBorder="1"/>
    <xf numFmtId="4" fontId="10" fillId="4" borderId="1" xfId="0" applyNumberFormat="1" applyFont="1" applyFill="1" applyBorder="1"/>
    <xf numFmtId="4" fontId="12" fillId="3" borderId="3" xfId="0" applyNumberFormat="1" applyFont="1" applyFill="1" applyBorder="1"/>
    <xf numFmtId="4" fontId="10" fillId="4" borderId="3" xfId="0" applyNumberFormat="1" applyFont="1" applyFill="1" applyBorder="1"/>
    <xf numFmtId="4" fontId="10" fillId="3" borderId="3" xfId="0" applyNumberFormat="1" applyFont="1" applyFill="1" applyBorder="1"/>
    <xf numFmtId="0" fontId="9" fillId="5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4" fontId="12" fillId="2" borderId="3" xfId="0" applyNumberFormat="1" applyFont="1" applyFill="1" applyBorder="1"/>
    <xf numFmtId="4" fontId="5" fillId="6" borderId="3" xfId="0" applyNumberFormat="1" applyFont="1" applyFill="1" applyBorder="1"/>
    <xf numFmtId="4" fontId="9" fillId="6" borderId="3" xfId="0" applyNumberFormat="1" applyFont="1" applyFill="1" applyBorder="1"/>
    <xf numFmtId="4" fontId="12" fillId="7" borderId="1" xfId="0" applyNumberFormat="1" applyFont="1" applyFill="1" applyBorder="1"/>
    <xf numFmtId="4" fontId="10" fillId="7" borderId="1" xfId="0" applyNumberFormat="1" applyFont="1" applyFill="1" applyBorder="1"/>
    <xf numFmtId="4" fontId="16" fillId="7" borderId="3" xfId="0" applyNumberFormat="1" applyFont="1" applyFill="1" applyBorder="1"/>
    <xf numFmtId="0" fontId="9" fillId="0" borderId="0" xfId="0" applyFont="1" applyBorder="1" applyAlignment="1">
      <alignment horizontal="center"/>
    </xf>
    <xf numFmtId="4" fontId="9" fillId="2" borderId="0" xfId="0" applyNumberFormat="1" applyFont="1" applyFill="1" applyBorder="1"/>
    <xf numFmtId="2" fontId="9" fillId="2" borderId="0" xfId="0" applyNumberFormat="1" applyFont="1" applyFill="1" applyBorder="1"/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2" fillId="2" borderId="0" xfId="0" applyNumberFormat="1" applyFont="1" applyFill="1" applyBorder="1"/>
    <xf numFmtId="4" fontId="16" fillId="2" borderId="0" xfId="0" applyNumberFormat="1" applyFont="1" applyFill="1" applyBorder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15" fillId="8" borderId="3" xfId="0" applyFont="1" applyFill="1" applyBorder="1"/>
    <xf numFmtId="4" fontId="15" fillId="8" borderId="3" xfId="0" applyNumberFormat="1" applyFont="1" applyFill="1" applyBorder="1"/>
    <xf numFmtId="0" fontId="6" fillId="8" borderId="0" xfId="0" applyFont="1" applyFill="1"/>
    <xf numFmtId="0" fontId="9" fillId="9" borderId="3" xfId="0" applyFont="1" applyFill="1" applyBorder="1" applyAlignment="1">
      <alignment horizontal="center"/>
    </xf>
    <xf numFmtId="4" fontId="9" fillId="9" borderId="3" xfId="0" applyNumberFormat="1" applyFont="1" applyFill="1" applyBorder="1"/>
    <xf numFmtId="0" fontId="6" fillId="0" borderId="0" xfId="0" applyFont="1" applyAlignment="1">
      <alignment horizontal="center"/>
    </xf>
    <xf numFmtId="0" fontId="8" fillId="2" borderId="0" xfId="0" applyFont="1" applyFill="1"/>
    <xf numFmtId="0" fontId="15" fillId="0" borderId="0" xfId="0" applyFont="1"/>
    <xf numFmtId="4" fontId="5" fillId="2" borderId="3" xfId="0" applyNumberFormat="1" applyFont="1" applyFill="1" applyBorder="1"/>
    <xf numFmtId="4" fontId="15" fillId="3" borderId="3" xfId="0" applyNumberFormat="1" applyFont="1" applyFill="1" applyBorder="1"/>
    <xf numFmtId="0" fontId="15" fillId="3" borderId="3" xfId="0" applyFont="1" applyFill="1" applyBorder="1"/>
    <xf numFmtId="4" fontId="0" fillId="0" borderId="0" xfId="0" applyNumberFormat="1"/>
    <xf numFmtId="4" fontId="8" fillId="0" borderId="0" xfId="0" applyNumberFormat="1" applyFont="1"/>
    <xf numFmtId="4" fontId="12" fillId="8" borderId="3" xfId="0" applyNumberFormat="1" applyFont="1" applyFill="1" applyBorder="1"/>
    <xf numFmtId="0" fontId="9" fillId="0" borderId="5" xfId="0" applyFont="1" applyBorder="1" applyAlignment="1">
      <alignment vertical="center" textRotation="90" wrapText="1"/>
    </xf>
    <xf numFmtId="0" fontId="0" fillId="0" borderId="5" xfId="0" applyBorder="1" applyAlignment="1"/>
    <xf numFmtId="4" fontId="10" fillId="8" borderId="1" xfId="0" applyNumberFormat="1" applyFont="1" applyFill="1" applyBorder="1"/>
    <xf numFmtId="4" fontId="10" fillId="8" borderId="3" xfId="0" applyNumberFormat="1" applyFont="1" applyFill="1" applyBorder="1"/>
    <xf numFmtId="49" fontId="11" fillId="2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/>
    </xf>
    <xf numFmtId="0" fontId="23" fillId="0" borderId="0" xfId="0" applyFont="1"/>
    <xf numFmtId="0" fontId="23" fillId="2" borderId="0" xfId="0" applyFont="1" applyFill="1"/>
    <xf numFmtId="4" fontId="12" fillId="10" borderId="3" xfId="0" applyNumberFormat="1" applyFont="1" applyFill="1" applyBorder="1"/>
    <xf numFmtId="0" fontId="7" fillId="11" borderId="0" xfId="0" applyFont="1" applyFill="1"/>
    <xf numFmtId="0" fontId="8" fillId="11" borderId="0" xfId="0" applyFont="1" applyFill="1"/>
    <xf numFmtId="0" fontId="19" fillId="8" borderId="0" xfId="0" applyFont="1" applyFill="1"/>
    <xf numFmtId="0" fontId="20" fillId="8" borderId="0" xfId="0" applyFont="1" applyFill="1"/>
    <xf numFmtId="0" fontId="20" fillId="8" borderId="0" xfId="0" applyFont="1" applyFill="1" applyBorder="1"/>
    <xf numFmtId="0" fontId="19" fillId="8" borderId="0" xfId="0" applyFont="1" applyFill="1" applyBorder="1"/>
    <xf numFmtId="0" fontId="6" fillId="10" borderId="0" xfId="0" applyFont="1" applyFill="1"/>
    <xf numFmtId="4" fontId="21" fillId="2" borderId="0" xfId="0" applyNumberFormat="1" applyFont="1" applyFill="1" applyBorder="1"/>
    <xf numFmtId="4" fontId="0" fillId="2" borderId="0" xfId="0" applyNumberFormat="1" applyFill="1" applyBorder="1"/>
    <xf numFmtId="4" fontId="10" fillId="12" borderId="1" xfId="0" applyNumberFormat="1" applyFont="1" applyFill="1" applyBorder="1"/>
    <xf numFmtId="4" fontId="12" fillId="12" borderId="1" xfId="0" applyNumberFormat="1" applyFont="1" applyFill="1" applyBorder="1"/>
    <xf numFmtId="4" fontId="10" fillId="12" borderId="3" xfId="0" applyNumberFormat="1" applyFont="1" applyFill="1" applyBorder="1"/>
    <xf numFmtId="4" fontId="16" fillId="12" borderId="3" xfId="0" applyNumberFormat="1" applyFont="1" applyFill="1" applyBorder="1"/>
    <xf numFmtId="4" fontId="5" fillId="2" borderId="3" xfId="0" applyNumberFormat="1" applyFont="1" applyFill="1" applyBorder="1" applyAlignment="1">
      <alignment horizontal="center"/>
    </xf>
    <xf numFmtId="4" fontId="0" fillId="2" borderId="0" xfId="0" applyNumberFormat="1" applyFill="1"/>
    <xf numFmtId="4" fontId="10" fillId="4" borderId="8" xfId="0" applyNumberFormat="1" applyFont="1" applyFill="1" applyBorder="1"/>
    <xf numFmtId="0" fontId="6" fillId="8" borderId="0" xfId="0" applyFont="1" applyFill="1" applyBorder="1"/>
    <xf numFmtId="4" fontId="12" fillId="13" borderId="3" xfId="0" applyNumberFormat="1" applyFont="1" applyFill="1" applyBorder="1"/>
    <xf numFmtId="4" fontId="10" fillId="10" borderId="3" xfId="0" applyNumberFormat="1" applyFont="1" applyFill="1" applyBorder="1"/>
    <xf numFmtId="0" fontId="24" fillId="8" borderId="0" xfId="0" applyFont="1" applyFill="1"/>
    <xf numFmtId="2" fontId="9" fillId="14" borderId="3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4" fontId="10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5" fillId="8" borderId="0" xfId="0" applyFont="1" applyFill="1"/>
    <xf numFmtId="0" fontId="25" fillId="0" borderId="0" xfId="0" applyFont="1"/>
    <xf numFmtId="4" fontId="25" fillId="14" borderId="3" xfId="0" applyNumberFormat="1" applyFont="1" applyFill="1" applyBorder="1"/>
    <xf numFmtId="4" fontId="9" fillId="14" borderId="3" xfId="0" applyNumberFormat="1" applyFont="1" applyFill="1" applyBorder="1"/>
    <xf numFmtId="4" fontId="9" fillId="7" borderId="3" xfId="0" applyNumberFormat="1" applyFont="1" applyFill="1" applyBorder="1"/>
    <xf numFmtId="4" fontId="26" fillId="0" borderId="0" xfId="0" applyNumberFormat="1" applyFont="1"/>
    <xf numFmtId="4" fontId="22" fillId="0" borderId="0" xfId="0" applyNumberFormat="1" applyFont="1"/>
    <xf numFmtId="0" fontId="27" fillId="0" borderId="0" xfId="0" applyFont="1"/>
    <xf numFmtId="0" fontId="28" fillId="0" borderId="0" xfId="0" applyFont="1"/>
    <xf numFmtId="4" fontId="28" fillId="0" borderId="0" xfId="0" applyNumberFormat="1" applyFont="1"/>
    <xf numFmtId="0" fontId="25" fillId="8" borderId="0" xfId="0" applyFont="1" applyFill="1"/>
    <xf numFmtId="0" fontId="8" fillId="8" borderId="0" xfId="0" applyFont="1" applyFill="1" applyBorder="1"/>
    <xf numFmtId="4" fontId="5" fillId="0" borderId="9" xfId="0" applyNumberFormat="1" applyFont="1" applyFill="1" applyBorder="1"/>
    <xf numFmtId="0" fontId="29" fillId="8" borderId="0" xfId="0" applyFont="1" applyFill="1"/>
    <xf numFmtId="0" fontId="6" fillId="15" borderId="0" xfId="0" applyFont="1" applyFill="1" applyBorder="1"/>
    <xf numFmtId="4" fontId="12" fillId="14" borderId="1" xfId="0" applyNumberFormat="1" applyFont="1" applyFill="1" applyBorder="1"/>
    <xf numFmtId="4" fontId="12" fillId="2" borderId="1" xfId="0" applyNumberFormat="1" applyFont="1" applyFill="1" applyBorder="1"/>
    <xf numFmtId="0" fontId="15" fillId="8" borderId="0" xfId="0" applyFont="1" applyFill="1"/>
    <xf numFmtId="4" fontId="9" fillId="2" borderId="3" xfId="0" applyNumberFormat="1" applyFont="1" applyFill="1" applyBorder="1"/>
    <xf numFmtId="0" fontId="30" fillId="0" borderId="0" xfId="0" applyFont="1"/>
    <xf numFmtId="0" fontId="30" fillId="2" borderId="0" xfId="0" applyFont="1" applyFill="1"/>
    <xf numFmtId="4" fontId="30" fillId="0" borderId="0" xfId="0" applyNumberFormat="1" applyFont="1"/>
    <xf numFmtId="0" fontId="25" fillId="2" borderId="0" xfId="0" applyFont="1" applyFill="1" applyBorder="1"/>
    <xf numFmtId="4" fontId="5" fillId="17" borderId="3" xfId="0" applyNumberFormat="1" applyFont="1" applyFill="1" applyBorder="1"/>
    <xf numFmtId="4" fontId="9" fillId="17" borderId="3" xfId="0" applyNumberFormat="1" applyFont="1" applyFill="1" applyBorder="1"/>
    <xf numFmtId="4" fontId="12" fillId="0" borderId="3" xfId="0" applyNumberFormat="1" applyFont="1" applyFill="1" applyBorder="1"/>
    <xf numFmtId="4" fontId="21" fillId="0" borderId="0" xfId="0" applyNumberFormat="1" applyFont="1"/>
    <xf numFmtId="4" fontId="12" fillId="18" borderId="3" xfId="0" applyNumberFormat="1" applyFont="1" applyFill="1" applyBorder="1"/>
    <xf numFmtId="4" fontId="22" fillId="2" borderId="0" xfId="0" applyNumberFormat="1" applyFont="1" applyFill="1" applyBorder="1"/>
    <xf numFmtId="0" fontId="0" fillId="18" borderId="0" xfId="0" applyFill="1"/>
    <xf numFmtId="4" fontId="12" fillId="18" borderId="1" xfId="0" applyNumberFormat="1" applyFont="1" applyFill="1" applyBorder="1"/>
    <xf numFmtId="4" fontId="12" fillId="20" borderId="3" xfId="0" applyNumberFormat="1" applyFont="1" applyFill="1" applyBorder="1"/>
    <xf numFmtId="4" fontId="9" fillId="21" borderId="3" xfId="0" applyNumberFormat="1" applyFont="1" applyFill="1" applyBorder="1"/>
    <xf numFmtId="0" fontId="6" fillId="19" borderId="0" xfId="0" applyFont="1" applyFill="1" applyAlignment="1">
      <alignment horizontal="center"/>
    </xf>
    <xf numFmtId="4" fontId="5" fillId="22" borderId="3" xfId="0" applyNumberFormat="1" applyFont="1" applyFill="1" applyBorder="1"/>
    <xf numFmtId="4" fontId="9" fillId="22" borderId="3" xfId="0" applyNumberFormat="1" applyFont="1" applyFill="1" applyBorder="1"/>
    <xf numFmtId="4" fontId="12" fillId="23" borderId="3" xfId="0" applyNumberFormat="1" applyFont="1" applyFill="1" applyBorder="1"/>
    <xf numFmtId="4" fontId="10" fillId="23" borderId="3" xfId="0" applyNumberFormat="1" applyFont="1" applyFill="1" applyBorder="1"/>
    <xf numFmtId="4" fontId="5" fillId="18" borderId="3" xfId="0" applyNumberFormat="1" applyFont="1" applyFill="1" applyBorder="1"/>
    <xf numFmtId="0" fontId="6" fillId="11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3" xfId="0" applyFont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4" borderId="3" xfId="0" applyNumberFormat="1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2" fontId="17" fillId="0" borderId="10" xfId="0" applyNumberFormat="1" applyFont="1" applyBorder="1" applyAlignment="1">
      <alignment horizontal="left" vertical="center" textRotation="50" wrapText="1"/>
    </xf>
    <xf numFmtId="2" fontId="17" fillId="0" borderId="9" xfId="0" applyNumberFormat="1" applyFont="1" applyBorder="1" applyAlignment="1">
      <alignment horizontal="left" vertical="center" textRotation="50" wrapText="1"/>
    </xf>
    <xf numFmtId="2" fontId="17" fillId="0" borderId="5" xfId="0" applyNumberFormat="1" applyFont="1" applyBorder="1" applyAlignment="1">
      <alignment horizontal="left" vertical="center" textRotation="50" wrapText="1"/>
    </xf>
    <xf numFmtId="4" fontId="10" fillId="4" borderId="10" xfId="0" applyNumberFormat="1" applyFont="1" applyFill="1" applyBorder="1" applyAlignment="1">
      <alignment horizontal="center" vertical="center" textRotation="90" wrapText="1"/>
    </xf>
    <xf numFmtId="4" fontId="10" fillId="4" borderId="9" xfId="0" applyNumberFormat="1" applyFont="1" applyFill="1" applyBorder="1" applyAlignment="1">
      <alignment horizontal="center" vertical="center" textRotation="90" wrapText="1"/>
    </xf>
    <xf numFmtId="4" fontId="10" fillId="4" borderId="5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wrapText="1"/>
    </xf>
    <xf numFmtId="0" fontId="0" fillId="0" borderId="7" xfId="0" applyBorder="1"/>
    <xf numFmtId="0" fontId="0" fillId="0" borderId="2" xfId="0" applyBorder="1"/>
    <xf numFmtId="0" fontId="9" fillId="5" borderId="10" xfId="0" applyFont="1" applyFill="1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10" fillId="16" borderId="3" xfId="0" applyNumberFormat="1" applyFont="1" applyFill="1" applyBorder="1" applyAlignment="1">
      <alignment horizontal="center" vertical="center" textRotation="1"/>
    </xf>
    <xf numFmtId="0" fontId="0" fillId="0" borderId="3" xfId="0" applyBorder="1" applyAlignment="1">
      <alignment horizontal="center" vertical="center" textRotation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0" fillId="0" borderId="0" xfId="0" applyNumberFormat="1"/>
    <xf numFmtId="164" fontId="8" fillId="11" borderId="0" xfId="0" applyNumberFormat="1" applyFont="1" applyFill="1"/>
    <xf numFmtId="164" fontId="8" fillId="0" borderId="0" xfId="0" applyNumberFormat="1" applyFont="1"/>
    <xf numFmtId="164" fontId="9" fillId="5" borderId="10" xfId="0" applyNumberFormat="1" applyFont="1" applyFill="1" applyBorder="1" applyAlignment="1">
      <alignment horizontal="center" textRotation="90" wrapText="1"/>
    </xf>
    <xf numFmtId="164" fontId="0" fillId="0" borderId="9" xfId="0" applyNumberFormat="1" applyBorder="1" applyAlignment="1">
      <alignment horizontal="center" textRotation="90" wrapText="1"/>
    </xf>
    <xf numFmtId="164" fontId="0" fillId="0" borderId="5" xfId="0" applyNumberFormat="1" applyBorder="1" applyAlignment="1">
      <alignment horizontal="center" textRotation="90" wrapText="1"/>
    </xf>
    <xf numFmtId="164" fontId="5" fillId="3" borderId="6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2" fillId="3" borderId="3" xfId="0" applyNumberFormat="1" applyFont="1" applyFill="1" applyBorder="1"/>
    <xf numFmtId="164" fontId="12" fillId="3" borderId="9" xfId="0" applyNumberFormat="1" applyFont="1" applyFill="1" applyBorder="1"/>
    <xf numFmtId="164" fontId="12" fillId="2" borderId="3" xfId="0" applyNumberFormat="1" applyFont="1" applyFill="1" applyBorder="1"/>
    <xf numFmtId="164" fontId="12" fillId="19" borderId="3" xfId="0" applyNumberFormat="1" applyFont="1" applyFill="1" applyBorder="1"/>
    <xf numFmtId="164" fontId="12" fillId="8" borderId="3" xfId="0" applyNumberFormat="1" applyFont="1" applyFill="1" applyBorder="1"/>
    <xf numFmtId="164" fontId="10" fillId="2" borderId="0" xfId="0" applyNumberFormat="1" applyFont="1" applyFill="1" applyBorder="1"/>
    <xf numFmtId="164" fontId="29" fillId="8" borderId="0" xfId="0" applyNumberFormat="1" applyFont="1" applyFill="1"/>
    <xf numFmtId="164" fontId="10" fillId="3" borderId="3" xfId="0" applyNumberFormat="1" applyFont="1" applyFill="1" applyBorder="1"/>
    <xf numFmtId="164" fontId="10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9"/>
  <sheetViews>
    <sheetView tabSelected="1" zoomScale="82" zoomScaleNormal="82" workbookViewId="0">
      <pane xSplit="1" topLeftCell="B1" activePane="topRight" state="frozen"/>
      <selection activeCell="A160" sqref="A160"/>
      <selection pane="topRight" activeCell="R21" sqref="R21"/>
    </sheetView>
  </sheetViews>
  <sheetFormatPr defaultRowHeight="15" x14ac:dyDescent="0.25"/>
  <cols>
    <col min="2" max="2" width="11.5703125" customWidth="1"/>
    <col min="3" max="3" width="5.42578125" customWidth="1"/>
    <col min="4" max="4" width="8.7109375" customWidth="1"/>
    <col min="5" max="5" width="7.5703125" customWidth="1"/>
    <col min="6" max="6" width="8" customWidth="1"/>
    <col min="7" max="7" width="7.140625" customWidth="1"/>
    <col min="8" max="8" width="6.7109375" customWidth="1"/>
    <col min="9" max="9" width="14.42578125" customWidth="1"/>
    <col min="10" max="10" width="15.28515625" customWidth="1"/>
    <col min="11" max="11" width="15.7109375" customWidth="1"/>
    <col min="12" max="12" width="14" customWidth="1"/>
    <col min="13" max="13" width="12.85546875" customWidth="1"/>
    <col min="14" max="14" width="13.28515625" customWidth="1"/>
    <col min="15" max="15" width="12.7109375" customWidth="1"/>
    <col min="16" max="16" width="12.140625" style="205" customWidth="1"/>
    <col min="17" max="18" width="16" customWidth="1"/>
    <col min="19" max="19" width="16.140625" customWidth="1"/>
    <col min="20" max="20" width="15.85546875" customWidth="1"/>
    <col min="21" max="21" width="14.28515625" customWidth="1"/>
    <col min="22" max="22" width="13.42578125" customWidth="1"/>
    <col min="23" max="23" width="13.85546875" customWidth="1"/>
    <col min="24" max="24" width="14.42578125" customWidth="1"/>
    <col min="25" max="25" width="6.28515625" customWidth="1"/>
    <col min="26" max="26" width="17.5703125" customWidth="1"/>
    <col min="27" max="27" width="15.28515625" customWidth="1"/>
    <col min="28" max="28" width="15.85546875" customWidth="1"/>
    <col min="29" max="29" width="17.5703125" customWidth="1"/>
    <col min="30" max="30" width="18.140625" customWidth="1"/>
    <col min="31" max="31" width="14.42578125" customWidth="1"/>
    <col min="32" max="32" width="15.28515625" customWidth="1"/>
    <col min="33" max="33" width="7.140625" customWidth="1"/>
    <col min="34" max="34" width="18" customWidth="1"/>
    <col min="35" max="35" width="15.5703125" customWidth="1"/>
    <col min="36" max="36" width="11.42578125" customWidth="1"/>
  </cols>
  <sheetData>
    <row r="1" spans="1:35" x14ac:dyDescent="0.25">
      <c r="B1" s="141"/>
      <c r="C1" s="141"/>
      <c r="D1" s="141"/>
      <c r="E1" s="141"/>
      <c r="F1" s="141"/>
      <c r="G1" s="141"/>
      <c r="H1" s="141"/>
    </row>
    <row r="2" spans="1:35" ht="18.75" x14ac:dyDescent="0.3">
      <c r="A2" s="163" t="s">
        <v>93</v>
      </c>
      <c r="B2" s="163"/>
      <c r="C2" s="163"/>
      <c r="D2" s="163"/>
      <c r="E2" s="93" t="s">
        <v>81</v>
      </c>
      <c r="F2" s="93"/>
      <c r="G2" s="93"/>
      <c r="H2" s="93"/>
      <c r="I2" s="93"/>
      <c r="J2" s="93"/>
      <c r="K2" s="93"/>
      <c r="L2" s="93"/>
      <c r="M2" s="94"/>
      <c r="N2" s="94"/>
      <c r="O2" s="94"/>
      <c r="P2" s="206"/>
      <c r="Q2" s="11"/>
      <c r="R2" s="12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1"/>
    </row>
    <row r="3" spans="1:35" ht="18.75" x14ac:dyDescent="0.3">
      <c r="A3" s="15"/>
      <c r="B3" s="13"/>
      <c r="C3" s="138" t="s">
        <v>100</v>
      </c>
      <c r="D3" s="138"/>
      <c r="E3" s="13"/>
      <c r="F3" s="13"/>
      <c r="G3" s="13"/>
      <c r="H3" s="13"/>
      <c r="I3" s="13"/>
      <c r="J3" s="13"/>
      <c r="K3" s="13"/>
      <c r="L3" s="164" t="s">
        <v>90</v>
      </c>
      <c r="M3" s="164"/>
      <c r="N3" s="164"/>
      <c r="O3" s="73"/>
      <c r="P3" s="207"/>
      <c r="Q3" s="11"/>
      <c r="R3" s="12"/>
      <c r="S3" s="13"/>
      <c r="T3" s="14" t="s">
        <v>80</v>
      </c>
      <c r="U3" s="13"/>
      <c r="V3" s="13"/>
      <c r="W3" s="13"/>
      <c r="X3" s="13"/>
      <c r="Y3" s="13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18.75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1"/>
      <c r="N4" s="11"/>
      <c r="O4" s="11"/>
      <c r="P4" s="207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1"/>
    </row>
    <row r="5" spans="1:35" ht="21.75" x14ac:dyDescent="0.25">
      <c r="A5" s="171" t="s">
        <v>1</v>
      </c>
      <c r="B5" s="171" t="s">
        <v>39</v>
      </c>
      <c r="C5" s="174" t="s">
        <v>2</v>
      </c>
      <c r="D5" s="175"/>
      <c r="E5" s="175"/>
      <c r="F5" s="175"/>
      <c r="G5" s="175"/>
      <c r="H5" s="176"/>
      <c r="I5" s="44" t="s">
        <v>51</v>
      </c>
      <c r="J5" s="44" t="s">
        <v>55</v>
      </c>
      <c r="K5" s="177" t="s">
        <v>46</v>
      </c>
      <c r="L5" s="169"/>
      <c r="M5" s="46" t="s">
        <v>47</v>
      </c>
      <c r="N5" s="46" t="s">
        <v>48</v>
      </c>
      <c r="O5" s="47" t="s">
        <v>49</v>
      </c>
      <c r="P5" s="208" t="s">
        <v>54</v>
      </c>
      <c r="Q5" s="170" t="s">
        <v>50</v>
      </c>
      <c r="R5" s="45" t="s">
        <v>51</v>
      </c>
      <c r="S5" s="48" t="s">
        <v>55</v>
      </c>
      <c r="T5" s="168" t="s">
        <v>46</v>
      </c>
      <c r="U5" s="169"/>
      <c r="V5" s="49" t="s">
        <v>47</v>
      </c>
      <c r="W5" s="49" t="s">
        <v>48</v>
      </c>
      <c r="X5" s="50" t="s">
        <v>49</v>
      </c>
      <c r="Y5" s="45"/>
      <c r="Z5" s="170" t="s">
        <v>42</v>
      </c>
      <c r="AA5" s="184" t="s">
        <v>3</v>
      </c>
      <c r="AB5" s="192"/>
      <c r="AC5" s="192"/>
      <c r="AD5" s="192"/>
      <c r="AE5" s="192"/>
      <c r="AF5" s="192"/>
      <c r="AG5" s="193"/>
      <c r="AH5" s="181" t="s">
        <v>44</v>
      </c>
      <c r="AI5" s="178" t="s">
        <v>43</v>
      </c>
    </row>
    <row r="6" spans="1:35" x14ac:dyDescent="0.25">
      <c r="A6" s="172"/>
      <c r="B6" s="172"/>
      <c r="C6" s="171" t="s">
        <v>4</v>
      </c>
      <c r="D6" s="171" t="s">
        <v>5</v>
      </c>
      <c r="E6" s="171" t="s">
        <v>6</v>
      </c>
      <c r="F6" s="171" t="s">
        <v>7</v>
      </c>
      <c r="G6" s="171" t="s">
        <v>8</v>
      </c>
      <c r="H6" s="171" t="s">
        <v>9</v>
      </c>
      <c r="I6" s="166"/>
      <c r="J6" s="166" t="s">
        <v>4</v>
      </c>
      <c r="K6" s="166" t="s">
        <v>5</v>
      </c>
      <c r="L6" s="166" t="s">
        <v>6</v>
      </c>
      <c r="M6" s="166" t="s">
        <v>7</v>
      </c>
      <c r="N6" s="166" t="s">
        <v>8</v>
      </c>
      <c r="O6" s="166" t="s">
        <v>9</v>
      </c>
      <c r="P6" s="209"/>
      <c r="Q6" s="170"/>
      <c r="R6" s="166"/>
      <c r="S6" s="166" t="s">
        <v>4</v>
      </c>
      <c r="T6" s="166" t="s">
        <v>5</v>
      </c>
      <c r="U6" s="166" t="s">
        <v>6</v>
      </c>
      <c r="V6" s="166" t="s">
        <v>7</v>
      </c>
      <c r="W6" s="166" t="s">
        <v>8</v>
      </c>
      <c r="X6" s="166" t="s">
        <v>9</v>
      </c>
      <c r="Y6" s="166"/>
      <c r="Z6" s="170"/>
      <c r="AA6" s="190"/>
      <c r="AB6" s="191"/>
      <c r="AC6" s="191"/>
      <c r="AD6" s="191"/>
      <c r="AE6" s="191"/>
      <c r="AF6" s="191"/>
      <c r="AG6" s="191"/>
      <c r="AH6" s="182"/>
      <c r="AI6" s="179"/>
    </row>
    <row r="7" spans="1:35" x14ac:dyDescent="0.25">
      <c r="A7" s="173"/>
      <c r="B7" s="173"/>
      <c r="C7" s="173"/>
      <c r="D7" s="173"/>
      <c r="E7" s="173"/>
      <c r="F7" s="173"/>
      <c r="G7" s="173"/>
      <c r="H7" s="173"/>
      <c r="I7" s="167"/>
      <c r="J7" s="167"/>
      <c r="K7" s="167"/>
      <c r="L7" s="167"/>
      <c r="M7" s="167"/>
      <c r="N7" s="167"/>
      <c r="O7" s="167"/>
      <c r="P7" s="210"/>
      <c r="Q7" s="170"/>
      <c r="R7" s="167"/>
      <c r="S7" s="167"/>
      <c r="T7" s="167"/>
      <c r="U7" s="167"/>
      <c r="V7" s="167"/>
      <c r="W7" s="167"/>
      <c r="X7" s="167"/>
      <c r="Y7" s="167"/>
      <c r="Z7" s="170"/>
      <c r="AA7" s="171" t="s">
        <v>4</v>
      </c>
      <c r="AB7" s="171" t="s">
        <v>5</v>
      </c>
      <c r="AC7" s="171" t="s">
        <v>6</v>
      </c>
      <c r="AD7" s="171" t="s">
        <v>7</v>
      </c>
      <c r="AE7" s="171" t="s">
        <v>8</v>
      </c>
      <c r="AF7" s="171" t="s">
        <v>9</v>
      </c>
      <c r="AG7" s="171" t="s">
        <v>10</v>
      </c>
      <c r="AH7" s="182"/>
      <c r="AI7" s="179"/>
    </row>
    <row r="8" spans="1:35" x14ac:dyDescent="0.25">
      <c r="A8" s="19" t="s">
        <v>11</v>
      </c>
      <c r="B8" s="19">
        <v>2</v>
      </c>
      <c r="C8" s="20">
        <v>3</v>
      </c>
      <c r="D8" s="21" t="s">
        <v>12</v>
      </c>
      <c r="E8" s="21" t="s">
        <v>13</v>
      </c>
      <c r="F8" s="21" t="s">
        <v>14</v>
      </c>
      <c r="G8" s="21" t="s">
        <v>15</v>
      </c>
      <c r="H8" s="21" t="s">
        <v>16</v>
      </c>
      <c r="I8" s="22" t="s">
        <v>17</v>
      </c>
      <c r="J8" s="22" t="s">
        <v>18</v>
      </c>
      <c r="K8" s="22" t="s">
        <v>19</v>
      </c>
      <c r="L8" s="22" t="s">
        <v>20</v>
      </c>
      <c r="M8" s="22" t="s">
        <v>21</v>
      </c>
      <c r="N8" s="22" t="s">
        <v>22</v>
      </c>
      <c r="O8" s="22" t="s">
        <v>23</v>
      </c>
      <c r="P8" s="211" t="s">
        <v>24</v>
      </c>
      <c r="Q8" s="23" t="s">
        <v>25</v>
      </c>
      <c r="R8" s="22" t="s">
        <v>26</v>
      </c>
      <c r="S8" s="22" t="s">
        <v>27</v>
      </c>
      <c r="T8" s="22" t="s">
        <v>28</v>
      </c>
      <c r="U8" s="22" t="s">
        <v>29</v>
      </c>
      <c r="V8" s="22" t="s">
        <v>30</v>
      </c>
      <c r="W8" s="22" t="s">
        <v>31</v>
      </c>
      <c r="X8" s="22" t="s">
        <v>32</v>
      </c>
      <c r="Y8" s="22" t="s">
        <v>33</v>
      </c>
      <c r="Z8" s="23" t="s">
        <v>34</v>
      </c>
      <c r="AA8" s="173"/>
      <c r="AB8" s="173"/>
      <c r="AC8" s="173"/>
      <c r="AD8" s="173"/>
      <c r="AE8" s="173"/>
      <c r="AF8" s="173"/>
      <c r="AG8" s="173"/>
      <c r="AH8" s="183"/>
      <c r="AI8" s="180"/>
    </row>
    <row r="9" spans="1:35" x14ac:dyDescent="0.25">
      <c r="A9" s="6" t="s">
        <v>35</v>
      </c>
      <c r="B9" s="37"/>
      <c r="C9" s="7"/>
      <c r="D9" s="24"/>
      <c r="E9" s="24"/>
      <c r="F9" s="24"/>
      <c r="G9" s="25"/>
      <c r="H9" s="25"/>
      <c r="I9" s="26"/>
      <c r="J9" s="26"/>
      <c r="K9" s="26"/>
      <c r="L9" s="26"/>
      <c r="M9" s="26"/>
      <c r="N9" s="26"/>
      <c r="O9" s="27"/>
      <c r="P9" s="212"/>
      <c r="Q9" s="28"/>
      <c r="R9" s="26"/>
      <c r="S9" s="26"/>
      <c r="T9" s="26"/>
      <c r="U9" s="26"/>
      <c r="V9" s="26"/>
      <c r="W9" s="26"/>
      <c r="X9" s="27"/>
      <c r="Y9" s="27"/>
      <c r="Z9" s="28"/>
      <c r="AA9" s="29"/>
      <c r="AB9" s="29"/>
      <c r="AC9" s="29"/>
      <c r="AD9" s="29"/>
      <c r="AE9" s="29"/>
      <c r="AF9" s="29"/>
      <c r="AG9" s="29"/>
      <c r="AH9" s="30"/>
      <c r="AI9" s="36"/>
    </row>
    <row r="10" spans="1:35" x14ac:dyDescent="0.25">
      <c r="A10" s="31">
        <v>1</v>
      </c>
      <c r="B10" s="75">
        <v>9597.4</v>
      </c>
      <c r="C10" s="33">
        <v>2.2999999999999998</v>
      </c>
      <c r="D10" s="33">
        <v>11.58</v>
      </c>
      <c r="E10" s="33">
        <v>3.46</v>
      </c>
      <c r="F10" s="35">
        <v>0.77</v>
      </c>
      <c r="G10" s="35">
        <v>1.33</v>
      </c>
      <c r="H10" s="35"/>
      <c r="I10" s="51">
        <f t="shared" ref="I10:O22" si="0">I84+I158+I232+I308+I384+I461+I535+I612+I686+I759+I832+I905</f>
        <v>2214699.9700000002</v>
      </c>
      <c r="J10" s="92">
        <f t="shared" si="0"/>
        <v>240706.99199999997</v>
      </c>
      <c r="K10" s="92">
        <f t="shared" si="0"/>
        <v>1333654.7039999999</v>
      </c>
      <c r="L10" s="92">
        <f t="shared" si="0"/>
        <v>398484.04800000013</v>
      </c>
      <c r="M10" s="92">
        <f t="shared" si="0"/>
        <v>88679.975999999966</v>
      </c>
      <c r="N10" s="92">
        <f t="shared" si="0"/>
        <v>153174.25000000003</v>
      </c>
      <c r="O10" s="92">
        <f t="shared" si="0"/>
        <v>0</v>
      </c>
      <c r="P10" s="213">
        <f>R10/I10</f>
        <v>0.98231986249586656</v>
      </c>
      <c r="Q10" s="40">
        <f t="shared" ref="Q10:Q15" si="1">J10+K10+L10+M10+N10</f>
        <v>2214699.9700000002</v>
      </c>
      <c r="R10" s="51">
        <f t="shared" ref="R10:X20" si="2">R84+R158+R232+R308+R384+R461+R535+R612+R686+R759+R832+R905</f>
        <v>2175543.77</v>
      </c>
      <c r="S10" s="80">
        <f t="shared" si="2"/>
        <v>235938.15596655483</v>
      </c>
      <c r="T10" s="80">
        <f t="shared" si="2"/>
        <v>1310075.5065596011</v>
      </c>
      <c r="U10" s="80">
        <f t="shared" si="2"/>
        <v>391438.79556962178</v>
      </c>
      <c r="V10" s="80">
        <f t="shared" si="2"/>
        <v>87112.101904222174</v>
      </c>
      <c r="W10" s="80">
        <f t="shared" si="2"/>
        <v>150979.21000000002</v>
      </c>
      <c r="X10" s="80">
        <f t="shared" si="2"/>
        <v>0</v>
      </c>
      <c r="Y10" s="41"/>
      <c r="Z10" s="40">
        <f>SUM(S10:Y10)</f>
        <v>2175543.77</v>
      </c>
      <c r="AA10" s="54">
        <f t="shared" ref="AA10:AA21" si="3">Z10-AF10-AE10-AD10-AC10-AB10</f>
        <v>234370.28187077725</v>
      </c>
      <c r="AB10" s="54">
        <f t="shared" ref="AB10:AB21" si="4">T10</f>
        <v>1310075.5065596011</v>
      </c>
      <c r="AC10" s="54">
        <f t="shared" ref="AC10:AC21" si="5">U10</f>
        <v>391438.79556962178</v>
      </c>
      <c r="AD10" s="54">
        <f>M10</f>
        <v>88679.975999999966</v>
      </c>
      <c r="AE10" s="54">
        <f t="shared" ref="AE10:AE21" si="6">W10</f>
        <v>150979.21000000002</v>
      </c>
      <c r="AF10" s="54">
        <f t="shared" ref="AF10:AF21" si="7">X10</f>
        <v>0</v>
      </c>
      <c r="AG10" s="54"/>
      <c r="AH10" s="42">
        <f>AA10+AB10+AC10+AD10+AE10+AF10</f>
        <v>2175543.77</v>
      </c>
      <c r="AI10" s="56">
        <f t="shared" ref="AI10:AI21" si="8">I10-Z10</f>
        <v>39156.200000000186</v>
      </c>
    </row>
    <row r="11" spans="1:35" x14ac:dyDescent="0.25">
      <c r="A11" s="31">
        <v>2</v>
      </c>
      <c r="B11" s="75">
        <v>7617.2</v>
      </c>
      <c r="C11" s="33">
        <v>2.2999999999999998</v>
      </c>
      <c r="D11" s="33">
        <v>10.32</v>
      </c>
      <c r="E11" s="33">
        <v>3.54</v>
      </c>
      <c r="F11" s="35">
        <v>0.77</v>
      </c>
      <c r="G11" s="35">
        <v>1.33</v>
      </c>
      <c r="H11" s="35"/>
      <c r="I11" s="51">
        <f t="shared" si="0"/>
        <v>1671823.09</v>
      </c>
      <c r="J11" s="92">
        <f t="shared" si="0"/>
        <v>212976.29800000004</v>
      </c>
      <c r="K11" s="92">
        <f t="shared" si="0"/>
        <v>943314.04799999984</v>
      </c>
      <c r="L11" s="92">
        <f t="shared" si="0"/>
        <v>323578.65599999996</v>
      </c>
      <c r="M11" s="92">
        <f t="shared" si="0"/>
        <v>70382.928</v>
      </c>
      <c r="N11" s="92">
        <f t="shared" si="0"/>
        <v>121571.15999999997</v>
      </c>
      <c r="O11" s="92">
        <f t="shared" si="0"/>
        <v>0</v>
      </c>
      <c r="P11" s="213">
        <f t="shared" ref="P11:P74" si="9">R11/I11</f>
        <v>0.98040860890370873</v>
      </c>
      <c r="Q11" s="40">
        <f t="shared" si="1"/>
        <v>1671823.0899999999</v>
      </c>
      <c r="R11" s="51">
        <f t="shared" si="2"/>
        <v>1639069.75</v>
      </c>
      <c r="S11" s="80">
        <f t="shared" si="2"/>
        <v>208039.29700910911</v>
      </c>
      <c r="T11" s="80">
        <f t="shared" si="2"/>
        <v>924947.24913643172</v>
      </c>
      <c r="U11" s="80">
        <f t="shared" si="2"/>
        <v>317278.41685493878</v>
      </c>
      <c r="V11" s="80">
        <f t="shared" si="2"/>
        <v>69012.536999520569</v>
      </c>
      <c r="W11" s="80">
        <f t="shared" si="2"/>
        <v>119792.25</v>
      </c>
      <c r="X11" s="80">
        <f t="shared" si="2"/>
        <v>0</v>
      </c>
      <c r="Y11" s="41"/>
      <c r="Z11" s="40">
        <f t="shared" ref="Z11:Z22" si="10">SUM(S11:Y11)</f>
        <v>1639069.7500000002</v>
      </c>
      <c r="AA11" s="54">
        <f t="shared" si="3"/>
        <v>206668.90600862971</v>
      </c>
      <c r="AB11" s="54">
        <f t="shared" si="4"/>
        <v>924947.24913643172</v>
      </c>
      <c r="AC11" s="54">
        <f t="shared" si="5"/>
        <v>317278.41685493878</v>
      </c>
      <c r="AD11" s="54">
        <f t="shared" ref="AD11:AD21" si="11">M11</f>
        <v>70382.928</v>
      </c>
      <c r="AE11" s="54">
        <f t="shared" si="6"/>
        <v>119792.25</v>
      </c>
      <c r="AF11" s="54">
        <f t="shared" si="7"/>
        <v>0</v>
      </c>
      <c r="AG11" s="54"/>
      <c r="AH11" s="42">
        <f t="shared" ref="AH11:AH21" si="12">SUM(AA11:AG11)</f>
        <v>1639069.7500000002</v>
      </c>
      <c r="AI11" s="56">
        <f t="shared" si="8"/>
        <v>32753.339999999851</v>
      </c>
    </row>
    <row r="12" spans="1:35" x14ac:dyDescent="0.25">
      <c r="A12" s="31">
        <v>5</v>
      </c>
      <c r="B12" s="75">
        <v>7603.1</v>
      </c>
      <c r="C12" s="33">
        <v>2.2999999999999998</v>
      </c>
      <c r="D12" s="33">
        <v>10.9</v>
      </c>
      <c r="E12" s="33">
        <v>3.12</v>
      </c>
      <c r="F12" s="35">
        <v>0.77</v>
      </c>
      <c r="G12" s="35">
        <v>1.33</v>
      </c>
      <c r="H12" s="35"/>
      <c r="I12" s="51">
        <f t="shared" si="0"/>
        <v>1676944.4600000004</v>
      </c>
      <c r="J12" s="92">
        <f t="shared" si="0"/>
        <v>206199.1419999997</v>
      </c>
      <c r="K12" s="92">
        <f t="shared" si="0"/>
        <v>994485.48000000033</v>
      </c>
      <c r="L12" s="92">
        <f t="shared" si="0"/>
        <v>284660.06399999995</v>
      </c>
      <c r="M12" s="92">
        <f t="shared" si="0"/>
        <v>70252.644000000015</v>
      </c>
      <c r="N12" s="92">
        <f t="shared" si="0"/>
        <v>121347.12999999998</v>
      </c>
      <c r="O12" s="92">
        <f t="shared" si="0"/>
        <v>0</v>
      </c>
      <c r="P12" s="213">
        <f t="shared" si="9"/>
        <v>0.97270184487803468</v>
      </c>
      <c r="Q12" s="40">
        <f t="shared" si="1"/>
        <v>1676944.46</v>
      </c>
      <c r="R12" s="51">
        <f t="shared" si="2"/>
        <v>1631166.97</v>
      </c>
      <c r="S12" s="80">
        <f t="shared" si="2"/>
        <v>199893.69274900289</v>
      </c>
      <c r="T12" s="80">
        <f t="shared" si="2"/>
        <v>967337.8613276449</v>
      </c>
      <c r="U12" s="80">
        <f t="shared" si="2"/>
        <v>276889.36948094057</v>
      </c>
      <c r="V12" s="80">
        <f t="shared" si="2"/>
        <v>68334.876442411594</v>
      </c>
      <c r="W12" s="80">
        <f t="shared" si="2"/>
        <v>118711.17</v>
      </c>
      <c r="X12" s="80">
        <f t="shared" si="2"/>
        <v>0</v>
      </c>
      <c r="Y12" s="41"/>
      <c r="Z12" s="40">
        <f t="shared" si="10"/>
        <v>1631166.97</v>
      </c>
      <c r="AA12" s="54">
        <f t="shared" si="3"/>
        <v>197975.92519141454</v>
      </c>
      <c r="AB12" s="54">
        <f t="shared" si="4"/>
        <v>967337.8613276449</v>
      </c>
      <c r="AC12" s="54">
        <f t="shared" si="5"/>
        <v>276889.36948094057</v>
      </c>
      <c r="AD12" s="54">
        <f t="shared" si="11"/>
        <v>70252.644000000015</v>
      </c>
      <c r="AE12" s="54">
        <f t="shared" si="6"/>
        <v>118711.17</v>
      </c>
      <c r="AF12" s="54">
        <f t="shared" si="7"/>
        <v>0</v>
      </c>
      <c r="AG12" s="54"/>
      <c r="AH12" s="42">
        <f t="shared" si="12"/>
        <v>1631166.97</v>
      </c>
      <c r="AI12" s="56">
        <f t="shared" si="8"/>
        <v>45777.490000000456</v>
      </c>
    </row>
    <row r="13" spans="1:35" x14ac:dyDescent="0.25">
      <c r="A13" s="31">
        <v>7</v>
      </c>
      <c r="B13" s="75">
        <v>9017.7999999999993</v>
      </c>
      <c r="C13" s="33">
        <v>2.2999999999999998</v>
      </c>
      <c r="D13" s="33">
        <v>11.32</v>
      </c>
      <c r="E13" s="33">
        <v>2.96</v>
      </c>
      <c r="F13" s="35">
        <v>0.77</v>
      </c>
      <c r="G13" s="35">
        <v>1.33</v>
      </c>
      <c r="H13" s="35"/>
      <c r="I13" s="51">
        <f t="shared" si="0"/>
        <v>2019269.1699999995</v>
      </c>
      <c r="J13" s="92">
        <f t="shared" si="0"/>
        <v>247781.48500000007</v>
      </c>
      <c r="K13" s="92">
        <f t="shared" si="0"/>
        <v>1224186.6840000001</v>
      </c>
      <c r="L13" s="92">
        <f t="shared" si="0"/>
        <v>320105.35200000001</v>
      </c>
      <c r="M13" s="92">
        <f t="shared" si="0"/>
        <v>83270.649000000005</v>
      </c>
      <c r="N13" s="92">
        <f t="shared" si="0"/>
        <v>143925</v>
      </c>
      <c r="O13" s="92">
        <f t="shared" si="0"/>
        <v>0</v>
      </c>
      <c r="P13" s="213">
        <f t="shared" si="9"/>
        <v>0.95275644702682216</v>
      </c>
      <c r="Q13" s="40">
        <f t="shared" si="1"/>
        <v>2019269.1700000002</v>
      </c>
      <c r="R13" s="51">
        <f t="shared" si="2"/>
        <v>1923871.7199999997</v>
      </c>
      <c r="S13" s="80">
        <f t="shared" si="2"/>
        <v>235264.49133229192</v>
      </c>
      <c r="T13" s="80">
        <f t="shared" si="2"/>
        <v>1166480.741562688</v>
      </c>
      <c r="U13" s="80">
        <f t="shared" si="2"/>
        <v>305016.16563830007</v>
      </c>
      <c r="V13" s="80">
        <f t="shared" si="2"/>
        <v>79345.421466719941</v>
      </c>
      <c r="W13" s="80">
        <f t="shared" si="2"/>
        <v>137764.90000000002</v>
      </c>
      <c r="X13" s="80">
        <f t="shared" si="2"/>
        <v>0</v>
      </c>
      <c r="Y13" s="41"/>
      <c r="Z13" s="40">
        <f t="shared" si="10"/>
        <v>1923871.7199999997</v>
      </c>
      <c r="AA13" s="54">
        <f t="shared" si="3"/>
        <v>231339.26379901171</v>
      </c>
      <c r="AB13" s="54">
        <f t="shared" si="4"/>
        <v>1166480.741562688</v>
      </c>
      <c r="AC13" s="54">
        <f t="shared" si="5"/>
        <v>305016.16563830007</v>
      </c>
      <c r="AD13" s="54">
        <f t="shared" si="11"/>
        <v>83270.649000000005</v>
      </c>
      <c r="AE13" s="54">
        <f t="shared" si="6"/>
        <v>137764.90000000002</v>
      </c>
      <c r="AF13" s="54">
        <f t="shared" si="7"/>
        <v>0</v>
      </c>
      <c r="AG13" s="54"/>
      <c r="AH13" s="42">
        <f t="shared" si="12"/>
        <v>1923871.7199999997</v>
      </c>
      <c r="AI13" s="56">
        <f t="shared" si="8"/>
        <v>95397.449999999721</v>
      </c>
    </row>
    <row r="14" spans="1:35" x14ac:dyDescent="0.25">
      <c r="A14" s="31" t="s">
        <v>36</v>
      </c>
      <c r="B14" s="75">
        <v>2970.7</v>
      </c>
      <c r="C14" s="33">
        <v>2.2999999999999998</v>
      </c>
      <c r="D14" s="33">
        <v>10.87</v>
      </c>
      <c r="E14" s="33">
        <v>3.13</v>
      </c>
      <c r="F14" s="35">
        <v>0.77</v>
      </c>
      <c r="G14" s="35">
        <v>1.33</v>
      </c>
      <c r="H14" s="35"/>
      <c r="I14" s="51">
        <f t="shared" si="0"/>
        <v>647733.48</v>
      </c>
      <c r="J14" s="92">
        <f t="shared" si="0"/>
        <v>73793.892000000094</v>
      </c>
      <c r="K14" s="92">
        <f t="shared" si="0"/>
        <v>387498.10800000001</v>
      </c>
      <c r="L14" s="92">
        <f t="shared" si="0"/>
        <v>111579.49199999998</v>
      </c>
      <c r="M14" s="92">
        <f t="shared" si="0"/>
        <v>27449.267999999993</v>
      </c>
      <c r="N14" s="92">
        <f t="shared" si="0"/>
        <v>47412.719999999994</v>
      </c>
      <c r="O14" s="92">
        <f t="shared" si="0"/>
        <v>0</v>
      </c>
      <c r="P14" s="213">
        <f t="shared" si="9"/>
        <v>0.94813436229975312</v>
      </c>
      <c r="Q14" s="40">
        <f t="shared" si="1"/>
        <v>647733.4800000001</v>
      </c>
      <c r="R14" s="51">
        <f t="shared" si="2"/>
        <v>614138.36999999988</v>
      </c>
      <c r="S14" s="80">
        <f t="shared" si="2"/>
        <v>70048.583775133695</v>
      </c>
      <c r="T14" s="80">
        <f t="shared" si="2"/>
        <v>367400.27152094088</v>
      </c>
      <c r="U14" s="80">
        <f t="shared" si="2"/>
        <v>105792.35049315044</v>
      </c>
      <c r="V14" s="80">
        <f t="shared" si="2"/>
        <v>26025.594210775023</v>
      </c>
      <c r="W14" s="80">
        <f t="shared" si="2"/>
        <v>44871.57</v>
      </c>
      <c r="X14" s="80">
        <f t="shared" si="2"/>
        <v>0</v>
      </c>
      <c r="Y14" s="41"/>
      <c r="Z14" s="40">
        <f t="shared" si="10"/>
        <v>614138.37</v>
      </c>
      <c r="AA14" s="54">
        <f t="shared" si="3"/>
        <v>68624.909985908715</v>
      </c>
      <c r="AB14" s="54">
        <f t="shared" si="4"/>
        <v>367400.27152094088</v>
      </c>
      <c r="AC14" s="54">
        <f t="shared" si="5"/>
        <v>105792.35049315044</v>
      </c>
      <c r="AD14" s="54">
        <f t="shared" si="11"/>
        <v>27449.267999999993</v>
      </c>
      <c r="AE14" s="54">
        <f t="shared" si="6"/>
        <v>44871.57</v>
      </c>
      <c r="AF14" s="54">
        <f t="shared" si="7"/>
        <v>0</v>
      </c>
      <c r="AG14" s="54"/>
      <c r="AH14" s="42">
        <f t="shared" si="12"/>
        <v>614138.37</v>
      </c>
      <c r="AI14" s="56">
        <f t="shared" si="8"/>
        <v>33595.109999999986</v>
      </c>
    </row>
    <row r="15" spans="1:35" x14ac:dyDescent="0.25">
      <c r="A15" s="31">
        <v>8</v>
      </c>
      <c r="B15" s="75">
        <v>11006.5</v>
      </c>
      <c r="C15" s="33">
        <v>2.2999999999999998</v>
      </c>
      <c r="D15" s="33">
        <v>11.25</v>
      </c>
      <c r="E15" s="33">
        <v>2.66</v>
      </c>
      <c r="F15" s="35">
        <v>0.77</v>
      </c>
      <c r="G15" s="35">
        <v>1.33</v>
      </c>
      <c r="H15" s="35"/>
      <c r="I15" s="51">
        <f t="shared" si="0"/>
        <v>2424738.0099999998</v>
      </c>
      <c r="J15" s="92">
        <f t="shared" si="0"/>
        <v>316479.24400000012</v>
      </c>
      <c r="K15" s="92">
        <f t="shared" si="0"/>
        <v>1481346</v>
      </c>
      <c r="L15" s="92">
        <f t="shared" si="0"/>
        <v>350256.03199999995</v>
      </c>
      <c r="M15" s="92">
        <f t="shared" si="0"/>
        <v>101389.90400000004</v>
      </c>
      <c r="N15" s="92">
        <f t="shared" si="0"/>
        <v>175266.83000000002</v>
      </c>
      <c r="O15" s="92">
        <f t="shared" si="0"/>
        <v>0</v>
      </c>
      <c r="P15" s="213">
        <f t="shared" si="9"/>
        <v>0.98910453422553457</v>
      </c>
      <c r="Q15" s="40">
        <f t="shared" si="1"/>
        <v>2424738.0100000002</v>
      </c>
      <c r="R15" s="51">
        <f t="shared" si="2"/>
        <v>2398319.3599999994</v>
      </c>
      <c r="S15" s="80">
        <f t="shared" si="2"/>
        <v>312448.1482491116</v>
      </c>
      <c r="T15" s="80">
        <f t="shared" si="2"/>
        <v>1464862.0875134531</v>
      </c>
      <c r="U15" s="80">
        <f t="shared" si="2"/>
        <v>346358.50246984762</v>
      </c>
      <c r="V15" s="80">
        <f t="shared" si="2"/>
        <v>100261.67176758745</v>
      </c>
      <c r="W15" s="80">
        <f t="shared" si="2"/>
        <v>174388.95</v>
      </c>
      <c r="X15" s="80">
        <f t="shared" si="2"/>
        <v>0</v>
      </c>
      <c r="Y15" s="41"/>
      <c r="Z15" s="40">
        <f t="shared" si="10"/>
        <v>2398319.36</v>
      </c>
      <c r="AA15" s="54">
        <f t="shared" si="3"/>
        <v>311319.91601669881</v>
      </c>
      <c r="AB15" s="54">
        <f t="shared" si="4"/>
        <v>1464862.0875134531</v>
      </c>
      <c r="AC15" s="54">
        <f t="shared" si="5"/>
        <v>346358.50246984762</v>
      </c>
      <c r="AD15" s="54">
        <f t="shared" si="11"/>
        <v>101389.90400000004</v>
      </c>
      <c r="AE15" s="54">
        <f t="shared" si="6"/>
        <v>174388.95</v>
      </c>
      <c r="AF15" s="54">
        <f t="shared" si="7"/>
        <v>0</v>
      </c>
      <c r="AG15" s="54"/>
      <c r="AH15" s="42">
        <f t="shared" si="12"/>
        <v>2398319.36</v>
      </c>
      <c r="AI15" s="56">
        <f t="shared" si="8"/>
        <v>26418.649999999907</v>
      </c>
    </row>
    <row r="16" spans="1:35" x14ac:dyDescent="0.25">
      <c r="A16" s="31">
        <v>9</v>
      </c>
      <c r="B16" s="75">
        <v>4225.3999999999996</v>
      </c>
      <c r="C16" s="33">
        <v>2.48</v>
      </c>
      <c r="D16" s="33">
        <v>10.69</v>
      </c>
      <c r="E16" s="33">
        <v>3.76</v>
      </c>
      <c r="F16" s="35">
        <v>0.77</v>
      </c>
      <c r="G16" s="35">
        <v>1.33</v>
      </c>
      <c r="H16" s="35">
        <v>5.51</v>
      </c>
      <c r="I16" s="51">
        <f t="shared" si="0"/>
        <v>1241756.1999999997</v>
      </c>
      <c r="J16" s="92">
        <f t="shared" si="0"/>
        <v>123207.29400000026</v>
      </c>
      <c r="K16" s="92">
        <f t="shared" si="0"/>
        <v>542034.31200000003</v>
      </c>
      <c r="L16" s="92">
        <f t="shared" si="0"/>
        <v>190650.04799999995</v>
      </c>
      <c r="M16" s="92">
        <f t="shared" si="0"/>
        <v>39042.696000000004</v>
      </c>
      <c r="N16" s="92">
        <f t="shared" si="0"/>
        <v>67438.209999999992</v>
      </c>
      <c r="O16" s="92">
        <f t="shared" si="0"/>
        <v>279383.64</v>
      </c>
      <c r="P16" s="213">
        <f t="shared" si="9"/>
        <v>1.0022478083862199</v>
      </c>
      <c r="Q16" s="40">
        <f>J16+K16+L16+M16+N16+O16</f>
        <v>1241756.2000000002</v>
      </c>
      <c r="R16" s="51">
        <f t="shared" si="2"/>
        <v>1244547.4300000002</v>
      </c>
      <c r="S16" s="80">
        <f t="shared" si="2"/>
        <v>118814.10393680551</v>
      </c>
      <c r="T16" s="80">
        <f t="shared" si="2"/>
        <v>543247.02301022003</v>
      </c>
      <c r="U16" s="80">
        <f t="shared" si="2"/>
        <v>191076.59555831872</v>
      </c>
      <c r="V16" s="80">
        <f t="shared" si="2"/>
        <v>39130.047494655708</v>
      </c>
      <c r="W16" s="80">
        <f t="shared" si="2"/>
        <v>67902.490000000005</v>
      </c>
      <c r="X16" s="80">
        <f t="shared" si="2"/>
        <v>284377.17</v>
      </c>
      <c r="Y16" s="41"/>
      <c r="Z16" s="40">
        <f t="shared" si="10"/>
        <v>1244547.43</v>
      </c>
      <c r="AA16" s="54">
        <f t="shared" si="3"/>
        <v>118901.45543146122</v>
      </c>
      <c r="AB16" s="54">
        <f t="shared" si="4"/>
        <v>543247.02301022003</v>
      </c>
      <c r="AC16" s="54">
        <f t="shared" si="5"/>
        <v>191076.59555831872</v>
      </c>
      <c r="AD16" s="54">
        <f t="shared" si="11"/>
        <v>39042.696000000004</v>
      </c>
      <c r="AE16" s="54">
        <f t="shared" si="6"/>
        <v>67902.490000000005</v>
      </c>
      <c r="AF16" s="54">
        <f t="shared" si="7"/>
        <v>284377.17</v>
      </c>
      <c r="AG16" s="54"/>
      <c r="AH16" s="42">
        <f t="shared" si="12"/>
        <v>1244547.43</v>
      </c>
      <c r="AI16" s="56">
        <f t="shared" si="8"/>
        <v>-2791.2300000002142</v>
      </c>
    </row>
    <row r="17" spans="1:35" x14ac:dyDescent="0.25">
      <c r="A17" s="31">
        <v>10</v>
      </c>
      <c r="B17" s="75">
        <v>4147.5</v>
      </c>
      <c r="C17" s="33">
        <v>2.48</v>
      </c>
      <c r="D17" s="33">
        <v>12.06</v>
      </c>
      <c r="E17" s="33">
        <v>4.21</v>
      </c>
      <c r="F17" s="35">
        <v>0.77</v>
      </c>
      <c r="G17" s="35">
        <v>1.33</v>
      </c>
      <c r="H17" s="35">
        <v>5.51</v>
      </c>
      <c r="I17" s="51">
        <f t="shared" si="0"/>
        <v>1338743.7</v>
      </c>
      <c r="J17" s="92">
        <f t="shared" si="0"/>
        <v>150232.38</v>
      </c>
      <c r="K17" s="92">
        <f t="shared" si="0"/>
        <v>600226.19999999984</v>
      </c>
      <c r="L17" s="92">
        <f t="shared" si="0"/>
        <v>209531.70000000004</v>
      </c>
      <c r="M17" s="92">
        <f t="shared" si="0"/>
        <v>38322.9</v>
      </c>
      <c r="N17" s="92">
        <f t="shared" si="0"/>
        <v>66195.60000000002</v>
      </c>
      <c r="O17" s="92">
        <f t="shared" si="0"/>
        <v>274234.92</v>
      </c>
      <c r="P17" s="213">
        <f t="shared" si="9"/>
        <v>1.033818766056565</v>
      </c>
      <c r="Q17" s="40">
        <f t="shared" ref="Q17:Q74" si="13">J17+K17+L17+M17+N17+O17</f>
        <v>1338743.7</v>
      </c>
      <c r="R17" s="51">
        <f t="shared" si="2"/>
        <v>1384018.36</v>
      </c>
      <c r="S17" s="80">
        <f t="shared" si="2"/>
        <v>148938.75902406406</v>
      </c>
      <c r="T17" s="80">
        <f t="shared" si="2"/>
        <v>620519.74104282784</v>
      </c>
      <c r="U17" s="80">
        <f t="shared" si="2"/>
        <v>216615.92950168368</v>
      </c>
      <c r="V17" s="80">
        <f t="shared" si="2"/>
        <v>39618.590431424338</v>
      </c>
      <c r="W17" s="80">
        <f t="shared" si="2"/>
        <v>68944.91</v>
      </c>
      <c r="X17" s="80">
        <f t="shared" si="2"/>
        <v>289380.43</v>
      </c>
      <c r="Y17" s="41"/>
      <c r="Z17" s="40">
        <f t="shared" si="10"/>
        <v>1384018.3599999999</v>
      </c>
      <c r="AA17" s="54">
        <f t="shared" si="3"/>
        <v>150234.44945548836</v>
      </c>
      <c r="AB17" s="54">
        <f t="shared" si="4"/>
        <v>620519.74104282784</v>
      </c>
      <c r="AC17" s="54">
        <f t="shared" si="5"/>
        <v>216615.92950168368</v>
      </c>
      <c r="AD17" s="54">
        <f t="shared" si="11"/>
        <v>38322.9</v>
      </c>
      <c r="AE17" s="54">
        <f t="shared" si="6"/>
        <v>68944.91</v>
      </c>
      <c r="AF17" s="54">
        <f t="shared" si="7"/>
        <v>289380.43</v>
      </c>
      <c r="AG17" s="54"/>
      <c r="AH17" s="42">
        <f t="shared" si="12"/>
        <v>1384018.3599999999</v>
      </c>
      <c r="AI17" s="56">
        <f t="shared" si="8"/>
        <v>-45274.659999999916</v>
      </c>
    </row>
    <row r="18" spans="1:35" x14ac:dyDescent="0.25">
      <c r="A18" s="31">
        <v>11</v>
      </c>
      <c r="B18" s="75">
        <v>4203.1000000000004</v>
      </c>
      <c r="C18" s="33">
        <v>2.48</v>
      </c>
      <c r="D18" s="33">
        <v>11.76</v>
      </c>
      <c r="E18" s="33">
        <v>3.83</v>
      </c>
      <c r="F18" s="35">
        <v>0.77</v>
      </c>
      <c r="G18" s="35">
        <v>1.33</v>
      </c>
      <c r="H18" s="35">
        <v>5.51</v>
      </c>
      <c r="I18" s="51">
        <f t="shared" si="0"/>
        <v>1318810.52</v>
      </c>
      <c r="J18" s="92">
        <f t="shared" si="0"/>
        <v>148663.91799999998</v>
      </c>
      <c r="K18" s="92">
        <f t="shared" si="0"/>
        <v>593141.47200000007</v>
      </c>
      <c r="L18" s="92">
        <f t="shared" si="0"/>
        <v>193174.476</v>
      </c>
      <c r="M18" s="92">
        <f t="shared" si="0"/>
        <v>38836.644</v>
      </c>
      <c r="N18" s="92">
        <f t="shared" si="0"/>
        <v>67084.209999999992</v>
      </c>
      <c r="O18" s="92">
        <f t="shared" si="0"/>
        <v>277909.8</v>
      </c>
      <c r="P18" s="213">
        <f t="shared" si="9"/>
        <v>0.97916601393200897</v>
      </c>
      <c r="Q18" s="40">
        <f t="shared" si="13"/>
        <v>1318810.52</v>
      </c>
      <c r="R18" s="51">
        <f t="shared" si="2"/>
        <v>1291334.44</v>
      </c>
      <c r="S18" s="80">
        <f t="shared" si="2"/>
        <v>138971.31105122293</v>
      </c>
      <c r="T18" s="80">
        <f t="shared" si="2"/>
        <v>580778.55415877874</v>
      </c>
      <c r="U18" s="80">
        <f t="shared" si="2"/>
        <v>189148.11755341175</v>
      </c>
      <c r="V18" s="80">
        <f t="shared" si="2"/>
        <v>38027.167236586691</v>
      </c>
      <c r="W18" s="80">
        <f t="shared" si="2"/>
        <v>66257.03</v>
      </c>
      <c r="X18" s="80">
        <f t="shared" si="2"/>
        <v>278152.26</v>
      </c>
      <c r="Y18" s="41"/>
      <c r="Z18" s="40">
        <f t="shared" si="10"/>
        <v>1291334.4400000002</v>
      </c>
      <c r="AA18" s="54">
        <f t="shared" si="3"/>
        <v>138161.83428780967</v>
      </c>
      <c r="AB18" s="54">
        <f t="shared" si="4"/>
        <v>580778.55415877874</v>
      </c>
      <c r="AC18" s="54">
        <f t="shared" si="5"/>
        <v>189148.11755341175</v>
      </c>
      <c r="AD18" s="54">
        <f t="shared" si="11"/>
        <v>38836.644</v>
      </c>
      <c r="AE18" s="54">
        <f t="shared" si="6"/>
        <v>66257.03</v>
      </c>
      <c r="AF18" s="54">
        <f t="shared" si="7"/>
        <v>278152.26</v>
      </c>
      <c r="AG18" s="54"/>
      <c r="AH18" s="42">
        <f t="shared" si="12"/>
        <v>1291334.4400000002</v>
      </c>
      <c r="AI18" s="56">
        <f t="shared" si="8"/>
        <v>27476.079999999842</v>
      </c>
    </row>
    <row r="19" spans="1:35" x14ac:dyDescent="0.25">
      <c r="A19" s="31">
        <v>12</v>
      </c>
      <c r="B19" s="75">
        <v>8010.6</v>
      </c>
      <c r="C19" s="33">
        <v>2.2999999999999998</v>
      </c>
      <c r="D19" s="33">
        <v>10.43</v>
      </c>
      <c r="E19" s="33">
        <v>3.28</v>
      </c>
      <c r="F19" s="35">
        <v>0.77</v>
      </c>
      <c r="G19" s="35">
        <v>1.33</v>
      </c>
      <c r="H19" s="35"/>
      <c r="I19" s="51">
        <f t="shared" si="0"/>
        <v>1736062.1800000004</v>
      </c>
      <c r="J19" s="92">
        <f t="shared" si="0"/>
        <v>216289.80400000003</v>
      </c>
      <c r="K19" s="92">
        <f t="shared" si="0"/>
        <v>1002606.6959999999</v>
      </c>
      <c r="L19" s="92">
        <f t="shared" si="0"/>
        <v>315297.21600000001</v>
      </c>
      <c r="M19" s="92">
        <f t="shared" si="0"/>
        <v>74017.943999999989</v>
      </c>
      <c r="N19" s="92">
        <f t="shared" si="0"/>
        <v>127850.51999999996</v>
      </c>
      <c r="O19" s="92">
        <f t="shared" si="0"/>
        <v>0</v>
      </c>
      <c r="P19" s="213">
        <f t="shared" si="9"/>
        <v>0.95806503889163674</v>
      </c>
      <c r="Q19" s="40">
        <f t="shared" si="13"/>
        <v>1736062.18</v>
      </c>
      <c r="R19" s="51">
        <f t="shared" si="2"/>
        <v>1663260.48</v>
      </c>
      <c r="S19" s="80">
        <f t="shared" si="2"/>
        <v>206272.69433796601</v>
      </c>
      <c r="T19" s="80">
        <f t="shared" si="2"/>
        <v>960562.42215849552</v>
      </c>
      <c r="U19" s="80">
        <f t="shared" si="2"/>
        <v>302075.23918311269</v>
      </c>
      <c r="V19" s="80">
        <f t="shared" si="2"/>
        <v>70914.00432042584</v>
      </c>
      <c r="W19" s="80">
        <f t="shared" si="2"/>
        <v>123436.12</v>
      </c>
      <c r="X19" s="80">
        <f t="shared" si="2"/>
        <v>0</v>
      </c>
      <c r="Y19" s="41"/>
      <c r="Z19" s="40">
        <f t="shared" si="10"/>
        <v>1663260.48</v>
      </c>
      <c r="AA19" s="54">
        <f t="shared" si="3"/>
        <v>203168.7546583917</v>
      </c>
      <c r="AB19" s="54">
        <f t="shared" si="4"/>
        <v>960562.42215849552</v>
      </c>
      <c r="AC19" s="54">
        <f t="shared" si="5"/>
        <v>302075.23918311269</v>
      </c>
      <c r="AD19" s="54">
        <f t="shared" si="11"/>
        <v>74017.943999999989</v>
      </c>
      <c r="AE19" s="54">
        <f t="shared" si="6"/>
        <v>123436.12</v>
      </c>
      <c r="AF19" s="54">
        <f t="shared" si="7"/>
        <v>0</v>
      </c>
      <c r="AG19" s="54"/>
      <c r="AH19" s="42">
        <f t="shared" si="12"/>
        <v>1663260.48</v>
      </c>
      <c r="AI19" s="56">
        <f t="shared" si="8"/>
        <v>72801.700000000419</v>
      </c>
    </row>
    <row r="20" spans="1:35" x14ac:dyDescent="0.25">
      <c r="A20" s="31">
        <v>16</v>
      </c>
      <c r="B20" s="75">
        <v>7003.3</v>
      </c>
      <c r="C20" s="33">
        <v>2.2999999999999998</v>
      </c>
      <c r="D20" s="33">
        <v>11.24</v>
      </c>
      <c r="E20" s="33">
        <v>3.26</v>
      </c>
      <c r="F20" s="35">
        <v>0.77</v>
      </c>
      <c r="G20" s="35">
        <v>1.33</v>
      </c>
      <c r="H20" s="35"/>
      <c r="I20" s="51">
        <f t="shared" si="0"/>
        <v>1571541.1199999999</v>
      </c>
      <c r="J20" s="92">
        <f t="shared" si="0"/>
        <v>176483.62799999988</v>
      </c>
      <c r="K20" s="92">
        <f t="shared" si="0"/>
        <v>944605.10399999982</v>
      </c>
      <c r="L20" s="92">
        <f t="shared" si="0"/>
        <v>273969.09599999996</v>
      </c>
      <c r="M20" s="92">
        <f t="shared" si="0"/>
        <v>64710.491999999991</v>
      </c>
      <c r="N20" s="92">
        <f t="shared" si="0"/>
        <v>111772.79999999997</v>
      </c>
      <c r="O20" s="92">
        <f t="shared" si="0"/>
        <v>0</v>
      </c>
      <c r="P20" s="213">
        <f t="shared" si="9"/>
        <v>0.98226758457328822</v>
      </c>
      <c r="Q20" s="40">
        <f t="shared" si="13"/>
        <v>1571541.1199999996</v>
      </c>
      <c r="R20" s="51">
        <f t="shared" si="2"/>
        <v>1543673.9</v>
      </c>
      <c r="S20" s="80">
        <f t="shared" si="2"/>
        <v>173040.82526928387</v>
      </c>
      <c r="T20" s="80">
        <f t="shared" si="2"/>
        <v>927854.9738816797</v>
      </c>
      <c r="U20" s="80">
        <f t="shared" si="2"/>
        <v>269110.96217564726</v>
      </c>
      <c r="V20" s="80">
        <f t="shared" si="2"/>
        <v>63563.018673389088</v>
      </c>
      <c r="W20" s="80">
        <f t="shared" si="2"/>
        <v>110104.12000000001</v>
      </c>
      <c r="X20" s="80">
        <f t="shared" si="2"/>
        <v>0</v>
      </c>
      <c r="Y20" s="41"/>
      <c r="Z20" s="40">
        <f t="shared" si="10"/>
        <v>1543673.9</v>
      </c>
      <c r="AA20" s="54">
        <f t="shared" si="3"/>
        <v>171893.35194267274</v>
      </c>
      <c r="AB20" s="54">
        <f t="shared" si="4"/>
        <v>927854.9738816797</v>
      </c>
      <c r="AC20" s="54">
        <f t="shared" si="5"/>
        <v>269110.96217564726</v>
      </c>
      <c r="AD20" s="54">
        <f t="shared" si="11"/>
        <v>64710.491999999991</v>
      </c>
      <c r="AE20" s="54">
        <f t="shared" si="6"/>
        <v>110104.12000000001</v>
      </c>
      <c r="AF20" s="54">
        <f t="shared" si="7"/>
        <v>0</v>
      </c>
      <c r="AG20" s="54"/>
      <c r="AH20" s="42">
        <f t="shared" si="12"/>
        <v>1543673.9</v>
      </c>
      <c r="AI20" s="56">
        <f t="shared" si="8"/>
        <v>27867.219999999972</v>
      </c>
    </row>
    <row r="21" spans="1:35" x14ac:dyDescent="0.25">
      <c r="A21" s="31">
        <v>17</v>
      </c>
      <c r="B21" s="162">
        <v>1947.3</v>
      </c>
      <c r="C21" s="33">
        <v>2.2999999999999998</v>
      </c>
      <c r="D21" s="33">
        <v>12.88</v>
      </c>
      <c r="E21" s="33">
        <v>3</v>
      </c>
      <c r="F21" s="35">
        <v>0.77</v>
      </c>
      <c r="G21" s="35"/>
      <c r="H21" s="35"/>
      <c r="I21" s="51">
        <f t="shared" si="0"/>
        <v>419915.75999999995</v>
      </c>
      <c r="J21" s="92">
        <f t="shared" si="0"/>
        <v>30845.220000000016</v>
      </c>
      <c r="K21" s="92">
        <f t="shared" si="0"/>
        <v>300974.68799999997</v>
      </c>
      <c r="L21" s="92">
        <f t="shared" si="0"/>
        <v>70102.8</v>
      </c>
      <c r="M21" s="92">
        <f t="shared" si="0"/>
        <v>17993.052</v>
      </c>
      <c r="N21" s="92">
        <f t="shared" si="0"/>
        <v>0</v>
      </c>
      <c r="O21" s="92">
        <f t="shared" si="0"/>
        <v>0</v>
      </c>
      <c r="P21" s="213">
        <f t="shared" si="9"/>
        <v>0.78950001781309675</v>
      </c>
      <c r="Q21" s="40">
        <f t="shared" si="13"/>
        <v>419915.76</v>
      </c>
      <c r="R21" s="51">
        <f t="shared" ref="R21:W30" si="14">R95+R169+R243+R319+R395+R472+R546+R623+R697+R770+R843+R916</f>
        <v>331523.5</v>
      </c>
      <c r="S21" s="80">
        <f t="shared" si="14"/>
        <v>24352.301739448882</v>
      </c>
      <c r="T21" s="80">
        <f t="shared" si="14"/>
        <v>237619.52153729121</v>
      </c>
      <c r="U21" s="80">
        <f t="shared" si="14"/>
        <v>55346.161848747943</v>
      </c>
      <c r="V21" s="80">
        <f t="shared" si="14"/>
        <v>14205.514874511973</v>
      </c>
      <c r="W21" s="80">
        <f t="shared" si="14"/>
        <v>0</v>
      </c>
      <c r="X21" s="80"/>
      <c r="Y21" s="41"/>
      <c r="Z21" s="40">
        <f t="shared" si="10"/>
        <v>331523.5</v>
      </c>
      <c r="AA21" s="54">
        <f t="shared" si="3"/>
        <v>20564.764613960841</v>
      </c>
      <c r="AB21" s="54">
        <f t="shared" si="4"/>
        <v>237619.52153729121</v>
      </c>
      <c r="AC21" s="54">
        <f t="shared" si="5"/>
        <v>55346.161848747943</v>
      </c>
      <c r="AD21" s="54">
        <f t="shared" si="11"/>
        <v>17993.052</v>
      </c>
      <c r="AE21" s="54">
        <f t="shared" si="6"/>
        <v>0</v>
      </c>
      <c r="AF21" s="54">
        <f t="shared" si="7"/>
        <v>0</v>
      </c>
      <c r="AG21" s="54"/>
      <c r="AH21" s="42">
        <f t="shared" si="12"/>
        <v>331523.5</v>
      </c>
      <c r="AI21" s="56">
        <f t="shared" si="8"/>
        <v>88392.259999999951</v>
      </c>
    </row>
    <row r="22" spans="1:35" s="74" customFormat="1" x14ac:dyDescent="0.25">
      <c r="A22" s="32" t="s">
        <v>37</v>
      </c>
      <c r="B22" s="53">
        <v>75402.600000000006</v>
      </c>
      <c r="C22" s="33"/>
      <c r="D22" s="34"/>
      <c r="E22" s="34"/>
      <c r="F22" s="35"/>
      <c r="G22" s="35"/>
      <c r="H22" s="35"/>
      <c r="I22" s="51">
        <f t="shared" si="0"/>
        <v>17897114.880000003</v>
      </c>
      <c r="J22" s="92">
        <f t="shared" si="0"/>
        <v>2112814.0769999996</v>
      </c>
      <c r="K22" s="92">
        <f t="shared" si="0"/>
        <v>10072180.032000002</v>
      </c>
      <c r="L22" s="92">
        <f t="shared" si="0"/>
        <v>2977128.0799999996</v>
      </c>
      <c r="M22" s="92">
        <f t="shared" si="0"/>
        <v>697855.46599999978</v>
      </c>
      <c r="N22" s="92">
        <f t="shared" si="0"/>
        <v>1203038.4300000004</v>
      </c>
      <c r="O22" s="92">
        <f t="shared" si="0"/>
        <v>831528.36000000022</v>
      </c>
      <c r="P22" s="213">
        <f t="shared" si="9"/>
        <v>0.98675956087956873</v>
      </c>
      <c r="Q22" s="40">
        <f t="shared" si="13"/>
        <v>17894544.445</v>
      </c>
      <c r="R22" s="51">
        <f t="shared" si="14"/>
        <v>17660149.219999999</v>
      </c>
      <c r="S22" s="80">
        <f t="shared" si="14"/>
        <v>2047670.0627005461</v>
      </c>
      <c r="T22" s="80">
        <f t="shared" si="14"/>
        <v>9858520.6213306356</v>
      </c>
      <c r="U22" s="80">
        <f t="shared" si="14"/>
        <v>2916496.2960607763</v>
      </c>
      <c r="V22" s="80">
        <f t="shared" si="14"/>
        <v>682806.96618704789</v>
      </c>
      <c r="W22" s="80">
        <f t="shared" si="14"/>
        <v>1183152.7200000002</v>
      </c>
      <c r="X22" s="80">
        <f t="shared" ref="X22:X53" si="15">X96+X170+X244+X320+X396+X473+X547+X624+X698+X771+X844+X917</f>
        <v>851909.86</v>
      </c>
      <c r="Y22" s="43"/>
      <c r="Z22" s="40">
        <f t="shared" si="10"/>
        <v>17540556.526279006</v>
      </c>
      <c r="AA22" s="55">
        <f t="shared" ref="AA22:AF22" si="16">SUM(AA10:AA20)</f>
        <v>2032659.0486482647</v>
      </c>
      <c r="AB22" s="55">
        <f t="shared" si="16"/>
        <v>9834066.4318727627</v>
      </c>
      <c r="AC22" s="55">
        <f t="shared" si="16"/>
        <v>2910800.4444789737</v>
      </c>
      <c r="AD22" s="55">
        <f t="shared" si="16"/>
        <v>696356.04500000004</v>
      </c>
      <c r="AE22" s="55">
        <f t="shared" si="16"/>
        <v>1183152.7200000002</v>
      </c>
      <c r="AF22" s="55">
        <f t="shared" si="16"/>
        <v>851909.86</v>
      </c>
      <c r="AG22" s="55"/>
      <c r="AH22" s="42">
        <f>SUM(AH10:AH20)</f>
        <v>17508944.549999997</v>
      </c>
      <c r="AI22" s="56">
        <f>SUM(AI10:AI20)</f>
        <v>353177.35000000021</v>
      </c>
    </row>
    <row r="23" spans="1:35" x14ac:dyDescent="0.25">
      <c r="A23" s="6" t="s">
        <v>56</v>
      </c>
      <c r="B23" s="37"/>
      <c r="C23" s="7"/>
      <c r="D23" s="24"/>
      <c r="E23" s="24"/>
      <c r="F23" s="24"/>
      <c r="G23" s="25"/>
      <c r="H23" s="25"/>
      <c r="I23" s="51"/>
      <c r="J23" s="92">
        <f t="shared" ref="J23:O32" si="17">J97+J171+J245+J321+J397+J474+J548+J625+J699+J772+J845+J918</f>
        <v>0</v>
      </c>
      <c r="K23" s="92">
        <f t="shared" si="17"/>
        <v>0</v>
      </c>
      <c r="L23" s="92">
        <f t="shared" si="17"/>
        <v>0</v>
      </c>
      <c r="M23" s="92">
        <f t="shared" si="17"/>
        <v>0</v>
      </c>
      <c r="N23" s="92">
        <f t="shared" si="17"/>
        <v>0</v>
      </c>
      <c r="O23" s="92">
        <f t="shared" si="17"/>
        <v>0</v>
      </c>
      <c r="P23" s="213">
        <v>0</v>
      </c>
      <c r="Q23" s="40">
        <f t="shared" si="13"/>
        <v>0</v>
      </c>
      <c r="R23" s="51">
        <f t="shared" si="14"/>
        <v>0</v>
      </c>
      <c r="S23" s="80">
        <f t="shared" si="14"/>
        <v>0</v>
      </c>
      <c r="T23" s="80">
        <f t="shared" si="14"/>
        <v>0</v>
      </c>
      <c r="U23" s="80">
        <f t="shared" si="14"/>
        <v>0</v>
      </c>
      <c r="V23" s="80">
        <f t="shared" si="14"/>
        <v>0</v>
      </c>
      <c r="W23" s="80">
        <f t="shared" si="14"/>
        <v>0</v>
      </c>
      <c r="X23" s="80">
        <f t="shared" si="15"/>
        <v>0</v>
      </c>
      <c r="Y23" s="27"/>
      <c r="Z23" s="28"/>
      <c r="AA23" s="29"/>
      <c r="AB23" s="29"/>
      <c r="AC23" s="29"/>
      <c r="AD23" s="29"/>
      <c r="AE23" s="29"/>
      <c r="AF23" s="29"/>
      <c r="AG23" s="29"/>
      <c r="AH23" s="30"/>
      <c r="AI23" s="36"/>
    </row>
    <row r="24" spans="1:35" x14ac:dyDescent="0.25">
      <c r="A24" s="31">
        <v>1</v>
      </c>
      <c r="B24" s="38">
        <v>3665.5</v>
      </c>
      <c r="C24" s="33">
        <v>2.2999999999999998</v>
      </c>
      <c r="D24" s="33">
        <v>13.39</v>
      </c>
      <c r="E24" s="33">
        <v>10.1</v>
      </c>
      <c r="F24" s="35">
        <v>0.77</v>
      </c>
      <c r="G24" s="35">
        <v>1.33</v>
      </c>
      <c r="H24" s="35"/>
      <c r="I24" s="51">
        <f t="shared" ref="I24:I40" si="18">I98+I172+I246+I322+I398+I475+I549+I626+I700+I773+I846+I919</f>
        <v>1236766.6000000001</v>
      </c>
      <c r="J24" s="92">
        <f t="shared" si="17"/>
        <v>111173.87599999996</v>
      </c>
      <c r="K24" s="92">
        <f t="shared" si="17"/>
        <v>589004.67599999998</v>
      </c>
      <c r="L24" s="92">
        <f t="shared" si="17"/>
        <v>444282.83999999991</v>
      </c>
      <c r="M24" s="92">
        <f t="shared" si="17"/>
        <v>33871.068000000007</v>
      </c>
      <c r="N24" s="92">
        <f t="shared" si="17"/>
        <v>58434.139999999992</v>
      </c>
      <c r="O24" s="92">
        <f t="shared" si="17"/>
        <v>0</v>
      </c>
      <c r="P24" s="213">
        <f t="shared" si="9"/>
        <v>0.87335291881265242</v>
      </c>
      <c r="Q24" s="40">
        <f t="shared" si="13"/>
        <v>1236766.5999999996</v>
      </c>
      <c r="R24" s="51">
        <f t="shared" si="14"/>
        <v>1080133.7200000002</v>
      </c>
      <c r="S24" s="80">
        <f t="shared" si="14"/>
        <v>96629.214752197498</v>
      </c>
      <c r="T24" s="80">
        <f t="shared" si="14"/>
        <v>514577.8519195416</v>
      </c>
      <c r="U24" s="80">
        <f t="shared" si="14"/>
        <v>388143.11459203641</v>
      </c>
      <c r="V24" s="80">
        <f t="shared" si="14"/>
        <v>29591.108736224563</v>
      </c>
      <c r="W24" s="80">
        <f t="shared" si="14"/>
        <v>51192.43</v>
      </c>
      <c r="X24" s="80">
        <f t="shared" si="15"/>
        <v>0</v>
      </c>
      <c r="Y24" s="41"/>
      <c r="Z24" s="40">
        <f>SUM(S24:Y24)</f>
        <v>1080133.7200000002</v>
      </c>
      <c r="AA24" s="54">
        <f t="shared" ref="AA24:AA39" si="19">Z24-AF24-AE24-AD24-AC24-AB24</f>
        <v>92349.255488422234</v>
      </c>
      <c r="AB24" s="54">
        <f t="shared" ref="AB24:AB39" si="20">T24</f>
        <v>514577.8519195416</v>
      </c>
      <c r="AC24" s="54">
        <f t="shared" ref="AC24:AC39" si="21">U24</f>
        <v>388143.11459203641</v>
      </c>
      <c r="AD24" s="54">
        <f t="shared" ref="AD24:AD39" si="22">M24</f>
        <v>33871.068000000007</v>
      </c>
      <c r="AE24" s="54">
        <f t="shared" ref="AE24:AE39" si="23">W24</f>
        <v>51192.43</v>
      </c>
      <c r="AF24" s="54">
        <f t="shared" ref="AF24:AF39" si="24">X24</f>
        <v>0</v>
      </c>
      <c r="AG24" s="54"/>
      <c r="AH24" s="42">
        <f t="shared" ref="AH24:AH39" si="25">SUM(AA24:AG24)</f>
        <v>1080133.7200000002</v>
      </c>
      <c r="AI24" s="56">
        <f t="shared" ref="AI24:AI39" si="26">I24-Z24</f>
        <v>156632.87999999989</v>
      </c>
    </row>
    <row r="25" spans="1:35" x14ac:dyDescent="0.25">
      <c r="A25" s="31">
        <v>2</v>
      </c>
      <c r="B25" s="38">
        <v>1470.6</v>
      </c>
      <c r="C25" s="33">
        <v>2.2999999999999998</v>
      </c>
      <c r="D25" s="33">
        <v>11.56</v>
      </c>
      <c r="E25" s="33">
        <v>2.77</v>
      </c>
      <c r="F25" s="35">
        <v>0.77</v>
      </c>
      <c r="G25" s="35">
        <v>1.33</v>
      </c>
      <c r="H25" s="35"/>
      <c r="I25" s="51">
        <f t="shared" si="18"/>
        <v>327002.03999999986</v>
      </c>
      <c r="J25" s="92">
        <f t="shared" si="17"/>
        <v>37058.639999999999</v>
      </c>
      <c r="K25" s="92">
        <f t="shared" si="17"/>
        <v>204001.63199999998</v>
      </c>
      <c r="L25" s="92">
        <f t="shared" si="17"/>
        <v>48882.743999999984</v>
      </c>
      <c r="M25" s="92">
        <f t="shared" si="17"/>
        <v>13588.343999999996</v>
      </c>
      <c r="N25" s="92">
        <f t="shared" si="17"/>
        <v>23470.679999999997</v>
      </c>
      <c r="O25" s="92">
        <f t="shared" si="17"/>
        <v>0</v>
      </c>
      <c r="P25" s="213">
        <f t="shared" si="9"/>
        <v>0.98435465417891632</v>
      </c>
      <c r="Q25" s="40">
        <f t="shared" si="13"/>
        <v>327002.03999999998</v>
      </c>
      <c r="R25" s="51">
        <f t="shared" si="14"/>
        <v>321885.98000000004</v>
      </c>
      <c r="S25" s="80">
        <f t="shared" si="14"/>
        <v>36382.50785628493</v>
      </c>
      <c r="T25" s="80">
        <f t="shared" si="14"/>
        <v>200809.95591929444</v>
      </c>
      <c r="U25" s="80">
        <f t="shared" si="14"/>
        <v>48117.956565436478</v>
      </c>
      <c r="V25" s="80">
        <f t="shared" si="14"/>
        <v>13375.749658984147</v>
      </c>
      <c r="W25" s="80">
        <f t="shared" si="14"/>
        <v>23199.810000000005</v>
      </c>
      <c r="X25" s="80">
        <f t="shared" si="15"/>
        <v>0</v>
      </c>
      <c r="Y25" s="41"/>
      <c r="Z25" s="40">
        <f t="shared" ref="Z25:Z39" si="27">SUM(S25:Y25)</f>
        <v>321885.98</v>
      </c>
      <c r="AA25" s="54">
        <f t="shared" si="19"/>
        <v>36169.913515269087</v>
      </c>
      <c r="AB25" s="54">
        <f t="shared" si="20"/>
        <v>200809.95591929444</v>
      </c>
      <c r="AC25" s="54">
        <f t="shared" si="21"/>
        <v>48117.956565436478</v>
      </c>
      <c r="AD25" s="54">
        <f t="shared" si="22"/>
        <v>13588.343999999996</v>
      </c>
      <c r="AE25" s="54">
        <f t="shared" si="23"/>
        <v>23199.810000000005</v>
      </c>
      <c r="AF25" s="54">
        <f t="shared" si="24"/>
        <v>0</v>
      </c>
      <c r="AG25" s="54"/>
      <c r="AH25" s="42">
        <f t="shared" si="25"/>
        <v>321885.98</v>
      </c>
      <c r="AI25" s="56">
        <f t="shared" si="26"/>
        <v>5116.0599999998813</v>
      </c>
    </row>
    <row r="26" spans="1:35" x14ac:dyDescent="0.25">
      <c r="A26" s="31">
        <v>3</v>
      </c>
      <c r="B26" s="38">
        <v>1474.6</v>
      </c>
      <c r="C26" s="33">
        <v>2.2999999999999998</v>
      </c>
      <c r="D26" s="33">
        <v>11.54</v>
      </c>
      <c r="E26" s="33">
        <v>2.25</v>
      </c>
      <c r="F26" s="35">
        <v>0.77</v>
      </c>
      <c r="G26" s="35">
        <v>1.33</v>
      </c>
      <c r="H26" s="35"/>
      <c r="I26" s="51">
        <f t="shared" si="18"/>
        <v>318336.96000000014</v>
      </c>
      <c r="J26" s="92">
        <f t="shared" si="17"/>
        <v>37160.208000000028</v>
      </c>
      <c r="K26" s="92">
        <f t="shared" si="17"/>
        <v>204202.60799999992</v>
      </c>
      <c r="L26" s="92">
        <f t="shared" si="17"/>
        <v>39814.19999999999</v>
      </c>
      <c r="M26" s="92">
        <f t="shared" si="17"/>
        <v>13625.303999999996</v>
      </c>
      <c r="N26" s="92">
        <f t="shared" si="17"/>
        <v>23534.640000000003</v>
      </c>
      <c r="O26" s="92">
        <f t="shared" si="17"/>
        <v>0</v>
      </c>
      <c r="P26" s="213">
        <f t="shared" si="9"/>
        <v>0.97745520972494027</v>
      </c>
      <c r="Q26" s="40">
        <f t="shared" si="13"/>
        <v>318336.95999999996</v>
      </c>
      <c r="R26" s="51">
        <f t="shared" si="14"/>
        <v>311160.12000000005</v>
      </c>
      <c r="S26" s="80">
        <f t="shared" si="14"/>
        <v>36228.075381063427</v>
      </c>
      <c r="T26" s="80">
        <f t="shared" si="14"/>
        <v>199598.90302901977</v>
      </c>
      <c r="U26" s="80">
        <f t="shared" si="14"/>
        <v>38916.597211030719</v>
      </c>
      <c r="V26" s="80">
        <f t="shared" si="14"/>
        <v>13318.124378886072</v>
      </c>
      <c r="W26" s="80">
        <f t="shared" si="14"/>
        <v>23098.42</v>
      </c>
      <c r="X26" s="80">
        <f t="shared" si="15"/>
        <v>0</v>
      </c>
      <c r="Y26" s="41"/>
      <c r="Z26" s="40">
        <f t="shared" si="27"/>
        <v>311160.11999999994</v>
      </c>
      <c r="AA26" s="54">
        <f t="shared" si="19"/>
        <v>35920.895759949461</v>
      </c>
      <c r="AB26" s="54">
        <f t="shared" si="20"/>
        <v>199598.90302901977</v>
      </c>
      <c r="AC26" s="54">
        <f t="shared" si="21"/>
        <v>38916.597211030719</v>
      </c>
      <c r="AD26" s="54">
        <f t="shared" si="22"/>
        <v>13625.303999999996</v>
      </c>
      <c r="AE26" s="54">
        <f t="shared" si="23"/>
        <v>23098.42</v>
      </c>
      <c r="AF26" s="54">
        <f t="shared" si="24"/>
        <v>0</v>
      </c>
      <c r="AG26" s="54"/>
      <c r="AH26" s="42">
        <f t="shared" si="25"/>
        <v>311160.11999999994</v>
      </c>
      <c r="AI26" s="56">
        <f t="shared" si="26"/>
        <v>7176.8400000002002</v>
      </c>
    </row>
    <row r="27" spans="1:35" x14ac:dyDescent="0.25">
      <c r="A27" s="31">
        <v>4</v>
      </c>
      <c r="B27" s="38">
        <v>1465.7</v>
      </c>
      <c r="C27" s="33">
        <v>2.2999999999999998</v>
      </c>
      <c r="D27" s="33">
        <v>11.58</v>
      </c>
      <c r="E27" s="33">
        <v>2.2999999999999998</v>
      </c>
      <c r="F27" s="35">
        <v>0.77</v>
      </c>
      <c r="G27" s="35">
        <v>1.33</v>
      </c>
      <c r="H27" s="35"/>
      <c r="I27" s="51">
        <f t="shared" si="18"/>
        <v>317998.80000000005</v>
      </c>
      <c r="J27" s="92">
        <f t="shared" si="17"/>
        <v>36935.820000000014</v>
      </c>
      <c r="K27" s="92">
        <f t="shared" si="17"/>
        <v>203673.67200000005</v>
      </c>
      <c r="L27" s="92">
        <f t="shared" si="17"/>
        <v>40453.32</v>
      </c>
      <c r="M27" s="92">
        <f t="shared" si="17"/>
        <v>13543.068000000001</v>
      </c>
      <c r="N27" s="92">
        <f t="shared" si="17"/>
        <v>23392.920000000002</v>
      </c>
      <c r="O27" s="92">
        <f t="shared" si="17"/>
        <v>0</v>
      </c>
      <c r="P27" s="213">
        <f t="shared" si="9"/>
        <v>1.013980618794788</v>
      </c>
      <c r="Q27" s="40">
        <f t="shared" si="13"/>
        <v>317998.80000000005</v>
      </c>
      <c r="R27" s="51">
        <f t="shared" si="14"/>
        <v>322444.62000000005</v>
      </c>
      <c r="S27" s="80">
        <f t="shared" si="14"/>
        <v>37249.443116309893</v>
      </c>
      <c r="T27" s="80">
        <f t="shared" si="14"/>
        <v>206521.15596676667</v>
      </c>
      <c r="U27" s="80">
        <f t="shared" si="14"/>
        <v>41018.882445903568</v>
      </c>
      <c r="V27" s="80">
        <f t="shared" si="14"/>
        <v>13732.408471019891</v>
      </c>
      <c r="W27" s="80">
        <f t="shared" si="14"/>
        <v>23922.73</v>
      </c>
      <c r="X27" s="80">
        <f t="shared" si="15"/>
        <v>0</v>
      </c>
      <c r="Y27" s="41"/>
      <c r="Z27" s="40">
        <f t="shared" si="27"/>
        <v>322444.62</v>
      </c>
      <c r="AA27" s="54">
        <f t="shared" si="19"/>
        <v>37438.783587329759</v>
      </c>
      <c r="AB27" s="54">
        <f t="shared" si="20"/>
        <v>206521.15596676667</v>
      </c>
      <c r="AC27" s="54">
        <f t="shared" si="21"/>
        <v>41018.882445903568</v>
      </c>
      <c r="AD27" s="54">
        <f t="shared" si="22"/>
        <v>13543.068000000001</v>
      </c>
      <c r="AE27" s="54">
        <f t="shared" si="23"/>
        <v>23922.73</v>
      </c>
      <c r="AF27" s="54">
        <f t="shared" si="24"/>
        <v>0</v>
      </c>
      <c r="AG27" s="54"/>
      <c r="AH27" s="42">
        <f t="shared" si="25"/>
        <v>322444.62</v>
      </c>
      <c r="AI27" s="56">
        <f t="shared" si="26"/>
        <v>-4445.8199999999488</v>
      </c>
    </row>
    <row r="28" spans="1:35" x14ac:dyDescent="0.25">
      <c r="A28" s="31">
        <v>5</v>
      </c>
      <c r="B28" s="38">
        <v>8489.5</v>
      </c>
      <c r="C28" s="33">
        <v>2.2999999999999998</v>
      </c>
      <c r="D28" s="33">
        <v>10.64</v>
      </c>
      <c r="E28" s="33">
        <v>3.72</v>
      </c>
      <c r="F28" s="35">
        <v>0.77</v>
      </c>
      <c r="G28" s="35">
        <v>1.33</v>
      </c>
      <c r="H28" s="35"/>
      <c r="I28" s="51">
        <f t="shared" si="18"/>
        <v>1890662.74</v>
      </c>
      <c r="J28" s="92">
        <f t="shared" si="17"/>
        <v>214685.36699999979</v>
      </c>
      <c r="K28" s="92">
        <f t="shared" si="17"/>
        <v>1083333.9439999999</v>
      </c>
      <c r="L28" s="92">
        <f t="shared" si="17"/>
        <v>378759.61199999991</v>
      </c>
      <c r="M28" s="92">
        <f t="shared" si="17"/>
        <v>78399.167000000001</v>
      </c>
      <c r="N28" s="92">
        <f t="shared" si="17"/>
        <v>135484.65000000002</v>
      </c>
      <c r="O28" s="92">
        <f t="shared" si="17"/>
        <v>0</v>
      </c>
      <c r="P28" s="213">
        <f t="shared" si="9"/>
        <v>0.981600457202642</v>
      </c>
      <c r="Q28" s="40">
        <f t="shared" si="13"/>
        <v>1890662.7399999998</v>
      </c>
      <c r="R28" s="51">
        <f t="shared" si="14"/>
        <v>1855875.41</v>
      </c>
      <c r="S28" s="80">
        <f t="shared" si="14"/>
        <v>210380.27542082121</v>
      </c>
      <c r="T28" s="80">
        <f t="shared" si="14"/>
        <v>1063487.4337027404</v>
      </c>
      <c r="U28" s="80">
        <f t="shared" si="14"/>
        <v>371820.79449005582</v>
      </c>
      <c r="V28" s="80">
        <f t="shared" si="14"/>
        <v>76962.906386382514</v>
      </c>
      <c r="W28" s="80">
        <f t="shared" si="14"/>
        <v>133224</v>
      </c>
      <c r="X28" s="80">
        <f t="shared" si="15"/>
        <v>0</v>
      </c>
      <c r="Y28" s="41"/>
      <c r="Z28" s="40">
        <f t="shared" si="27"/>
        <v>1855875.41</v>
      </c>
      <c r="AA28" s="54">
        <f t="shared" si="19"/>
        <v>208944.01480720378</v>
      </c>
      <c r="AB28" s="54">
        <f t="shared" si="20"/>
        <v>1063487.4337027404</v>
      </c>
      <c r="AC28" s="54">
        <f t="shared" si="21"/>
        <v>371820.79449005582</v>
      </c>
      <c r="AD28" s="54">
        <f t="shared" si="22"/>
        <v>78399.167000000001</v>
      </c>
      <c r="AE28" s="54">
        <f t="shared" si="23"/>
        <v>133224</v>
      </c>
      <c r="AF28" s="54">
        <f t="shared" si="24"/>
        <v>0</v>
      </c>
      <c r="AG28" s="54"/>
      <c r="AH28" s="42">
        <f t="shared" si="25"/>
        <v>1855875.41</v>
      </c>
      <c r="AI28" s="56">
        <f t="shared" si="26"/>
        <v>34787.330000000075</v>
      </c>
    </row>
    <row r="29" spans="1:35" x14ac:dyDescent="0.25">
      <c r="A29" s="31">
        <v>6</v>
      </c>
      <c r="B29" s="38">
        <v>10701.3</v>
      </c>
      <c r="C29" s="33">
        <v>2.2999999999999998</v>
      </c>
      <c r="D29" s="33">
        <v>10.85</v>
      </c>
      <c r="E29" s="33">
        <v>2.5099999999999998</v>
      </c>
      <c r="F29" s="35">
        <v>0.77</v>
      </c>
      <c r="G29" s="35">
        <v>1.33</v>
      </c>
      <c r="H29" s="35"/>
      <c r="I29" s="51">
        <f t="shared" si="18"/>
        <v>2256305.5100000002</v>
      </c>
      <c r="J29" s="92">
        <f t="shared" si="17"/>
        <v>271001.00100000011</v>
      </c>
      <c r="K29" s="92">
        <f t="shared" si="17"/>
        <v>1393306.0049999999</v>
      </c>
      <c r="L29" s="92">
        <f t="shared" si="17"/>
        <v>322322.40299999993</v>
      </c>
      <c r="M29" s="92">
        <f t="shared" si="17"/>
        <v>98879.781000000032</v>
      </c>
      <c r="N29" s="92">
        <f t="shared" si="17"/>
        <v>170796.32</v>
      </c>
      <c r="O29" s="92">
        <f t="shared" si="17"/>
        <v>0</v>
      </c>
      <c r="P29" s="213">
        <f t="shared" si="9"/>
        <v>0.98250170917678603</v>
      </c>
      <c r="Q29" s="40">
        <f t="shared" si="13"/>
        <v>2256305.5099999998</v>
      </c>
      <c r="R29" s="51">
        <f t="shared" si="14"/>
        <v>2216824.02</v>
      </c>
      <c r="S29" s="80">
        <f t="shared" si="14"/>
        <v>265839.80848135496</v>
      </c>
      <c r="T29" s="80">
        <f t="shared" si="14"/>
        <v>1368929.1053770203</v>
      </c>
      <c r="U29" s="80">
        <f t="shared" si="14"/>
        <v>316683.13866325538</v>
      </c>
      <c r="V29" s="80">
        <f t="shared" si="14"/>
        <v>97149.807478369214</v>
      </c>
      <c r="W29" s="80">
        <f t="shared" si="14"/>
        <v>168222.15999999997</v>
      </c>
      <c r="X29" s="80">
        <f t="shared" si="15"/>
        <v>0</v>
      </c>
      <c r="Y29" s="41"/>
      <c r="Z29" s="40">
        <f t="shared" si="27"/>
        <v>2216824.02</v>
      </c>
      <c r="AA29" s="54">
        <f t="shared" si="19"/>
        <v>264109.83495972445</v>
      </c>
      <c r="AB29" s="54">
        <f t="shared" si="20"/>
        <v>1368929.1053770203</v>
      </c>
      <c r="AC29" s="54">
        <f t="shared" si="21"/>
        <v>316683.13866325538</v>
      </c>
      <c r="AD29" s="54">
        <f t="shared" si="22"/>
        <v>98879.781000000032</v>
      </c>
      <c r="AE29" s="54">
        <f t="shared" si="23"/>
        <v>168222.15999999997</v>
      </c>
      <c r="AF29" s="54">
        <f t="shared" si="24"/>
        <v>0</v>
      </c>
      <c r="AG29" s="54"/>
      <c r="AH29" s="42">
        <f t="shared" si="25"/>
        <v>2216824.02</v>
      </c>
      <c r="AI29" s="56">
        <f t="shared" si="26"/>
        <v>39481.490000000224</v>
      </c>
    </row>
    <row r="30" spans="1:35" x14ac:dyDescent="0.25">
      <c r="A30" s="31">
        <v>7</v>
      </c>
      <c r="B30" s="38">
        <v>4988.2</v>
      </c>
      <c r="C30" s="33">
        <v>2.2999999999999998</v>
      </c>
      <c r="D30" s="33">
        <v>11.22</v>
      </c>
      <c r="E30" s="33">
        <v>3.45</v>
      </c>
      <c r="F30" s="35">
        <v>0.77</v>
      </c>
      <c r="G30" s="35">
        <v>1.33</v>
      </c>
      <c r="H30" s="35"/>
      <c r="I30" s="51">
        <f t="shared" si="18"/>
        <v>1144494.1900000002</v>
      </c>
      <c r="J30" s="92">
        <f t="shared" si="17"/>
        <v>140666.63400000005</v>
      </c>
      <c r="K30" s="92">
        <f t="shared" si="17"/>
        <v>671611.24800000014</v>
      </c>
      <c r="L30" s="92">
        <f t="shared" si="17"/>
        <v>206511.48000000007</v>
      </c>
      <c r="M30" s="92">
        <f t="shared" si="17"/>
        <v>46090.967999999993</v>
      </c>
      <c r="N30" s="92">
        <f t="shared" si="17"/>
        <v>79613.86</v>
      </c>
      <c r="O30" s="92">
        <f t="shared" si="17"/>
        <v>0</v>
      </c>
      <c r="P30" s="213">
        <f t="shared" si="9"/>
        <v>0.95521708153013862</v>
      </c>
      <c r="Q30" s="40">
        <f t="shared" si="13"/>
        <v>1144494.1900000004</v>
      </c>
      <c r="R30" s="51">
        <f t="shared" si="14"/>
        <v>1093240.4000000001</v>
      </c>
      <c r="S30" s="80">
        <f t="shared" si="14"/>
        <v>133951.25169020574</v>
      </c>
      <c r="T30" s="80">
        <f t="shared" si="14"/>
        <v>641534.53544273903</v>
      </c>
      <c r="U30" s="80">
        <f t="shared" si="14"/>
        <v>197263.29298372995</v>
      </c>
      <c r="V30" s="80">
        <f t="shared" si="14"/>
        <v>44026.879883325229</v>
      </c>
      <c r="W30" s="80">
        <f t="shared" si="14"/>
        <v>76464.44</v>
      </c>
      <c r="X30" s="80">
        <f t="shared" si="15"/>
        <v>0</v>
      </c>
      <c r="Y30" s="41"/>
      <c r="Z30" s="40">
        <f t="shared" si="27"/>
        <v>1093240.3999999999</v>
      </c>
      <c r="AA30" s="54">
        <f t="shared" si="19"/>
        <v>131887.16357353097</v>
      </c>
      <c r="AB30" s="54">
        <f t="shared" si="20"/>
        <v>641534.53544273903</v>
      </c>
      <c r="AC30" s="54">
        <f t="shared" si="21"/>
        <v>197263.29298372995</v>
      </c>
      <c r="AD30" s="54">
        <f t="shared" si="22"/>
        <v>46090.967999999993</v>
      </c>
      <c r="AE30" s="54">
        <f t="shared" si="23"/>
        <v>76464.44</v>
      </c>
      <c r="AF30" s="54">
        <f t="shared" si="24"/>
        <v>0</v>
      </c>
      <c r="AG30" s="54"/>
      <c r="AH30" s="42">
        <f t="shared" si="25"/>
        <v>1093240.3999999999</v>
      </c>
      <c r="AI30" s="56">
        <f t="shared" si="26"/>
        <v>51253.79000000027</v>
      </c>
    </row>
    <row r="31" spans="1:35" x14ac:dyDescent="0.25">
      <c r="A31" s="31">
        <v>8</v>
      </c>
      <c r="B31" s="38">
        <v>2363.9</v>
      </c>
      <c r="C31" s="33">
        <v>2.2999999999999998</v>
      </c>
      <c r="D31" s="33">
        <v>11.02</v>
      </c>
      <c r="E31" s="33">
        <v>3.07</v>
      </c>
      <c r="F31" s="35">
        <v>0.77</v>
      </c>
      <c r="G31" s="35">
        <v>1.33</v>
      </c>
      <c r="H31" s="35"/>
      <c r="I31" s="51">
        <f t="shared" si="18"/>
        <v>521667.23000000004</v>
      </c>
      <c r="J31" s="92">
        <f t="shared" si="17"/>
        <v>62407.872000000003</v>
      </c>
      <c r="K31" s="92">
        <f t="shared" si="17"/>
        <v>312602.13600000006</v>
      </c>
      <c r="L31" s="92">
        <f t="shared" si="17"/>
        <v>87086.076000000001</v>
      </c>
      <c r="M31" s="92">
        <f t="shared" si="17"/>
        <v>21842.436000000002</v>
      </c>
      <c r="N31" s="92">
        <f t="shared" si="17"/>
        <v>37728.71</v>
      </c>
      <c r="O31" s="92">
        <f t="shared" si="17"/>
        <v>0</v>
      </c>
      <c r="P31" s="213">
        <f t="shared" si="9"/>
        <v>0.9862966473857292</v>
      </c>
      <c r="Q31" s="40">
        <f t="shared" si="13"/>
        <v>521667.23000000004</v>
      </c>
      <c r="R31" s="51">
        <f t="shared" ref="R31:W40" si="28">R105+R179+R253+R329+R405+R482+R556+R633+R707+R780+R853+R926</f>
        <v>514518.64000000013</v>
      </c>
      <c r="S31" s="80">
        <f t="shared" si="28"/>
        <v>61396.514510119734</v>
      </c>
      <c r="T31" s="80">
        <f t="shared" si="28"/>
        <v>308318.43914525444</v>
      </c>
      <c r="U31" s="80">
        <f t="shared" si="28"/>
        <v>85892.704916146191</v>
      </c>
      <c r="V31" s="80">
        <f t="shared" si="28"/>
        <v>21543.121428479662</v>
      </c>
      <c r="W31" s="80">
        <f t="shared" si="28"/>
        <v>37367.859999999993</v>
      </c>
      <c r="X31" s="80">
        <f t="shared" si="15"/>
        <v>0</v>
      </c>
      <c r="Y31" s="41"/>
      <c r="Z31" s="40">
        <f t="shared" si="27"/>
        <v>514518.64</v>
      </c>
      <c r="AA31" s="54">
        <f t="shared" si="19"/>
        <v>61097.199938599428</v>
      </c>
      <c r="AB31" s="54">
        <f t="shared" si="20"/>
        <v>308318.43914525444</v>
      </c>
      <c r="AC31" s="54">
        <f t="shared" si="21"/>
        <v>85892.704916146191</v>
      </c>
      <c r="AD31" s="54">
        <f t="shared" si="22"/>
        <v>21842.436000000002</v>
      </c>
      <c r="AE31" s="54">
        <f t="shared" si="23"/>
        <v>37367.859999999993</v>
      </c>
      <c r="AF31" s="54">
        <f t="shared" si="24"/>
        <v>0</v>
      </c>
      <c r="AG31" s="54"/>
      <c r="AH31" s="42">
        <f t="shared" si="25"/>
        <v>514518.64</v>
      </c>
      <c r="AI31" s="56">
        <f t="shared" si="26"/>
        <v>7148.5900000000256</v>
      </c>
    </row>
    <row r="32" spans="1:35" x14ac:dyDescent="0.25">
      <c r="A32" s="31">
        <v>9</v>
      </c>
      <c r="B32" s="38">
        <v>7667.4</v>
      </c>
      <c r="C32" s="33">
        <v>2.2999999999999998</v>
      </c>
      <c r="D32" s="33">
        <v>10.91</v>
      </c>
      <c r="E32" s="33">
        <v>3.26</v>
      </c>
      <c r="F32" s="35">
        <v>0.77</v>
      </c>
      <c r="G32" s="35">
        <v>1.33</v>
      </c>
      <c r="H32" s="35"/>
      <c r="I32" s="51">
        <f t="shared" si="18"/>
        <v>1708615.7999999996</v>
      </c>
      <c r="J32" s="92">
        <f t="shared" si="17"/>
        <v>211633.24799999988</v>
      </c>
      <c r="K32" s="92">
        <f t="shared" si="17"/>
        <v>1003816.0080000003</v>
      </c>
      <c r="L32" s="92">
        <f t="shared" si="17"/>
        <v>299948.68799999991</v>
      </c>
      <c r="M32" s="92">
        <f t="shared" si="17"/>
        <v>70846.775999999998</v>
      </c>
      <c r="N32" s="92">
        <f t="shared" si="17"/>
        <v>122371.07999999997</v>
      </c>
      <c r="O32" s="92">
        <f t="shared" si="17"/>
        <v>0</v>
      </c>
      <c r="P32" s="213">
        <f t="shared" si="9"/>
        <v>0.9822291178625413</v>
      </c>
      <c r="Q32" s="40">
        <f t="shared" si="13"/>
        <v>1708615.8</v>
      </c>
      <c r="R32" s="51">
        <f t="shared" si="28"/>
        <v>1678252.19</v>
      </c>
      <c r="S32" s="80">
        <f t="shared" si="28"/>
        <v>207404.49645371083</v>
      </c>
      <c r="T32" s="80">
        <f t="shared" si="28"/>
        <v>985977.31203413743</v>
      </c>
      <c r="U32" s="80">
        <f t="shared" si="28"/>
        <v>294618.33521826658</v>
      </c>
      <c r="V32" s="80">
        <f t="shared" si="28"/>
        <v>69587.766293885055</v>
      </c>
      <c r="W32" s="80">
        <f t="shared" si="28"/>
        <v>120664.28</v>
      </c>
      <c r="X32" s="80">
        <f t="shared" si="15"/>
        <v>0</v>
      </c>
      <c r="Y32" s="41"/>
      <c r="Z32" s="40">
        <f t="shared" si="27"/>
        <v>1678252.19</v>
      </c>
      <c r="AA32" s="54">
        <f t="shared" si="19"/>
        <v>206145.48674759583</v>
      </c>
      <c r="AB32" s="54">
        <f t="shared" si="20"/>
        <v>985977.31203413743</v>
      </c>
      <c r="AC32" s="54">
        <f t="shared" si="21"/>
        <v>294618.33521826658</v>
      </c>
      <c r="AD32" s="54">
        <f t="shared" si="22"/>
        <v>70846.775999999998</v>
      </c>
      <c r="AE32" s="54">
        <f t="shared" si="23"/>
        <v>120664.28</v>
      </c>
      <c r="AF32" s="54">
        <f t="shared" si="24"/>
        <v>0</v>
      </c>
      <c r="AG32" s="54"/>
      <c r="AH32" s="42">
        <f t="shared" si="25"/>
        <v>1678252.19</v>
      </c>
      <c r="AI32" s="56">
        <f t="shared" si="26"/>
        <v>30363.609999999637</v>
      </c>
    </row>
    <row r="33" spans="1:35" x14ac:dyDescent="0.25">
      <c r="A33" s="31">
        <v>10</v>
      </c>
      <c r="B33" s="38">
        <v>6150.5</v>
      </c>
      <c r="C33" s="33">
        <v>2.2999999999999998</v>
      </c>
      <c r="D33" s="33">
        <v>10.63</v>
      </c>
      <c r="E33" s="33">
        <v>3.97</v>
      </c>
      <c r="F33" s="35">
        <v>0.77</v>
      </c>
      <c r="G33" s="35">
        <v>1.33</v>
      </c>
      <c r="H33" s="35"/>
      <c r="I33" s="51">
        <f t="shared" si="18"/>
        <v>1373879.2099999997</v>
      </c>
      <c r="J33" s="92">
        <f t="shared" ref="J33:O42" si="29">J107+J181+J255+J331+J407+J484+J558+J635+J709+J782+J855+J928</f>
        <v>135305.65599999996</v>
      </c>
      <c r="K33" s="92">
        <f t="shared" si="29"/>
        <v>790076.87599999993</v>
      </c>
      <c r="L33" s="92">
        <f t="shared" si="29"/>
        <v>295071.04399999999</v>
      </c>
      <c r="M33" s="92">
        <f t="shared" si="29"/>
        <v>57230.40400000001</v>
      </c>
      <c r="N33" s="92">
        <f t="shared" si="29"/>
        <v>96195.23</v>
      </c>
      <c r="O33" s="92">
        <f t="shared" si="29"/>
        <v>0</v>
      </c>
      <c r="P33" s="213">
        <f t="shared" si="9"/>
        <v>1.0069238182882179</v>
      </c>
      <c r="Q33" s="40">
        <f t="shared" si="13"/>
        <v>1373879.21</v>
      </c>
      <c r="R33" s="51">
        <f t="shared" si="28"/>
        <v>1383391.7</v>
      </c>
      <c r="S33" s="80">
        <f t="shared" si="28"/>
        <v>119521.32212185443</v>
      </c>
      <c r="T33" s="80">
        <f t="shared" si="28"/>
        <v>806694.23828527564</v>
      </c>
      <c r="U33" s="80">
        <f t="shared" si="28"/>
        <v>301277.15202187619</v>
      </c>
      <c r="V33" s="80">
        <f t="shared" si="28"/>
        <v>58434.107570993619</v>
      </c>
      <c r="W33" s="80">
        <f t="shared" si="28"/>
        <v>97464.88</v>
      </c>
      <c r="X33" s="80">
        <f t="shared" si="15"/>
        <v>0</v>
      </c>
      <c r="Y33" s="41"/>
      <c r="Z33" s="40">
        <f t="shared" si="27"/>
        <v>1383391.6999999997</v>
      </c>
      <c r="AA33" s="54">
        <f t="shared" si="19"/>
        <v>120725.02569284791</v>
      </c>
      <c r="AB33" s="54">
        <f t="shared" si="20"/>
        <v>806694.23828527564</v>
      </c>
      <c r="AC33" s="54">
        <f t="shared" si="21"/>
        <v>301277.15202187619</v>
      </c>
      <c r="AD33" s="54">
        <f t="shared" si="22"/>
        <v>57230.40400000001</v>
      </c>
      <c r="AE33" s="54">
        <f t="shared" si="23"/>
        <v>97464.88</v>
      </c>
      <c r="AF33" s="54">
        <f t="shared" si="24"/>
        <v>0</v>
      </c>
      <c r="AG33" s="54"/>
      <c r="AH33" s="42">
        <f t="shared" si="25"/>
        <v>1383391.6999999997</v>
      </c>
      <c r="AI33" s="56">
        <f t="shared" si="26"/>
        <v>-9512.4899999999907</v>
      </c>
    </row>
    <row r="34" spans="1:35" x14ac:dyDescent="0.25">
      <c r="A34" s="31">
        <v>11</v>
      </c>
      <c r="B34" s="38">
        <v>6020.7</v>
      </c>
      <c r="C34" s="33">
        <v>2.2999999999999998</v>
      </c>
      <c r="D34" s="33">
        <v>10.48</v>
      </c>
      <c r="E34" s="33">
        <v>3.3</v>
      </c>
      <c r="F34" s="35">
        <v>0.77</v>
      </c>
      <c r="G34" s="35">
        <v>1.33</v>
      </c>
      <c r="H34" s="35"/>
      <c r="I34" s="51">
        <f t="shared" si="18"/>
        <v>1321422.8300000005</v>
      </c>
      <c r="J34" s="92">
        <f t="shared" si="29"/>
        <v>174117.78000000006</v>
      </c>
      <c r="K34" s="92">
        <f t="shared" si="29"/>
        <v>757163.23199999996</v>
      </c>
      <c r="L34" s="92">
        <f t="shared" si="29"/>
        <v>238419.71999999997</v>
      </c>
      <c r="M34" s="92">
        <f t="shared" si="29"/>
        <v>55631.267999999989</v>
      </c>
      <c r="N34" s="92">
        <f t="shared" si="29"/>
        <v>96090.830000000016</v>
      </c>
      <c r="O34" s="92">
        <f t="shared" si="29"/>
        <v>0</v>
      </c>
      <c r="P34" s="213">
        <f t="shared" si="9"/>
        <v>1.0257303107136415</v>
      </c>
      <c r="Q34" s="40">
        <f t="shared" si="13"/>
        <v>1321422.8299999998</v>
      </c>
      <c r="R34" s="51">
        <f t="shared" si="28"/>
        <v>1355423.4500000002</v>
      </c>
      <c r="S34" s="80">
        <f t="shared" si="28"/>
        <v>178111.73285632988</v>
      </c>
      <c r="T34" s="80">
        <f t="shared" si="28"/>
        <v>776645.27623818978</v>
      </c>
      <c r="U34" s="80">
        <f t="shared" si="28"/>
        <v>244554.33316660556</v>
      </c>
      <c r="V34" s="80">
        <f t="shared" si="28"/>
        <v>57062.677738874641</v>
      </c>
      <c r="W34" s="80">
        <f t="shared" si="28"/>
        <v>99049.43</v>
      </c>
      <c r="X34" s="80">
        <f t="shared" si="15"/>
        <v>0</v>
      </c>
      <c r="Y34" s="41"/>
      <c r="Z34" s="40">
        <f t="shared" si="27"/>
        <v>1355423.45</v>
      </c>
      <c r="AA34" s="54">
        <f t="shared" si="19"/>
        <v>179543.14259520476</v>
      </c>
      <c r="AB34" s="54">
        <f t="shared" si="20"/>
        <v>776645.27623818978</v>
      </c>
      <c r="AC34" s="54">
        <f t="shared" si="21"/>
        <v>244554.33316660556</v>
      </c>
      <c r="AD34" s="54">
        <f t="shared" si="22"/>
        <v>55631.267999999989</v>
      </c>
      <c r="AE34" s="54">
        <f t="shared" si="23"/>
        <v>99049.43</v>
      </c>
      <c r="AF34" s="54">
        <f t="shared" si="24"/>
        <v>0</v>
      </c>
      <c r="AG34" s="54"/>
      <c r="AH34" s="42">
        <f t="shared" si="25"/>
        <v>1355423.45</v>
      </c>
      <c r="AI34" s="56">
        <f t="shared" si="26"/>
        <v>-34000.619999999413</v>
      </c>
    </row>
    <row r="35" spans="1:35" x14ac:dyDescent="0.25">
      <c r="A35" s="31">
        <v>12</v>
      </c>
      <c r="B35" s="38">
        <v>2819.7</v>
      </c>
      <c r="C35" s="33">
        <v>2.2999999999999998</v>
      </c>
      <c r="D35" s="33">
        <v>10.71</v>
      </c>
      <c r="E35" s="33">
        <v>2.95</v>
      </c>
      <c r="F35" s="35">
        <v>0.77</v>
      </c>
      <c r="G35" s="35">
        <v>1.33</v>
      </c>
      <c r="H35" s="35"/>
      <c r="I35" s="51">
        <f t="shared" si="18"/>
        <v>614469.96000000008</v>
      </c>
      <c r="J35" s="92">
        <f t="shared" si="29"/>
        <v>81208.308000000019</v>
      </c>
      <c r="K35" s="92">
        <f t="shared" si="29"/>
        <v>362387.84400000004</v>
      </c>
      <c r="L35" s="92">
        <f t="shared" si="29"/>
        <v>99817.380000000019</v>
      </c>
      <c r="M35" s="92">
        <f t="shared" si="29"/>
        <v>26054.028000000006</v>
      </c>
      <c r="N35" s="92">
        <f t="shared" si="29"/>
        <v>45002.399999999994</v>
      </c>
      <c r="O35" s="92">
        <f t="shared" si="29"/>
        <v>0</v>
      </c>
      <c r="P35" s="213">
        <f t="shared" si="9"/>
        <v>0.97958712253402902</v>
      </c>
      <c r="Q35" s="40">
        <f t="shared" si="13"/>
        <v>614469.9600000002</v>
      </c>
      <c r="R35" s="51">
        <f t="shared" si="28"/>
        <v>601926.86</v>
      </c>
      <c r="S35" s="80">
        <f t="shared" si="28"/>
        <v>79305.124282702614</v>
      </c>
      <c r="T35" s="80">
        <f t="shared" si="28"/>
        <v>354990.46534527064</v>
      </c>
      <c r="U35" s="80">
        <f t="shared" si="28"/>
        <v>97779.820053085743</v>
      </c>
      <c r="V35" s="80">
        <f t="shared" si="28"/>
        <v>25522.190318941026</v>
      </c>
      <c r="W35" s="80">
        <f t="shared" si="28"/>
        <v>44329.26</v>
      </c>
      <c r="X35" s="80">
        <f t="shared" si="15"/>
        <v>0</v>
      </c>
      <c r="Y35" s="41"/>
      <c r="Z35" s="40">
        <f t="shared" si="27"/>
        <v>601926.86</v>
      </c>
      <c r="AA35" s="54">
        <f t="shared" si="19"/>
        <v>78773.286601643544</v>
      </c>
      <c r="AB35" s="54">
        <f t="shared" si="20"/>
        <v>354990.46534527064</v>
      </c>
      <c r="AC35" s="54">
        <f t="shared" si="21"/>
        <v>97779.820053085743</v>
      </c>
      <c r="AD35" s="54">
        <f t="shared" si="22"/>
        <v>26054.028000000006</v>
      </c>
      <c r="AE35" s="54">
        <f t="shared" si="23"/>
        <v>44329.26</v>
      </c>
      <c r="AF35" s="54">
        <f t="shared" si="24"/>
        <v>0</v>
      </c>
      <c r="AG35" s="54"/>
      <c r="AH35" s="42">
        <f t="shared" si="25"/>
        <v>601926.86</v>
      </c>
      <c r="AI35" s="56">
        <f t="shared" si="26"/>
        <v>12543.100000000093</v>
      </c>
    </row>
    <row r="36" spans="1:35" x14ac:dyDescent="0.25">
      <c r="A36" s="31">
        <v>13</v>
      </c>
      <c r="B36" s="38">
        <v>7986.1</v>
      </c>
      <c r="C36" s="33">
        <v>2.2999999999999998</v>
      </c>
      <c r="D36" s="33">
        <v>10.74</v>
      </c>
      <c r="E36" s="33">
        <v>2.81</v>
      </c>
      <c r="F36" s="35">
        <v>0.77</v>
      </c>
      <c r="G36" s="35">
        <v>1.33</v>
      </c>
      <c r="H36" s="35"/>
      <c r="I36" s="51">
        <f t="shared" si="18"/>
        <v>1725005.0999999999</v>
      </c>
      <c r="J36" s="92">
        <f t="shared" si="29"/>
        <v>225215.05600000001</v>
      </c>
      <c r="K36" s="92">
        <f t="shared" si="29"/>
        <v>1029248.5680000003</v>
      </c>
      <c r="L36" s="92">
        <f t="shared" si="29"/>
        <v>269291.29199999996</v>
      </c>
      <c r="M36" s="92">
        <f t="shared" si="29"/>
        <v>73791.563999999998</v>
      </c>
      <c r="N36" s="92">
        <f t="shared" si="29"/>
        <v>127458.62000000002</v>
      </c>
      <c r="O36" s="92">
        <f t="shared" si="29"/>
        <v>0</v>
      </c>
      <c r="P36" s="213">
        <f t="shared" si="9"/>
        <v>0.99943557848031894</v>
      </c>
      <c r="Q36" s="40">
        <f t="shared" si="13"/>
        <v>1725005.1000000003</v>
      </c>
      <c r="R36" s="51">
        <f t="shared" si="28"/>
        <v>1724031.4700000002</v>
      </c>
      <c r="S36" s="80">
        <f t="shared" si="28"/>
        <v>224530.55352126461</v>
      </c>
      <c r="T36" s="80">
        <f t="shared" si="28"/>
        <v>1028667.6423590515</v>
      </c>
      <c r="U36" s="80">
        <f t="shared" si="28"/>
        <v>269139.29935092502</v>
      </c>
      <c r="V36" s="80">
        <f t="shared" si="28"/>
        <v>73749.914768758812</v>
      </c>
      <c r="W36" s="80">
        <f t="shared" si="28"/>
        <v>127944.06</v>
      </c>
      <c r="X36" s="80">
        <f t="shared" si="15"/>
        <v>0</v>
      </c>
      <c r="Y36" s="41"/>
      <c r="Z36" s="40">
        <f t="shared" si="27"/>
        <v>1724031.4700000002</v>
      </c>
      <c r="AA36" s="54">
        <f t="shared" si="19"/>
        <v>224488.90429002361</v>
      </c>
      <c r="AB36" s="54">
        <f t="shared" si="20"/>
        <v>1028667.6423590515</v>
      </c>
      <c r="AC36" s="54">
        <f t="shared" si="21"/>
        <v>269139.29935092502</v>
      </c>
      <c r="AD36" s="54">
        <f t="shared" si="22"/>
        <v>73791.563999999998</v>
      </c>
      <c r="AE36" s="54">
        <f t="shared" si="23"/>
        <v>127944.06</v>
      </c>
      <c r="AF36" s="54">
        <f t="shared" si="24"/>
        <v>0</v>
      </c>
      <c r="AG36" s="54"/>
      <c r="AH36" s="42">
        <f t="shared" si="25"/>
        <v>1724031.4700000002</v>
      </c>
      <c r="AI36" s="56">
        <f t="shared" si="26"/>
        <v>973.62999999965541</v>
      </c>
    </row>
    <row r="37" spans="1:35" x14ac:dyDescent="0.25">
      <c r="A37" s="31">
        <v>14</v>
      </c>
      <c r="B37" s="38">
        <v>6546</v>
      </c>
      <c r="C37" s="33">
        <v>2.2999999999999998</v>
      </c>
      <c r="D37" s="33">
        <v>11.04</v>
      </c>
      <c r="E37" s="33">
        <v>2.82</v>
      </c>
      <c r="F37" s="35">
        <v>0.77</v>
      </c>
      <c r="G37" s="35">
        <v>1.33</v>
      </c>
      <c r="H37" s="35"/>
      <c r="I37" s="51">
        <f t="shared" si="18"/>
        <v>1433579.3799999997</v>
      </c>
      <c r="J37" s="92">
        <f t="shared" si="29"/>
        <v>179888.63</v>
      </c>
      <c r="K37" s="92">
        <f t="shared" si="29"/>
        <v>867214.07999999973</v>
      </c>
      <c r="L37" s="92">
        <f t="shared" si="29"/>
        <v>221516.63999999998</v>
      </c>
      <c r="M37" s="92">
        <f t="shared" si="29"/>
        <v>60485.039999999986</v>
      </c>
      <c r="N37" s="92">
        <f t="shared" si="29"/>
        <v>104474.98999999999</v>
      </c>
      <c r="O37" s="92">
        <f t="shared" si="29"/>
        <v>0</v>
      </c>
      <c r="P37" s="213">
        <f t="shared" si="9"/>
        <v>0.95837673111620802</v>
      </c>
      <c r="Q37" s="40">
        <f t="shared" si="13"/>
        <v>1433579.3799999997</v>
      </c>
      <c r="R37" s="51">
        <f t="shared" si="28"/>
        <v>1373909.1199999999</v>
      </c>
      <c r="S37" s="80">
        <f t="shared" si="28"/>
        <v>172042.92965760102</v>
      </c>
      <c r="T37" s="80">
        <f t="shared" si="28"/>
        <v>831117.79284894629</v>
      </c>
      <c r="U37" s="80">
        <f t="shared" si="28"/>
        <v>212296.39273858952</v>
      </c>
      <c r="V37" s="80">
        <f t="shared" si="28"/>
        <v>57967.454754863116</v>
      </c>
      <c r="W37" s="80">
        <f t="shared" si="28"/>
        <v>100484.55</v>
      </c>
      <c r="X37" s="80">
        <f t="shared" si="15"/>
        <v>0</v>
      </c>
      <c r="Y37" s="41"/>
      <c r="Z37" s="40">
        <f t="shared" si="27"/>
        <v>1373909.12</v>
      </c>
      <c r="AA37" s="54">
        <f t="shared" si="19"/>
        <v>169525.34441246418</v>
      </c>
      <c r="AB37" s="54">
        <f t="shared" si="20"/>
        <v>831117.79284894629</v>
      </c>
      <c r="AC37" s="54">
        <f t="shared" si="21"/>
        <v>212296.39273858952</v>
      </c>
      <c r="AD37" s="54">
        <f t="shared" si="22"/>
        <v>60485.039999999986</v>
      </c>
      <c r="AE37" s="54">
        <f t="shared" si="23"/>
        <v>100484.55</v>
      </c>
      <c r="AF37" s="54">
        <f t="shared" si="24"/>
        <v>0</v>
      </c>
      <c r="AG37" s="54"/>
      <c r="AH37" s="42">
        <f t="shared" si="25"/>
        <v>1373909.12</v>
      </c>
      <c r="AI37" s="56">
        <f t="shared" si="26"/>
        <v>59670.259999999544</v>
      </c>
    </row>
    <row r="38" spans="1:35" x14ac:dyDescent="0.25">
      <c r="A38" s="31">
        <v>31</v>
      </c>
      <c r="B38" s="38">
        <v>2810.1</v>
      </c>
      <c r="C38" s="33">
        <v>2.2999999999999998</v>
      </c>
      <c r="D38" s="33">
        <v>10.98</v>
      </c>
      <c r="E38" s="33">
        <v>3.74</v>
      </c>
      <c r="F38" s="35">
        <v>0.77</v>
      </c>
      <c r="G38" s="35">
        <v>1.33</v>
      </c>
      <c r="H38" s="35"/>
      <c r="I38" s="51">
        <f t="shared" si="18"/>
        <v>634233.03999999992</v>
      </c>
      <c r="J38" s="92">
        <f t="shared" si="29"/>
        <v>67846.904999999941</v>
      </c>
      <c r="K38" s="92">
        <f t="shared" si="29"/>
        <v>369691.11</v>
      </c>
      <c r="L38" s="92">
        <f t="shared" si="29"/>
        <v>125923.93000000002</v>
      </c>
      <c r="M38" s="92">
        <f t="shared" si="29"/>
        <v>25925.515000000007</v>
      </c>
      <c r="N38" s="92">
        <f t="shared" si="29"/>
        <v>44845.58</v>
      </c>
      <c r="O38" s="92">
        <f t="shared" si="29"/>
        <v>0</v>
      </c>
      <c r="P38" s="213">
        <f t="shared" si="9"/>
        <v>0.96066291343005417</v>
      </c>
      <c r="Q38" s="40">
        <f t="shared" si="13"/>
        <v>634233.03999999992</v>
      </c>
      <c r="R38" s="51">
        <f t="shared" si="28"/>
        <v>609284.16</v>
      </c>
      <c r="S38" s="80">
        <f t="shared" si="28"/>
        <v>65009.21037436591</v>
      </c>
      <c r="T38" s="80">
        <f t="shared" si="28"/>
        <v>355190.19800448429</v>
      </c>
      <c r="U38" s="80">
        <f t="shared" si="28"/>
        <v>120984.63939314859</v>
      </c>
      <c r="V38" s="80">
        <f t="shared" si="28"/>
        <v>24908.602228001178</v>
      </c>
      <c r="W38" s="80">
        <f t="shared" si="28"/>
        <v>43191.51</v>
      </c>
      <c r="X38" s="80">
        <f t="shared" si="15"/>
        <v>0</v>
      </c>
      <c r="Y38" s="41"/>
      <c r="Z38" s="40">
        <f t="shared" si="27"/>
        <v>609284.16</v>
      </c>
      <c r="AA38" s="54">
        <f t="shared" si="19"/>
        <v>63992.297602367122</v>
      </c>
      <c r="AB38" s="54">
        <f t="shared" si="20"/>
        <v>355190.19800448429</v>
      </c>
      <c r="AC38" s="54">
        <f t="shared" si="21"/>
        <v>120984.63939314859</v>
      </c>
      <c r="AD38" s="54">
        <f t="shared" si="22"/>
        <v>25925.515000000007</v>
      </c>
      <c r="AE38" s="54">
        <f t="shared" si="23"/>
        <v>43191.51</v>
      </c>
      <c r="AF38" s="54">
        <f t="shared" si="24"/>
        <v>0</v>
      </c>
      <c r="AG38" s="54"/>
      <c r="AH38" s="42">
        <f t="shared" si="25"/>
        <v>609284.16</v>
      </c>
      <c r="AI38" s="56">
        <f t="shared" si="26"/>
        <v>24948.879999999888</v>
      </c>
    </row>
    <row r="39" spans="1:35" x14ac:dyDescent="0.25">
      <c r="A39" s="31">
        <v>32</v>
      </c>
      <c r="B39" s="38">
        <v>5327</v>
      </c>
      <c r="C39" s="33">
        <v>2.2999999999999998</v>
      </c>
      <c r="D39" s="33">
        <v>10.34</v>
      </c>
      <c r="E39" s="33">
        <v>2.02</v>
      </c>
      <c r="F39" s="35">
        <v>0.77</v>
      </c>
      <c r="G39" s="35">
        <v>1.33</v>
      </c>
      <c r="H39" s="35"/>
      <c r="I39" s="51">
        <f t="shared" si="18"/>
        <v>1053471.4800000002</v>
      </c>
      <c r="J39" s="92">
        <f t="shared" si="29"/>
        <v>129130.07999999994</v>
      </c>
      <c r="K39" s="92">
        <f t="shared" si="29"/>
        <v>660974.16000000015</v>
      </c>
      <c r="L39" s="92">
        <f t="shared" si="29"/>
        <v>129126.48000000004</v>
      </c>
      <c r="M39" s="92">
        <f t="shared" si="29"/>
        <v>49221.48</v>
      </c>
      <c r="N39" s="92">
        <f t="shared" si="29"/>
        <v>85019.280000000013</v>
      </c>
      <c r="O39" s="92">
        <f t="shared" si="29"/>
        <v>0</v>
      </c>
      <c r="P39" s="213">
        <f t="shared" si="9"/>
        <v>0.99846105942991437</v>
      </c>
      <c r="Q39" s="40">
        <f t="shared" si="13"/>
        <v>1053471.4800000002</v>
      </c>
      <c r="R39" s="51">
        <f t="shared" si="28"/>
        <v>1051850.25</v>
      </c>
      <c r="S39" s="80">
        <f t="shared" si="28"/>
        <v>128593.58686183805</v>
      </c>
      <c r="T39" s="80">
        <f t="shared" si="28"/>
        <v>659956.96004939789</v>
      </c>
      <c r="U39" s="80">
        <f t="shared" si="28"/>
        <v>128927.76202125568</v>
      </c>
      <c r="V39" s="80">
        <f t="shared" si="28"/>
        <v>49145.731067508357</v>
      </c>
      <c r="W39" s="80">
        <f t="shared" si="28"/>
        <v>85226.209999999992</v>
      </c>
      <c r="X39" s="80">
        <f t="shared" si="15"/>
        <v>0</v>
      </c>
      <c r="Y39" s="41"/>
      <c r="Z39" s="40">
        <f t="shared" si="27"/>
        <v>1051850.25</v>
      </c>
      <c r="AA39" s="54">
        <f t="shared" si="19"/>
        <v>128517.83792934648</v>
      </c>
      <c r="AB39" s="54">
        <f t="shared" si="20"/>
        <v>659956.96004939789</v>
      </c>
      <c r="AC39" s="54">
        <f t="shared" si="21"/>
        <v>128927.76202125568</v>
      </c>
      <c r="AD39" s="54">
        <f t="shared" si="22"/>
        <v>49221.48</v>
      </c>
      <c r="AE39" s="54">
        <f t="shared" si="23"/>
        <v>85226.209999999992</v>
      </c>
      <c r="AF39" s="54">
        <f t="shared" si="24"/>
        <v>0</v>
      </c>
      <c r="AG39" s="54"/>
      <c r="AH39" s="42">
        <f t="shared" si="25"/>
        <v>1051850.25</v>
      </c>
      <c r="AI39" s="56">
        <f t="shared" si="26"/>
        <v>1621.2300000002142</v>
      </c>
    </row>
    <row r="40" spans="1:35" s="74" customFormat="1" x14ac:dyDescent="0.25">
      <c r="A40" s="32" t="s">
        <v>37</v>
      </c>
      <c r="B40" s="53">
        <v>79946.8</v>
      </c>
      <c r="C40" s="33"/>
      <c r="D40" s="34"/>
      <c r="E40" s="34"/>
      <c r="F40" s="35"/>
      <c r="G40" s="35"/>
      <c r="H40" s="35"/>
      <c r="I40" s="51">
        <f t="shared" si="18"/>
        <v>17877910.870000001</v>
      </c>
      <c r="J40" s="92">
        <f t="shared" si="29"/>
        <v>2115435.0809999993</v>
      </c>
      <c r="K40" s="92">
        <f t="shared" si="29"/>
        <v>10502307.799000001</v>
      </c>
      <c r="L40" s="92">
        <f t="shared" si="29"/>
        <v>3247227.8489999995</v>
      </c>
      <c r="M40" s="92">
        <f t="shared" si="29"/>
        <v>739026.21100000001</v>
      </c>
      <c r="N40" s="92">
        <f t="shared" si="29"/>
        <v>1273913.93</v>
      </c>
      <c r="O40" s="92">
        <f t="shared" si="29"/>
        <v>0</v>
      </c>
      <c r="P40" s="213">
        <f t="shared" si="9"/>
        <v>0.97853447403387772</v>
      </c>
      <c r="Q40" s="40">
        <f t="shared" si="13"/>
        <v>17877910.869999997</v>
      </c>
      <c r="R40" s="51">
        <f t="shared" si="28"/>
        <v>17494152.109999996</v>
      </c>
      <c r="S40" s="80">
        <f t="shared" si="28"/>
        <v>2052576.0473380249</v>
      </c>
      <c r="T40" s="80">
        <f t="shared" si="28"/>
        <v>10303017.265667133</v>
      </c>
      <c r="U40" s="80">
        <f t="shared" si="28"/>
        <v>3157434.2158313477</v>
      </c>
      <c r="V40" s="80">
        <f t="shared" si="28"/>
        <v>726078.55116349715</v>
      </c>
      <c r="W40" s="80">
        <f t="shared" si="28"/>
        <v>1255046.03</v>
      </c>
      <c r="X40" s="80">
        <f t="shared" si="15"/>
        <v>0</v>
      </c>
      <c r="Y40" s="43"/>
      <c r="Z40" s="40">
        <f t="shared" ref="Z40:AE40" si="30">SUM(Z24:Z39)</f>
        <v>17494152.109999999</v>
      </c>
      <c r="AA40" s="55">
        <f t="shared" si="30"/>
        <v>2039628.3875015229</v>
      </c>
      <c r="AB40" s="55">
        <f t="shared" si="30"/>
        <v>10303017.265667131</v>
      </c>
      <c r="AC40" s="55">
        <f t="shared" si="30"/>
        <v>3157434.2158313468</v>
      </c>
      <c r="AD40" s="55">
        <f t="shared" si="30"/>
        <v>739026.21100000001</v>
      </c>
      <c r="AE40" s="55">
        <f t="shared" si="30"/>
        <v>1255046.03</v>
      </c>
      <c r="AF40" s="55">
        <f>SUM(AF29:AF39)</f>
        <v>0</v>
      </c>
      <c r="AG40" s="55"/>
      <c r="AH40" s="42">
        <f>SUM(AH24:AH39)</f>
        <v>17494152.109999999</v>
      </c>
      <c r="AI40" s="56">
        <f>SUM(AI24:AI39)</f>
        <v>383758.76000000024</v>
      </c>
    </row>
    <row r="41" spans="1:35" x14ac:dyDescent="0.25">
      <c r="A41" s="6" t="s">
        <v>45</v>
      </c>
      <c r="B41" s="37"/>
      <c r="I41" s="51"/>
      <c r="J41" s="92">
        <f t="shared" si="29"/>
        <v>0</v>
      </c>
      <c r="K41" s="92">
        <f t="shared" si="29"/>
        <v>0</v>
      </c>
      <c r="L41" s="92">
        <f t="shared" si="29"/>
        <v>0</v>
      </c>
      <c r="M41" s="92">
        <f t="shared" si="29"/>
        <v>0</v>
      </c>
      <c r="N41" s="92">
        <f t="shared" si="29"/>
        <v>0</v>
      </c>
      <c r="O41" s="92">
        <f t="shared" si="29"/>
        <v>0</v>
      </c>
      <c r="P41" s="213">
        <v>0</v>
      </c>
      <c r="Q41" s="40">
        <f t="shared" si="13"/>
        <v>0</v>
      </c>
      <c r="R41" s="51">
        <f t="shared" ref="R41:W50" si="31">R115+R189+R263+R339+R415+R492+R566+R643+R717+R790+R863+R936</f>
        <v>0</v>
      </c>
      <c r="S41" s="80">
        <f t="shared" si="31"/>
        <v>0</v>
      </c>
      <c r="T41" s="80">
        <f t="shared" si="31"/>
        <v>0</v>
      </c>
      <c r="U41" s="80">
        <f t="shared" si="31"/>
        <v>0</v>
      </c>
      <c r="V41" s="80">
        <f t="shared" si="31"/>
        <v>0</v>
      </c>
      <c r="W41" s="80">
        <f t="shared" si="31"/>
        <v>0</v>
      </c>
      <c r="X41" s="80">
        <f t="shared" si="15"/>
        <v>0</v>
      </c>
    </row>
    <row r="42" spans="1:35" x14ac:dyDescent="0.25">
      <c r="A42" s="31">
        <v>5</v>
      </c>
      <c r="B42" s="38">
        <v>12921.5</v>
      </c>
      <c r="C42" s="33">
        <v>2.48</v>
      </c>
      <c r="D42" s="33">
        <v>10.57</v>
      </c>
      <c r="E42" s="33">
        <v>4.29</v>
      </c>
      <c r="F42" s="35">
        <v>0.77</v>
      </c>
      <c r="G42" s="35">
        <v>1.33</v>
      </c>
      <c r="H42" s="35">
        <v>5.51</v>
      </c>
      <c r="I42" s="51">
        <f t="shared" ref="I42:I48" si="32">I116+I190+I264+I340+I416+I493+I567+I644+I718+I791+I864+I937</f>
        <v>3874905.23</v>
      </c>
      <c r="J42" s="92">
        <f t="shared" si="29"/>
        <v>390748.49</v>
      </c>
      <c r="K42" s="92">
        <f t="shared" si="29"/>
        <v>1638963.0599999996</v>
      </c>
      <c r="L42" s="92">
        <f t="shared" si="29"/>
        <v>665198.81999999995</v>
      </c>
      <c r="M42" s="92">
        <f t="shared" si="29"/>
        <v>119394.65999999997</v>
      </c>
      <c r="N42" s="92">
        <f t="shared" si="29"/>
        <v>206228.64</v>
      </c>
      <c r="O42" s="92">
        <f t="shared" si="29"/>
        <v>854371.56</v>
      </c>
      <c r="P42" s="213">
        <f t="shared" si="9"/>
        <v>1.0051504253176275</v>
      </c>
      <c r="Q42" s="40">
        <f t="shared" si="13"/>
        <v>3874905.23</v>
      </c>
      <c r="R42" s="51">
        <f t="shared" si="31"/>
        <v>3894862.6399999997</v>
      </c>
      <c r="S42" s="80">
        <f t="shared" si="31"/>
        <v>376087.1642447114</v>
      </c>
      <c r="T42" s="80">
        <f t="shared" si="31"/>
        <v>1647404.4160226104</v>
      </c>
      <c r="U42" s="80">
        <f t="shared" si="31"/>
        <v>668624.87651248788</v>
      </c>
      <c r="V42" s="80">
        <f t="shared" si="31"/>
        <v>120009.59322019017</v>
      </c>
      <c r="W42" s="80">
        <f t="shared" si="31"/>
        <v>208510.65</v>
      </c>
      <c r="X42" s="80">
        <f t="shared" si="15"/>
        <v>874225.94000000006</v>
      </c>
      <c r="Y42" s="41"/>
      <c r="Z42" s="40">
        <f t="shared" ref="Z42:Z47" si="33">SUM(S42:Y42)</f>
        <v>3894862.6399999997</v>
      </c>
      <c r="AA42" s="54">
        <f t="shared" ref="AA42:AA47" si="34">Z42-AF42-AE42-AD42-AC42-AB42</f>
        <v>376702.0974649014</v>
      </c>
      <c r="AB42" s="54">
        <f t="shared" ref="AB42:AF47" si="35">T42</f>
        <v>1647404.4160226104</v>
      </c>
      <c r="AC42" s="54">
        <f t="shared" si="35"/>
        <v>668624.87651248788</v>
      </c>
      <c r="AD42" s="54">
        <f t="shared" ref="AD42:AD47" si="36">M42</f>
        <v>119394.65999999997</v>
      </c>
      <c r="AE42" s="54">
        <f t="shared" si="35"/>
        <v>208510.65</v>
      </c>
      <c r="AF42" s="54">
        <f t="shared" si="35"/>
        <v>874225.94000000006</v>
      </c>
      <c r="AG42" s="54"/>
      <c r="AH42" s="42">
        <f t="shared" ref="AH42:AH47" si="37">SUM(AA42:AG42)</f>
        <v>3894862.6399999997</v>
      </c>
      <c r="AI42" s="56">
        <f t="shared" ref="AI42:AI47" si="38">I42-Z42</f>
        <v>-19957.409999999683</v>
      </c>
    </row>
    <row r="43" spans="1:35" x14ac:dyDescent="0.25">
      <c r="A43" s="31">
        <v>13</v>
      </c>
      <c r="B43" s="38">
        <v>6390.9</v>
      </c>
      <c r="C43" s="33">
        <v>2.2999999999999998</v>
      </c>
      <c r="D43" s="33">
        <v>10.99</v>
      </c>
      <c r="E43" s="33">
        <v>2.99</v>
      </c>
      <c r="F43" s="35">
        <v>0.77</v>
      </c>
      <c r="G43" s="35">
        <v>1.33</v>
      </c>
      <c r="H43" s="35"/>
      <c r="I43" s="51">
        <f t="shared" si="32"/>
        <v>1416478.93</v>
      </c>
      <c r="J43" s="92">
        <f t="shared" ref="J43:O52" si="39">J117+J191+J265+J341+J417+J494+J568+J645+J719+J792+J865+J938</f>
        <v>183289.87000000008</v>
      </c>
      <c r="K43" s="92">
        <f t="shared" si="39"/>
        <v>842831.89200000011</v>
      </c>
      <c r="L43" s="92">
        <f t="shared" si="39"/>
        <v>229305.492</v>
      </c>
      <c r="M43" s="92">
        <f t="shared" si="39"/>
        <v>59051.916000000005</v>
      </c>
      <c r="N43" s="92">
        <f t="shared" si="39"/>
        <v>101999.75999999997</v>
      </c>
      <c r="O43" s="92">
        <f t="shared" si="39"/>
        <v>0</v>
      </c>
      <c r="P43" s="213">
        <f t="shared" si="9"/>
        <v>0.96717487354365383</v>
      </c>
      <c r="Q43" s="40">
        <f>J43+K43+L43+M43+N43+O43</f>
        <v>1416478.9300000002</v>
      </c>
      <c r="R43" s="51">
        <f t="shared" si="31"/>
        <v>1369982.83</v>
      </c>
      <c r="S43" s="80">
        <f t="shared" si="31"/>
        <v>176884.37089885829</v>
      </c>
      <c r="T43" s="80">
        <f t="shared" si="31"/>
        <v>815165.82924891845</v>
      </c>
      <c r="U43" s="80">
        <f t="shared" si="31"/>
        <v>221778.51041440095</v>
      </c>
      <c r="V43" s="80">
        <f t="shared" si="31"/>
        <v>57113.529437822312</v>
      </c>
      <c r="W43" s="80">
        <f t="shared" si="31"/>
        <v>99040.59</v>
      </c>
      <c r="X43" s="80">
        <f t="shared" si="15"/>
        <v>0</v>
      </c>
      <c r="Y43" s="41"/>
      <c r="Z43" s="40">
        <f t="shared" si="33"/>
        <v>1369982.83</v>
      </c>
      <c r="AA43" s="54">
        <f t="shared" si="34"/>
        <v>174945.98433668062</v>
      </c>
      <c r="AB43" s="54">
        <f t="shared" si="35"/>
        <v>815165.82924891845</v>
      </c>
      <c r="AC43" s="54">
        <f t="shared" si="35"/>
        <v>221778.51041440095</v>
      </c>
      <c r="AD43" s="54">
        <f t="shared" si="36"/>
        <v>59051.916000000005</v>
      </c>
      <c r="AE43" s="54">
        <f t="shared" si="35"/>
        <v>99040.59</v>
      </c>
      <c r="AF43" s="54">
        <f t="shared" si="35"/>
        <v>0</v>
      </c>
      <c r="AG43" s="54"/>
      <c r="AH43" s="42">
        <f t="shared" si="37"/>
        <v>1369982.83</v>
      </c>
      <c r="AI43" s="56">
        <f t="shared" si="38"/>
        <v>46496.09999999986</v>
      </c>
    </row>
    <row r="44" spans="1:35" x14ac:dyDescent="0.25">
      <c r="A44" s="31">
        <v>15</v>
      </c>
      <c r="B44" s="38">
        <v>14247.9</v>
      </c>
      <c r="C44" s="33">
        <v>2.2999999999999998</v>
      </c>
      <c r="D44" s="33">
        <v>11.04</v>
      </c>
      <c r="E44" s="33">
        <v>3.75</v>
      </c>
      <c r="F44" s="35">
        <v>0.77</v>
      </c>
      <c r="G44" s="35">
        <v>1.33</v>
      </c>
      <c r="H44" s="35"/>
      <c r="I44" s="51">
        <f t="shared" si="32"/>
        <v>3130602.6199999996</v>
      </c>
      <c r="J44" s="92">
        <f t="shared" si="39"/>
        <v>346357.12199999986</v>
      </c>
      <c r="K44" s="92">
        <f t="shared" si="39"/>
        <v>1820946.432</v>
      </c>
      <c r="L44" s="92">
        <f t="shared" si="39"/>
        <v>618528</v>
      </c>
      <c r="M44" s="92">
        <f t="shared" si="39"/>
        <v>127004.416</v>
      </c>
      <c r="N44" s="92">
        <f t="shared" si="39"/>
        <v>217766.65000000002</v>
      </c>
      <c r="O44" s="92">
        <f t="shared" si="39"/>
        <v>0</v>
      </c>
      <c r="P44" s="213">
        <f t="shared" si="9"/>
        <v>0.96245466631596988</v>
      </c>
      <c r="Q44" s="40">
        <f>J44+K44+L44+M44+N44+O44</f>
        <v>3130602.62</v>
      </c>
      <c r="R44" s="51">
        <f t="shared" si="31"/>
        <v>3013063.1000000006</v>
      </c>
      <c r="S44" s="80">
        <f t="shared" si="31"/>
        <v>330439.6620873416</v>
      </c>
      <c r="T44" s="80">
        <f t="shared" si="31"/>
        <v>1754173.5461796755</v>
      </c>
      <c r="U44" s="80">
        <f t="shared" si="31"/>
        <v>595846.99258820491</v>
      </c>
      <c r="V44" s="80">
        <f t="shared" si="31"/>
        <v>122347.24914477811</v>
      </c>
      <c r="W44" s="80">
        <f t="shared" si="31"/>
        <v>210255.65</v>
      </c>
      <c r="X44" s="80">
        <f t="shared" si="15"/>
        <v>0</v>
      </c>
      <c r="Y44" s="41"/>
      <c r="Z44" s="40">
        <f t="shared" si="33"/>
        <v>3013063.1</v>
      </c>
      <c r="AA44" s="54">
        <f t="shared" si="34"/>
        <v>325782.49523211969</v>
      </c>
      <c r="AB44" s="54">
        <f t="shared" si="35"/>
        <v>1754173.5461796755</v>
      </c>
      <c r="AC44" s="54">
        <f t="shared" si="35"/>
        <v>595846.99258820491</v>
      </c>
      <c r="AD44" s="54">
        <f t="shared" si="36"/>
        <v>127004.416</v>
      </c>
      <c r="AE44" s="54">
        <f t="shared" si="35"/>
        <v>210255.65</v>
      </c>
      <c r="AF44" s="54">
        <f t="shared" si="35"/>
        <v>0</v>
      </c>
      <c r="AG44" s="54"/>
      <c r="AH44" s="42">
        <f t="shared" si="37"/>
        <v>3013063.1</v>
      </c>
      <c r="AI44" s="56">
        <f t="shared" si="38"/>
        <v>117539.51999999955</v>
      </c>
    </row>
    <row r="45" spans="1:35" x14ac:dyDescent="0.25">
      <c r="A45" s="31">
        <v>16</v>
      </c>
      <c r="B45" s="38">
        <v>10087.700000000001</v>
      </c>
      <c r="C45" s="33">
        <v>2.2999999999999998</v>
      </c>
      <c r="D45" s="33">
        <v>11.15</v>
      </c>
      <c r="E45" s="33">
        <v>3</v>
      </c>
      <c r="F45" s="35">
        <v>0.77</v>
      </c>
      <c r="G45" s="35">
        <v>1.33</v>
      </c>
      <c r="H45" s="35"/>
      <c r="I45" s="51">
        <f t="shared" si="32"/>
        <v>2260061.5299999998</v>
      </c>
      <c r="J45" s="92">
        <f t="shared" si="39"/>
        <v>292957.63199999969</v>
      </c>
      <c r="K45" s="92">
        <f t="shared" si="39"/>
        <v>1349734.26</v>
      </c>
      <c r="L45" s="92">
        <f t="shared" si="39"/>
        <v>363157.19999999995</v>
      </c>
      <c r="M45" s="92">
        <f t="shared" si="39"/>
        <v>93210.347999999998</v>
      </c>
      <c r="N45" s="92">
        <f t="shared" si="39"/>
        <v>161002.08999999997</v>
      </c>
      <c r="O45" s="92">
        <f t="shared" si="39"/>
        <v>0</v>
      </c>
      <c r="P45" s="213">
        <f t="shared" si="9"/>
        <v>0.97976694023901223</v>
      </c>
      <c r="Q45" s="40">
        <f t="shared" si="13"/>
        <v>2260061.5299999993</v>
      </c>
      <c r="R45" s="51">
        <f t="shared" si="31"/>
        <v>2214333.5700000003</v>
      </c>
      <c r="S45" s="80">
        <f t="shared" si="31"/>
        <v>286093.20651917817</v>
      </c>
      <c r="T45" s="80">
        <f t="shared" si="31"/>
        <v>1322425.0070248768</v>
      </c>
      <c r="U45" s="80">
        <f t="shared" si="31"/>
        <v>355809.41893046006</v>
      </c>
      <c r="V45" s="80">
        <f t="shared" si="31"/>
        <v>91324.417525484751</v>
      </c>
      <c r="W45" s="80">
        <f t="shared" si="31"/>
        <v>158681.51999999999</v>
      </c>
      <c r="X45" s="80">
        <f t="shared" si="15"/>
        <v>0</v>
      </c>
      <c r="Y45" s="41"/>
      <c r="Z45" s="40">
        <f t="shared" si="33"/>
        <v>2214333.5699999994</v>
      </c>
      <c r="AA45" s="54">
        <f t="shared" si="34"/>
        <v>284207.27604466258</v>
      </c>
      <c r="AB45" s="54">
        <f t="shared" si="35"/>
        <v>1322425.0070248768</v>
      </c>
      <c r="AC45" s="54">
        <f t="shared" si="35"/>
        <v>355809.41893046006</v>
      </c>
      <c r="AD45" s="54">
        <f t="shared" si="36"/>
        <v>93210.347999999998</v>
      </c>
      <c r="AE45" s="54">
        <f t="shared" si="35"/>
        <v>158681.51999999999</v>
      </c>
      <c r="AF45" s="54">
        <f t="shared" si="35"/>
        <v>0</v>
      </c>
      <c r="AG45" s="54"/>
      <c r="AH45" s="42">
        <f t="shared" si="37"/>
        <v>2214333.5699999994</v>
      </c>
      <c r="AI45" s="56">
        <f t="shared" si="38"/>
        <v>45727.960000000428</v>
      </c>
    </row>
    <row r="46" spans="1:35" x14ac:dyDescent="0.25">
      <c r="A46" s="31">
        <v>17</v>
      </c>
      <c r="B46" s="38">
        <v>6466.1</v>
      </c>
      <c r="C46" s="33">
        <v>2.2999999999999998</v>
      </c>
      <c r="D46" s="33">
        <v>11.07</v>
      </c>
      <c r="E46" s="33">
        <v>3.25</v>
      </c>
      <c r="F46" s="35">
        <v>0.77</v>
      </c>
      <c r="G46" s="35">
        <v>1.33</v>
      </c>
      <c r="H46" s="35"/>
      <c r="I46" s="51">
        <f t="shared" si="32"/>
        <v>1444012.1800000002</v>
      </c>
      <c r="J46" s="92">
        <f t="shared" si="39"/>
        <v>169931.39199999999</v>
      </c>
      <c r="K46" s="92">
        <f t="shared" si="39"/>
        <v>858956.72399999981</v>
      </c>
      <c r="L46" s="92">
        <f t="shared" si="39"/>
        <v>252177.90000000005</v>
      </c>
      <c r="M46" s="92">
        <f t="shared" si="39"/>
        <v>59746.763999999996</v>
      </c>
      <c r="N46" s="92">
        <f t="shared" si="39"/>
        <v>103199.4</v>
      </c>
      <c r="O46" s="92">
        <f t="shared" si="39"/>
        <v>0</v>
      </c>
      <c r="P46" s="213">
        <f t="shared" si="9"/>
        <v>0.98875595356820323</v>
      </c>
      <c r="Q46" s="40">
        <f t="shared" si="13"/>
        <v>1444012.1799999997</v>
      </c>
      <c r="R46" s="51">
        <f t="shared" si="31"/>
        <v>1427775.6400000001</v>
      </c>
      <c r="S46" s="80">
        <f t="shared" si="31"/>
        <v>167705.62216040806</v>
      </c>
      <c r="T46" s="80">
        <f t="shared" si="31"/>
        <v>849298.57803739444</v>
      </c>
      <c r="U46" s="80">
        <f t="shared" si="31"/>
        <v>249342.400959488</v>
      </c>
      <c r="V46" s="80">
        <f t="shared" si="31"/>
        <v>59074.968842709473</v>
      </c>
      <c r="W46" s="80">
        <f t="shared" si="31"/>
        <v>102354.07000000002</v>
      </c>
      <c r="X46" s="80">
        <f t="shared" si="15"/>
        <v>0</v>
      </c>
      <c r="Y46" s="41"/>
      <c r="Z46" s="40">
        <f t="shared" si="33"/>
        <v>1427775.64</v>
      </c>
      <c r="AA46" s="54">
        <f t="shared" si="34"/>
        <v>167033.82700311742</v>
      </c>
      <c r="AB46" s="54">
        <f t="shared" si="35"/>
        <v>849298.57803739444</v>
      </c>
      <c r="AC46" s="54">
        <f t="shared" si="35"/>
        <v>249342.400959488</v>
      </c>
      <c r="AD46" s="54">
        <f t="shared" si="36"/>
        <v>59746.763999999996</v>
      </c>
      <c r="AE46" s="54">
        <f t="shared" si="35"/>
        <v>102354.07000000002</v>
      </c>
      <c r="AF46" s="54">
        <f t="shared" si="35"/>
        <v>0</v>
      </c>
      <c r="AG46" s="54"/>
      <c r="AH46" s="42">
        <f t="shared" si="37"/>
        <v>1427775.64</v>
      </c>
      <c r="AI46" s="56">
        <f t="shared" si="38"/>
        <v>16236.54000000027</v>
      </c>
    </row>
    <row r="47" spans="1:35" x14ac:dyDescent="0.25">
      <c r="A47" s="31" t="s">
        <v>38</v>
      </c>
      <c r="B47" s="38">
        <v>5386.3</v>
      </c>
      <c r="C47" s="33">
        <v>2.2999999999999998</v>
      </c>
      <c r="D47" s="33">
        <v>11.65</v>
      </c>
      <c r="E47" s="33">
        <v>1.51</v>
      </c>
      <c r="F47" s="35">
        <v>0.77</v>
      </c>
      <c r="G47" s="35">
        <v>1.33</v>
      </c>
      <c r="H47" s="35"/>
      <c r="I47" s="51">
        <f t="shared" si="32"/>
        <v>1124060.6100000003</v>
      </c>
      <c r="J47" s="92">
        <f t="shared" si="39"/>
        <v>137716.81200000001</v>
      </c>
      <c r="K47" s="92">
        <f t="shared" si="39"/>
        <v>753004.74000000011</v>
      </c>
      <c r="L47" s="92">
        <f t="shared" si="39"/>
        <v>97599.755999999994</v>
      </c>
      <c r="M47" s="92">
        <f t="shared" si="39"/>
        <v>49769.412000000004</v>
      </c>
      <c r="N47" s="92">
        <f t="shared" si="39"/>
        <v>85969.89</v>
      </c>
      <c r="O47" s="92">
        <f t="shared" si="39"/>
        <v>0</v>
      </c>
      <c r="P47" s="213">
        <f t="shared" si="9"/>
        <v>1.0213209410478314</v>
      </c>
      <c r="Q47" s="40">
        <f t="shared" si="13"/>
        <v>1124060.6100000001</v>
      </c>
      <c r="R47" s="51">
        <f t="shared" si="31"/>
        <v>1148026.6399999999</v>
      </c>
      <c r="S47" s="80">
        <f t="shared" si="31"/>
        <v>140337.10474600366</v>
      </c>
      <c r="T47" s="80">
        <f t="shared" si="31"/>
        <v>769054.91677739122</v>
      </c>
      <c r="U47" s="80">
        <f t="shared" si="31"/>
        <v>99680.079341962264</v>
      </c>
      <c r="V47" s="80">
        <f t="shared" si="31"/>
        <v>50830.239134643016</v>
      </c>
      <c r="W47" s="80">
        <f t="shared" si="31"/>
        <v>88124.3</v>
      </c>
      <c r="X47" s="80">
        <f t="shared" si="15"/>
        <v>0</v>
      </c>
      <c r="Y47" s="41"/>
      <c r="Z47" s="40">
        <f t="shared" si="33"/>
        <v>1148026.6400000001</v>
      </c>
      <c r="AA47" s="54">
        <f t="shared" si="34"/>
        <v>141397.93188064662</v>
      </c>
      <c r="AB47" s="54">
        <f t="shared" si="35"/>
        <v>769054.91677739122</v>
      </c>
      <c r="AC47" s="54">
        <f t="shared" si="35"/>
        <v>99680.079341962264</v>
      </c>
      <c r="AD47" s="54">
        <f t="shared" si="36"/>
        <v>49769.412000000004</v>
      </c>
      <c r="AE47" s="54">
        <f t="shared" si="35"/>
        <v>88124.3</v>
      </c>
      <c r="AF47" s="54">
        <f t="shared" si="35"/>
        <v>0</v>
      </c>
      <c r="AG47" s="54"/>
      <c r="AH47" s="42">
        <f t="shared" si="37"/>
        <v>1148026.6400000001</v>
      </c>
      <c r="AI47" s="56">
        <f t="shared" si="38"/>
        <v>-23966.029999999795</v>
      </c>
    </row>
    <row r="48" spans="1:35" s="74" customFormat="1" x14ac:dyDescent="0.25">
      <c r="A48" s="32" t="s">
        <v>37</v>
      </c>
      <c r="B48" s="53">
        <v>55500.4</v>
      </c>
      <c r="C48" s="33"/>
      <c r="D48" s="34"/>
      <c r="E48" s="34"/>
      <c r="F48" s="35"/>
      <c r="G48" s="35"/>
      <c r="H48" s="35"/>
      <c r="I48" s="51">
        <f t="shared" si="32"/>
        <v>13250121.1</v>
      </c>
      <c r="J48" s="92">
        <f t="shared" si="39"/>
        <v>1521001.3179999995</v>
      </c>
      <c r="K48" s="92">
        <f t="shared" si="39"/>
        <v>7264437.1079999981</v>
      </c>
      <c r="L48" s="92">
        <f t="shared" si="39"/>
        <v>2225967.1680000001</v>
      </c>
      <c r="M48" s="92">
        <f t="shared" si="39"/>
        <v>508177.51600000006</v>
      </c>
      <c r="N48" s="92">
        <f t="shared" si="39"/>
        <v>876166.42999999993</v>
      </c>
      <c r="O48" s="92">
        <f t="shared" si="39"/>
        <v>854371.56</v>
      </c>
      <c r="P48" s="213">
        <f t="shared" si="9"/>
        <v>0.98625848936580651</v>
      </c>
      <c r="Q48" s="40">
        <f t="shared" si="13"/>
        <v>13250121.099999998</v>
      </c>
      <c r="R48" s="51">
        <f t="shared" si="31"/>
        <v>13068044.419999998</v>
      </c>
      <c r="S48" s="80">
        <f t="shared" si="31"/>
        <v>1477547.1306565015</v>
      </c>
      <c r="T48" s="80">
        <f t="shared" si="31"/>
        <v>7157522.2932908665</v>
      </c>
      <c r="U48" s="80">
        <f t="shared" si="31"/>
        <v>2191082.2787470045</v>
      </c>
      <c r="V48" s="80">
        <f t="shared" si="31"/>
        <v>500699.9973056278</v>
      </c>
      <c r="W48" s="80">
        <f t="shared" si="31"/>
        <v>866966.77999999991</v>
      </c>
      <c r="X48" s="80">
        <f t="shared" si="15"/>
        <v>874225.94000000006</v>
      </c>
      <c r="Y48" s="43"/>
      <c r="Z48" s="40">
        <f t="shared" ref="Z48:AF48" si="40">SUM(Z42:Z47)</f>
        <v>13068044.420000002</v>
      </c>
      <c r="AA48" s="55">
        <f t="shared" si="40"/>
        <v>1470069.6119621284</v>
      </c>
      <c r="AB48" s="55">
        <f t="shared" si="40"/>
        <v>7157522.2932908665</v>
      </c>
      <c r="AC48" s="55">
        <f t="shared" si="40"/>
        <v>2191082.278747004</v>
      </c>
      <c r="AD48" s="55">
        <f t="shared" si="40"/>
        <v>508177.51599999995</v>
      </c>
      <c r="AE48" s="55">
        <f t="shared" si="40"/>
        <v>866966.78000000014</v>
      </c>
      <c r="AF48" s="55">
        <f t="shared" si="40"/>
        <v>874225.94000000006</v>
      </c>
      <c r="AG48" s="55"/>
      <c r="AH48" s="42">
        <f>SUM(AH42:AH47)</f>
        <v>13068044.420000002</v>
      </c>
      <c r="AI48" s="56">
        <f>SUM(AI42:AI47)</f>
        <v>182076.68000000063</v>
      </c>
    </row>
    <row r="49" spans="1:35" x14ac:dyDescent="0.25">
      <c r="A49" t="s">
        <v>40</v>
      </c>
      <c r="I49" s="51"/>
      <c r="J49" s="92">
        <f t="shared" si="39"/>
        <v>0</v>
      </c>
      <c r="K49" s="92">
        <f t="shared" si="39"/>
        <v>0</v>
      </c>
      <c r="L49" s="92">
        <f t="shared" si="39"/>
        <v>0</v>
      </c>
      <c r="M49" s="92">
        <f t="shared" si="39"/>
        <v>0</v>
      </c>
      <c r="N49" s="92">
        <f t="shared" si="39"/>
        <v>0</v>
      </c>
      <c r="O49" s="92">
        <f t="shared" si="39"/>
        <v>0</v>
      </c>
      <c r="P49" s="213">
        <v>0</v>
      </c>
      <c r="Q49" s="40">
        <f t="shared" si="13"/>
        <v>0</v>
      </c>
      <c r="R49" s="51">
        <f t="shared" si="31"/>
        <v>0</v>
      </c>
      <c r="S49" s="80">
        <f t="shared" si="31"/>
        <v>0</v>
      </c>
      <c r="T49" s="80">
        <f t="shared" si="31"/>
        <v>0</v>
      </c>
      <c r="U49" s="80">
        <f t="shared" si="31"/>
        <v>0</v>
      </c>
      <c r="V49" s="80">
        <f t="shared" si="31"/>
        <v>0</v>
      </c>
      <c r="W49" s="80">
        <f t="shared" si="31"/>
        <v>0</v>
      </c>
      <c r="X49" s="80">
        <f t="shared" si="15"/>
        <v>0</v>
      </c>
    </row>
    <row r="50" spans="1:35" x14ac:dyDescent="0.25">
      <c r="A50" s="31">
        <v>2</v>
      </c>
      <c r="B50" s="38">
        <v>14818.5</v>
      </c>
      <c r="C50" s="33">
        <v>2.2999999999999998</v>
      </c>
      <c r="D50" s="33">
        <v>10.92</v>
      </c>
      <c r="E50" s="33">
        <v>3.15</v>
      </c>
      <c r="F50" s="35">
        <v>0.77</v>
      </c>
      <c r="G50" s="35">
        <v>1.33</v>
      </c>
      <c r="H50" s="35"/>
      <c r="I50" s="51">
        <f>I124+I198+I272+I348+I424+I501+I575+I652+I726+I799+I872+I945</f>
        <v>3281242.11</v>
      </c>
      <c r="J50" s="92">
        <f t="shared" si="39"/>
        <v>405960.66000000027</v>
      </c>
      <c r="K50" s="92">
        <f t="shared" si="39"/>
        <v>1941816.24</v>
      </c>
      <c r="L50" s="92">
        <f t="shared" si="39"/>
        <v>560139.30000000016</v>
      </c>
      <c r="M50" s="92">
        <f t="shared" si="39"/>
        <v>136922.93999999997</v>
      </c>
      <c r="N50" s="92">
        <f t="shared" si="39"/>
        <v>236402.97</v>
      </c>
      <c r="O50" s="92">
        <f t="shared" si="39"/>
        <v>0</v>
      </c>
      <c r="P50" s="213">
        <f t="shared" si="9"/>
        <v>0.97764471272130549</v>
      </c>
      <c r="Q50" s="40">
        <f t="shared" si="13"/>
        <v>3281242.1100000008</v>
      </c>
      <c r="R50" s="51">
        <f t="shared" si="31"/>
        <v>3207889</v>
      </c>
      <c r="S50" s="80">
        <f t="shared" si="31"/>
        <v>396001.30702083878</v>
      </c>
      <c r="T50" s="80">
        <f t="shared" si="31"/>
        <v>1898299.7920035336</v>
      </c>
      <c r="U50" s="80">
        <f t="shared" si="31"/>
        <v>547586.47846255777</v>
      </c>
      <c r="V50" s="80">
        <f t="shared" si="31"/>
        <v>133854.47251306969</v>
      </c>
      <c r="W50" s="80">
        <f t="shared" si="31"/>
        <v>232146.95</v>
      </c>
      <c r="X50" s="80">
        <f t="shared" si="15"/>
        <v>0</v>
      </c>
      <c r="Y50" s="41"/>
      <c r="Z50" s="40">
        <f>SUM(S50:Y50)</f>
        <v>3207889</v>
      </c>
      <c r="AA50" s="54">
        <f>Z50-AF50-AE50-AD50-AC50-AB50</f>
        <v>392932.83953390853</v>
      </c>
      <c r="AB50" s="54">
        <f t="shared" ref="AB50:AF53" si="41">T50</f>
        <v>1898299.7920035336</v>
      </c>
      <c r="AC50" s="54">
        <f t="shared" si="41"/>
        <v>547586.47846255777</v>
      </c>
      <c r="AD50" s="54">
        <f>M50</f>
        <v>136922.93999999997</v>
      </c>
      <c r="AE50" s="54">
        <f t="shared" si="41"/>
        <v>232146.95</v>
      </c>
      <c r="AF50" s="54">
        <f t="shared" si="41"/>
        <v>0</v>
      </c>
      <c r="AG50" s="54"/>
      <c r="AH50" s="42">
        <f>SUM(AA50:AG50)</f>
        <v>3207889</v>
      </c>
      <c r="AI50" s="56">
        <f>I50-Z50</f>
        <v>73353.10999999987</v>
      </c>
    </row>
    <row r="51" spans="1:35" x14ac:dyDescent="0.25">
      <c r="A51" s="31">
        <v>14</v>
      </c>
      <c r="B51" s="38">
        <v>9268.9</v>
      </c>
      <c r="C51" s="33">
        <v>2.2999999999999998</v>
      </c>
      <c r="D51" s="33">
        <v>10.92</v>
      </c>
      <c r="E51" s="33">
        <v>2.95</v>
      </c>
      <c r="F51" s="35">
        <v>0.77</v>
      </c>
      <c r="G51" s="35">
        <v>1.33</v>
      </c>
      <c r="H51" s="35"/>
      <c r="I51" s="51">
        <f>I125+I199+I273+I349+I425+I502+I576+I653+I727+I800+I873+I946</f>
        <v>1970246.0300000005</v>
      </c>
      <c r="J51" s="92">
        <f t="shared" si="39"/>
        <v>260553.69000000012</v>
      </c>
      <c r="K51" s="92">
        <f t="shared" si="39"/>
        <v>1169056.9800000002</v>
      </c>
      <c r="L51" s="92">
        <f t="shared" si="39"/>
        <v>315816.67500000005</v>
      </c>
      <c r="M51" s="92">
        <f t="shared" si="39"/>
        <v>82433.505000000005</v>
      </c>
      <c r="N51" s="92">
        <f t="shared" si="39"/>
        <v>142385.17999999996</v>
      </c>
      <c r="O51" s="92">
        <f t="shared" si="39"/>
        <v>0</v>
      </c>
      <c r="P51" s="213">
        <f t="shared" si="9"/>
        <v>0.97212324797832461</v>
      </c>
      <c r="Q51" s="40">
        <f t="shared" si="13"/>
        <v>1970246.0300000005</v>
      </c>
      <c r="R51" s="51">
        <f t="shared" ref="R51:W60" si="42">R125+R199+R273+R349+R425+R502+R576+R653+R727+R800+R873+R946</f>
        <v>1915321.97</v>
      </c>
      <c r="S51" s="80">
        <f t="shared" si="42"/>
        <v>253036.80980798946</v>
      </c>
      <c r="T51" s="80">
        <f t="shared" si="42"/>
        <v>1136279.0635858439</v>
      </c>
      <c r="U51" s="80">
        <f t="shared" si="42"/>
        <v>306961.83494306222</v>
      </c>
      <c r="V51" s="80">
        <f t="shared" si="42"/>
        <v>80122.241663104374</v>
      </c>
      <c r="W51" s="80">
        <f t="shared" si="42"/>
        <v>138922.01999999999</v>
      </c>
      <c r="X51" s="80">
        <f t="shared" si="15"/>
        <v>0</v>
      </c>
      <c r="Y51" s="41"/>
      <c r="Z51" s="40">
        <f>SUM(S51:Y51)</f>
        <v>1915321.97</v>
      </c>
      <c r="AA51" s="54">
        <f>Z51-AF51-AE51-AD51-AC51-AB51</f>
        <v>250725.54647109378</v>
      </c>
      <c r="AB51" s="54">
        <f t="shared" si="41"/>
        <v>1136279.0635858439</v>
      </c>
      <c r="AC51" s="54">
        <f t="shared" si="41"/>
        <v>306961.83494306222</v>
      </c>
      <c r="AD51" s="54">
        <f>M51</f>
        <v>82433.505000000005</v>
      </c>
      <c r="AE51" s="54">
        <f t="shared" si="41"/>
        <v>138922.01999999999</v>
      </c>
      <c r="AF51" s="54">
        <f t="shared" si="41"/>
        <v>0</v>
      </c>
      <c r="AG51" s="54"/>
      <c r="AH51" s="42">
        <f>SUM(AA51:AG51)</f>
        <v>1915321.9699999997</v>
      </c>
      <c r="AI51" s="56">
        <f>I51-Z51</f>
        <v>54924.060000000522</v>
      </c>
    </row>
    <row r="52" spans="1:35" x14ac:dyDescent="0.25">
      <c r="A52" s="31">
        <v>6</v>
      </c>
      <c r="B52" s="38">
        <v>7878.8</v>
      </c>
      <c r="C52" s="33">
        <v>2.2999999999999998</v>
      </c>
      <c r="D52" s="33">
        <v>11.24</v>
      </c>
      <c r="E52" s="33">
        <v>3.02</v>
      </c>
      <c r="F52" s="35">
        <v>0.77</v>
      </c>
      <c r="G52" s="35">
        <v>1.33</v>
      </c>
      <c r="H52" s="35"/>
      <c r="I52" s="51">
        <f>I126+I200+I274+I350+I426+I503+I577+I654+I728+I801+I874+I947</f>
        <v>1802014.3049999997</v>
      </c>
      <c r="J52" s="92">
        <f t="shared" si="39"/>
        <v>187023.14800000016</v>
      </c>
      <c r="K52" s="92">
        <f t="shared" si="39"/>
        <v>1109566.7160000002</v>
      </c>
      <c r="L52" s="92">
        <f t="shared" si="39"/>
        <v>298122.01799999998</v>
      </c>
      <c r="M52" s="92">
        <f t="shared" si="39"/>
        <v>76011.243000000002</v>
      </c>
      <c r="N52" s="92">
        <f t="shared" si="39"/>
        <v>131291.17999999996</v>
      </c>
      <c r="O52" s="92">
        <f t="shared" si="39"/>
        <v>0</v>
      </c>
      <c r="P52" s="213">
        <f t="shared" si="9"/>
        <v>0.97731988315153828</v>
      </c>
      <c r="Q52" s="40">
        <f t="shared" si="13"/>
        <v>1802014.3050000004</v>
      </c>
      <c r="R52" s="51">
        <f t="shared" si="42"/>
        <v>1761144.4100000001</v>
      </c>
      <c r="S52" s="80">
        <f t="shared" si="42"/>
        <v>181931.70497825253</v>
      </c>
      <c r="T52" s="80">
        <f t="shared" si="42"/>
        <v>1084608.8815731499</v>
      </c>
      <c r="U52" s="80">
        <f t="shared" si="42"/>
        <v>291416.26533371111</v>
      </c>
      <c r="V52" s="80">
        <f t="shared" si="42"/>
        <v>74301.498114886592</v>
      </c>
      <c r="W52" s="80">
        <f t="shared" si="42"/>
        <v>128886.06</v>
      </c>
      <c r="X52" s="80">
        <f t="shared" si="15"/>
        <v>0</v>
      </c>
      <c r="Y52" s="41"/>
      <c r="Z52" s="40">
        <f>SUM(S52:Y52)</f>
        <v>1761144.4100000004</v>
      </c>
      <c r="AA52" s="54">
        <f>Z52-AF52-AE52-AD52-AC52-AB52</f>
        <v>180221.96009313921</v>
      </c>
      <c r="AB52" s="54">
        <f t="shared" si="41"/>
        <v>1084608.8815731499</v>
      </c>
      <c r="AC52" s="54">
        <f t="shared" si="41"/>
        <v>291416.26533371111</v>
      </c>
      <c r="AD52" s="54">
        <f>M52</f>
        <v>76011.243000000002</v>
      </c>
      <c r="AE52" s="54">
        <f t="shared" si="41"/>
        <v>128886.06</v>
      </c>
      <c r="AF52" s="54">
        <f t="shared" si="41"/>
        <v>0</v>
      </c>
      <c r="AG52" s="54"/>
      <c r="AH52" s="42">
        <f>SUM(AA52:AG52)</f>
        <v>1761144.4100000004</v>
      </c>
      <c r="AI52" s="56">
        <f>I52-Z52</f>
        <v>40869.89499999932</v>
      </c>
    </row>
    <row r="53" spans="1:35" x14ac:dyDescent="0.25">
      <c r="A53" s="31">
        <v>24</v>
      </c>
      <c r="B53" s="38">
        <v>3984.4</v>
      </c>
      <c r="C53" s="33">
        <v>2.2999999999999998</v>
      </c>
      <c r="D53" s="33">
        <v>12.24</v>
      </c>
      <c r="E53" s="33">
        <v>2.75</v>
      </c>
      <c r="F53" s="35">
        <v>0.77</v>
      </c>
      <c r="G53" s="35">
        <v>1.33</v>
      </c>
      <c r="H53" s="35"/>
      <c r="I53" s="51">
        <f>I127+I201+I275+I351+I427+I504+I578+I655+I729+I802+I875+I948</f>
        <v>926025.63000000012</v>
      </c>
      <c r="J53" s="92">
        <f t="shared" ref="J53:O62" si="43">J127+J201+J275+J351+J427+J504+J578+J655+J729+J802+J875+J948</f>
        <v>108022.73439999994</v>
      </c>
      <c r="K53" s="92">
        <f t="shared" si="43"/>
        <v>585868.33440000005</v>
      </c>
      <c r="L53" s="92">
        <f t="shared" si="43"/>
        <v>131628.91500000004</v>
      </c>
      <c r="M53" s="92">
        <f t="shared" si="43"/>
        <v>36856.096199999993</v>
      </c>
      <c r="N53" s="92">
        <f t="shared" si="43"/>
        <v>63649.549999999988</v>
      </c>
      <c r="O53" s="92">
        <f t="shared" si="43"/>
        <v>0</v>
      </c>
      <c r="P53" s="213">
        <f t="shared" si="9"/>
        <v>0.95505518567558412</v>
      </c>
      <c r="Q53" s="40">
        <f t="shared" si="13"/>
        <v>926025.63000000012</v>
      </c>
      <c r="R53" s="51">
        <f t="shared" si="42"/>
        <v>884405.57999999984</v>
      </c>
      <c r="S53" s="80">
        <f t="shared" si="42"/>
        <v>102999.62034018947</v>
      </c>
      <c r="T53" s="80">
        <f t="shared" si="42"/>
        <v>559549.69694391382</v>
      </c>
      <c r="U53" s="80">
        <f t="shared" si="42"/>
        <v>125715.82243429434</v>
      </c>
      <c r="V53" s="80">
        <f t="shared" si="42"/>
        <v>35200.430281602421</v>
      </c>
      <c r="W53" s="80">
        <f t="shared" si="42"/>
        <v>60940.009999999995</v>
      </c>
      <c r="X53" s="80">
        <f t="shared" si="15"/>
        <v>0</v>
      </c>
      <c r="Y53" s="41"/>
      <c r="Z53" s="40">
        <f>SUM(S53:Y53)</f>
        <v>884405.58000000007</v>
      </c>
      <c r="AA53" s="54">
        <f>Z53-AF53-AE53-AD53-AC53-AB53</f>
        <v>101343.95442179183</v>
      </c>
      <c r="AB53" s="54">
        <f t="shared" si="41"/>
        <v>559549.69694391382</v>
      </c>
      <c r="AC53" s="54">
        <f t="shared" si="41"/>
        <v>125715.82243429434</v>
      </c>
      <c r="AD53" s="54">
        <f>M53</f>
        <v>36856.096199999993</v>
      </c>
      <c r="AE53" s="54">
        <f t="shared" si="41"/>
        <v>60940.009999999995</v>
      </c>
      <c r="AF53" s="54">
        <f t="shared" si="41"/>
        <v>0</v>
      </c>
      <c r="AG53" s="54"/>
      <c r="AH53" s="42">
        <f>SUM(AA53:AG53)</f>
        <v>884405.58000000007</v>
      </c>
      <c r="AI53" s="56">
        <f>I53-Z53</f>
        <v>41620.050000000047</v>
      </c>
    </row>
    <row r="54" spans="1:35" s="74" customFormat="1" x14ac:dyDescent="0.25">
      <c r="A54" s="32" t="s">
        <v>37</v>
      </c>
      <c r="B54" s="53">
        <v>35950.6</v>
      </c>
      <c r="C54" s="33"/>
      <c r="D54" s="34"/>
      <c r="E54" s="34"/>
      <c r="F54" s="35"/>
      <c r="G54" s="35"/>
      <c r="H54" s="35"/>
      <c r="I54" s="51">
        <f>I128+I202+I276+I352+I428+I505+I579+I656+I730+I803+I876+I949</f>
        <v>7979528.0750000002</v>
      </c>
      <c r="J54" s="92">
        <f t="shared" si="43"/>
        <v>961560.23240000033</v>
      </c>
      <c r="K54" s="92">
        <f t="shared" si="43"/>
        <v>4806308.2703999998</v>
      </c>
      <c r="L54" s="92">
        <f t="shared" si="43"/>
        <v>1305706.9079999996</v>
      </c>
      <c r="M54" s="92">
        <f t="shared" si="43"/>
        <v>332223.78420000005</v>
      </c>
      <c r="N54" s="92">
        <f t="shared" si="43"/>
        <v>573728.88</v>
      </c>
      <c r="O54" s="92">
        <f t="shared" si="43"/>
        <v>0</v>
      </c>
      <c r="P54" s="213">
        <f t="shared" si="9"/>
        <v>0.97358651877416946</v>
      </c>
      <c r="Q54" s="40">
        <f t="shared" si="13"/>
        <v>7979528.0749999993</v>
      </c>
      <c r="R54" s="51">
        <f t="shared" si="42"/>
        <v>7768760.96</v>
      </c>
      <c r="S54" s="80">
        <f t="shared" si="42"/>
        <v>933969.44214727054</v>
      </c>
      <c r="T54" s="80">
        <f t="shared" si="42"/>
        <v>4678737.4341064412</v>
      </c>
      <c r="U54" s="80">
        <f t="shared" si="42"/>
        <v>1271680.4011736256</v>
      </c>
      <c r="V54" s="80">
        <f t="shared" si="42"/>
        <v>323478.64257266308</v>
      </c>
      <c r="W54" s="80">
        <f t="shared" si="42"/>
        <v>560895.04</v>
      </c>
      <c r="X54" s="80">
        <f t="shared" ref="X54:X85" si="44">X128+X202+X276+X352+X428+X505+X579+X656+X730+X803+X876+X949</f>
        <v>0</v>
      </c>
      <c r="Y54" s="43"/>
      <c r="Z54" s="40">
        <f>SUM(Z50:Z53)</f>
        <v>7768760.96</v>
      </c>
      <c r="AA54" s="55">
        <f>SUM(AA50:AA53)</f>
        <v>925224.30051993334</v>
      </c>
      <c r="AB54" s="55">
        <f>SUM(AB50:AB53)</f>
        <v>4678737.4341064412</v>
      </c>
      <c r="AC54" s="55">
        <f>SUM(AC50:AC53)</f>
        <v>1271680.4011736254</v>
      </c>
      <c r="AD54" s="55">
        <f>SUM(AD50:AD53)</f>
        <v>332223.78419999994</v>
      </c>
      <c r="AE54" s="55">
        <f>AE50+AE51+AE52+AE53</f>
        <v>560895.03999999992</v>
      </c>
      <c r="AF54" s="55">
        <f>SUM(AF50:AF53)</f>
        <v>0</v>
      </c>
      <c r="AG54" s="55"/>
      <c r="AH54" s="42">
        <f>SUM(AH50:AH53)</f>
        <v>7768760.96</v>
      </c>
      <c r="AI54" s="56">
        <f>SUM(AI50:AI53)</f>
        <v>210767.11499999976</v>
      </c>
    </row>
    <row r="55" spans="1:35" x14ac:dyDescent="0.25">
      <c r="A55" t="s">
        <v>41</v>
      </c>
      <c r="I55" s="51"/>
      <c r="J55" s="92"/>
      <c r="K55" s="92"/>
      <c r="L55" s="92"/>
      <c r="M55" s="92"/>
      <c r="N55" s="92"/>
      <c r="O55" s="92"/>
      <c r="P55" s="213">
        <v>0</v>
      </c>
      <c r="Q55" s="40">
        <f t="shared" si="13"/>
        <v>0</v>
      </c>
      <c r="R55" s="51">
        <f t="shared" si="42"/>
        <v>0</v>
      </c>
      <c r="S55" s="80">
        <f t="shared" si="42"/>
        <v>0</v>
      </c>
      <c r="T55" s="80">
        <f t="shared" si="42"/>
        <v>0</v>
      </c>
      <c r="U55" s="80">
        <f t="shared" si="42"/>
        <v>0</v>
      </c>
      <c r="V55" s="80">
        <f t="shared" si="42"/>
        <v>0</v>
      </c>
      <c r="W55" s="80">
        <f t="shared" si="42"/>
        <v>0</v>
      </c>
      <c r="X55" s="80">
        <f t="shared" si="44"/>
        <v>0</v>
      </c>
    </row>
    <row r="56" spans="1:35" x14ac:dyDescent="0.25">
      <c r="A56" s="31">
        <v>15</v>
      </c>
      <c r="B56" s="38">
        <v>3319.7</v>
      </c>
      <c r="C56" s="33">
        <v>2.2999999999999998</v>
      </c>
      <c r="D56" s="33">
        <v>13.7</v>
      </c>
      <c r="E56" s="33">
        <v>10</v>
      </c>
      <c r="F56" s="35">
        <v>0.77</v>
      </c>
      <c r="G56" s="35">
        <v>1.33</v>
      </c>
      <c r="H56" s="35"/>
      <c r="I56" s="51">
        <f t="shared" ref="I56:O68" si="45">I130+I204+I278+I354+I430+I507+I581+I658+I732+I805+I878+I951</f>
        <v>1137018.6499999997</v>
      </c>
      <c r="J56" s="92">
        <f t="shared" si="45"/>
        <v>109038.70200000009</v>
      </c>
      <c r="K56" s="92">
        <f t="shared" si="45"/>
        <v>545758.68000000005</v>
      </c>
      <c r="L56" s="92">
        <f t="shared" si="45"/>
        <v>398364</v>
      </c>
      <c r="M56" s="92">
        <f t="shared" si="45"/>
        <v>30674.028000000006</v>
      </c>
      <c r="N56" s="92">
        <f t="shared" si="45"/>
        <v>53183.240000000013</v>
      </c>
      <c r="O56" s="92">
        <f t="shared" si="45"/>
        <v>0</v>
      </c>
      <c r="P56" s="213">
        <f t="shared" si="9"/>
        <v>0.89764172293919731</v>
      </c>
      <c r="Q56" s="40">
        <f t="shared" si="13"/>
        <v>1137018.6500000001</v>
      </c>
      <c r="R56" s="51">
        <f t="shared" si="42"/>
        <v>1020635.3799999999</v>
      </c>
      <c r="S56" s="80">
        <f t="shared" si="42"/>
        <v>94221.499829580949</v>
      </c>
      <c r="T56" s="80">
        <f t="shared" si="42"/>
        <v>490537.73233897582</v>
      </c>
      <c r="U56" s="80">
        <f t="shared" si="42"/>
        <v>358056.73893355904</v>
      </c>
      <c r="V56" s="80">
        <f t="shared" si="42"/>
        <v>27570.368897884047</v>
      </c>
      <c r="W56" s="80">
        <f t="shared" si="42"/>
        <v>50249.040000000008</v>
      </c>
      <c r="X56" s="80">
        <f t="shared" si="44"/>
        <v>0</v>
      </c>
      <c r="Y56" s="41"/>
      <c r="Z56" s="40">
        <f>SUM(S56:Y56)</f>
        <v>1020635.3799999999</v>
      </c>
      <c r="AA56" s="54">
        <f t="shared" ref="AA56:AA67" si="46">Z56-AF56-AE56-AD56-AC56-AB56</f>
        <v>91117.840727464936</v>
      </c>
      <c r="AB56" s="54">
        <f t="shared" ref="AB56:AB67" si="47">T56</f>
        <v>490537.73233897582</v>
      </c>
      <c r="AC56" s="54">
        <f t="shared" ref="AC56:AC67" si="48">U56</f>
        <v>358056.73893355904</v>
      </c>
      <c r="AD56" s="54">
        <f t="shared" ref="AD56:AD67" si="49">M56</f>
        <v>30674.028000000006</v>
      </c>
      <c r="AE56" s="54">
        <f t="shared" ref="AE56:AE67" si="50">W56</f>
        <v>50249.040000000008</v>
      </c>
      <c r="AF56" s="54">
        <f t="shared" ref="AF56:AF67" si="51">X56</f>
        <v>0</v>
      </c>
      <c r="AG56" s="54"/>
      <c r="AH56" s="42">
        <f t="shared" ref="AH56:AH67" si="52">SUM(AA56:AG56)</f>
        <v>1020635.3799999999</v>
      </c>
      <c r="AI56" s="56">
        <f t="shared" ref="AI56:AI67" si="53">I56-Z56</f>
        <v>116383.26999999979</v>
      </c>
    </row>
    <row r="57" spans="1:35" x14ac:dyDescent="0.25">
      <c r="A57" s="31">
        <v>17</v>
      </c>
      <c r="B57" s="38">
        <v>3600.2</v>
      </c>
      <c r="C57" s="33">
        <v>2.2999999999999998</v>
      </c>
      <c r="D57" s="33">
        <v>13.23</v>
      </c>
      <c r="E57" s="33">
        <v>10</v>
      </c>
      <c r="F57" s="35">
        <v>0.77</v>
      </c>
      <c r="G57" s="35">
        <v>1.33</v>
      </c>
      <c r="H57" s="35"/>
      <c r="I57" s="51">
        <f t="shared" si="45"/>
        <v>924654.83999999985</v>
      </c>
      <c r="J57" s="92">
        <f t="shared" si="45"/>
        <v>40092.979999999952</v>
      </c>
      <c r="K57" s="92">
        <f t="shared" si="45"/>
        <v>463129.38000000006</v>
      </c>
      <c r="L57" s="92">
        <f t="shared" si="45"/>
        <v>350060</v>
      </c>
      <c r="M57" s="92">
        <f t="shared" si="45"/>
        <v>26954.62</v>
      </c>
      <c r="N57" s="92">
        <f t="shared" si="45"/>
        <v>44417.86</v>
      </c>
      <c r="O57" s="92">
        <f t="shared" si="45"/>
        <v>0</v>
      </c>
      <c r="P57" s="213">
        <f t="shared" si="9"/>
        <v>0.8754939735134033</v>
      </c>
      <c r="Q57" s="40">
        <f t="shared" si="13"/>
        <v>924654.84</v>
      </c>
      <c r="R57" s="51">
        <f t="shared" si="42"/>
        <v>809529.74</v>
      </c>
      <c r="S57" s="80">
        <f t="shared" si="42"/>
        <v>28354.700728358988</v>
      </c>
      <c r="T57" s="80">
        <f t="shared" si="42"/>
        <v>408356.58976099215</v>
      </c>
      <c r="U57" s="80">
        <f t="shared" si="42"/>
        <v>308659.55386318377</v>
      </c>
      <c r="V57" s="80">
        <f t="shared" si="42"/>
        <v>23766.785647465149</v>
      </c>
      <c r="W57" s="80">
        <f t="shared" si="42"/>
        <v>40392.11</v>
      </c>
      <c r="X57" s="80">
        <f t="shared" si="44"/>
        <v>0</v>
      </c>
      <c r="Y57" s="41"/>
      <c r="Z57" s="40">
        <f t="shared" ref="Z57:Z67" si="54">SUM(S57:Y57)</f>
        <v>809529.74000000011</v>
      </c>
      <c r="AA57" s="54">
        <f t="shared" si="46"/>
        <v>25166.866375824204</v>
      </c>
      <c r="AB57" s="54">
        <f t="shared" si="47"/>
        <v>408356.58976099215</v>
      </c>
      <c r="AC57" s="54">
        <f t="shared" si="48"/>
        <v>308659.55386318377</v>
      </c>
      <c r="AD57" s="54">
        <f t="shared" si="49"/>
        <v>26954.62</v>
      </c>
      <c r="AE57" s="54">
        <f t="shared" si="50"/>
        <v>40392.11</v>
      </c>
      <c r="AF57" s="54">
        <f t="shared" si="51"/>
        <v>0</v>
      </c>
      <c r="AG57" s="54"/>
      <c r="AH57" s="42">
        <f t="shared" si="52"/>
        <v>809529.74000000011</v>
      </c>
      <c r="AI57" s="56">
        <f t="shared" si="53"/>
        <v>115125.09999999974</v>
      </c>
    </row>
    <row r="58" spans="1:35" x14ac:dyDescent="0.25">
      <c r="A58" s="31">
        <v>18</v>
      </c>
      <c r="B58" s="38">
        <v>5655.7</v>
      </c>
      <c r="C58" s="33">
        <v>2.48</v>
      </c>
      <c r="D58" s="33">
        <v>11</v>
      </c>
      <c r="E58" s="33">
        <v>3.59</v>
      </c>
      <c r="F58" s="35">
        <v>0.77</v>
      </c>
      <c r="G58" s="35">
        <v>1.33</v>
      </c>
      <c r="H58" s="35">
        <v>5.51</v>
      </c>
      <c r="I58" s="51">
        <f t="shared" si="45"/>
        <v>1698728.5499999998</v>
      </c>
      <c r="J58" s="92">
        <f t="shared" si="45"/>
        <v>192046.92600000006</v>
      </c>
      <c r="K58" s="92">
        <f t="shared" si="45"/>
        <v>746552.39999999991</v>
      </c>
      <c r="L58" s="92">
        <f t="shared" si="45"/>
        <v>243647.55599999995</v>
      </c>
      <c r="M58" s="92">
        <f t="shared" si="45"/>
        <v>52258.668000000012</v>
      </c>
      <c r="N58" s="92">
        <f t="shared" si="45"/>
        <v>90266.04</v>
      </c>
      <c r="O58" s="92">
        <f t="shared" si="45"/>
        <v>373956.96000000014</v>
      </c>
      <c r="P58" s="213">
        <f t="shared" si="9"/>
        <v>1.0102678912413643</v>
      </c>
      <c r="Q58" s="40">
        <f t="shared" si="13"/>
        <v>1698728.5500000003</v>
      </c>
      <c r="R58" s="51">
        <f t="shared" si="42"/>
        <v>1716170.9100000001</v>
      </c>
      <c r="S58" s="80">
        <f t="shared" si="42"/>
        <v>188555.02225259229</v>
      </c>
      <c r="T58" s="80">
        <f t="shared" si="42"/>
        <v>754217.57651181531</v>
      </c>
      <c r="U58" s="80">
        <f t="shared" si="42"/>
        <v>246149.1908797652</v>
      </c>
      <c r="V58" s="80">
        <f t="shared" si="42"/>
        <v>52795.230355827087</v>
      </c>
      <c r="W58" s="80">
        <f t="shared" si="42"/>
        <v>91647.83</v>
      </c>
      <c r="X58" s="80">
        <f t="shared" si="44"/>
        <v>382806.06</v>
      </c>
      <c r="Y58" s="41"/>
      <c r="Z58" s="40">
        <f t="shared" si="54"/>
        <v>1716170.9100000001</v>
      </c>
      <c r="AA58" s="54">
        <f t="shared" si="46"/>
        <v>189091.58460841945</v>
      </c>
      <c r="AB58" s="54">
        <f t="shared" si="47"/>
        <v>754217.57651181531</v>
      </c>
      <c r="AC58" s="54">
        <f t="shared" si="48"/>
        <v>246149.1908797652</v>
      </c>
      <c r="AD58" s="54">
        <f t="shared" si="49"/>
        <v>52258.668000000012</v>
      </c>
      <c r="AE58" s="54">
        <f t="shared" si="50"/>
        <v>91647.83</v>
      </c>
      <c r="AF58" s="54">
        <f t="shared" si="51"/>
        <v>382806.06</v>
      </c>
      <c r="AG58" s="54"/>
      <c r="AH58" s="42">
        <f t="shared" si="52"/>
        <v>1716170.9100000001</v>
      </c>
      <c r="AI58" s="56">
        <f t="shared" si="53"/>
        <v>-17442.360000000335</v>
      </c>
    </row>
    <row r="59" spans="1:35" x14ac:dyDescent="0.25">
      <c r="A59" s="31">
        <v>19</v>
      </c>
      <c r="B59" s="38">
        <v>3708.2</v>
      </c>
      <c r="C59" s="33">
        <v>2.48</v>
      </c>
      <c r="D59" s="33">
        <v>11.81</v>
      </c>
      <c r="E59" s="33">
        <v>4.34</v>
      </c>
      <c r="F59" s="35">
        <v>0.77</v>
      </c>
      <c r="G59" s="35">
        <v>1.33</v>
      </c>
      <c r="H59" s="35">
        <v>5.51</v>
      </c>
      <c r="I59" s="51">
        <f t="shared" si="45"/>
        <v>1177119.8400000003</v>
      </c>
      <c r="J59" s="92">
        <f t="shared" si="45"/>
        <v>119839.5220000002</v>
      </c>
      <c r="K59" s="92">
        <f t="shared" si="45"/>
        <v>525526.10399999993</v>
      </c>
      <c r="L59" s="92">
        <f t="shared" si="45"/>
        <v>193123.05599999995</v>
      </c>
      <c r="M59" s="92">
        <f t="shared" si="45"/>
        <v>34263.767999999989</v>
      </c>
      <c r="N59" s="92">
        <f t="shared" si="45"/>
        <v>59181.829999999994</v>
      </c>
      <c r="O59" s="92">
        <f t="shared" si="45"/>
        <v>245185.56000000003</v>
      </c>
      <c r="P59" s="213">
        <f t="shared" si="9"/>
        <v>0.98009836449617538</v>
      </c>
      <c r="Q59" s="40">
        <f t="shared" si="13"/>
        <v>1177119.8400000001</v>
      </c>
      <c r="R59" s="51">
        <f t="shared" si="42"/>
        <v>1153693.23</v>
      </c>
      <c r="S59" s="80">
        <f t="shared" si="42"/>
        <v>113892.65065917322</v>
      </c>
      <c r="T59" s="80">
        <f t="shared" si="42"/>
        <v>515067.27503044705</v>
      </c>
      <c r="U59" s="80">
        <f t="shared" si="42"/>
        <v>189279.5913321033</v>
      </c>
      <c r="V59" s="80">
        <f t="shared" si="42"/>
        <v>33581.862978276396</v>
      </c>
      <c r="W59" s="80">
        <f t="shared" si="42"/>
        <v>58183.679999999993</v>
      </c>
      <c r="X59" s="80">
        <f t="shared" si="44"/>
        <v>243688.17</v>
      </c>
      <c r="Y59" s="41"/>
      <c r="Z59" s="40">
        <f t="shared" si="54"/>
        <v>1153693.23</v>
      </c>
      <c r="AA59" s="54">
        <f t="shared" si="46"/>
        <v>113210.74563744955</v>
      </c>
      <c r="AB59" s="54">
        <f t="shared" si="47"/>
        <v>515067.27503044705</v>
      </c>
      <c r="AC59" s="54">
        <f t="shared" si="48"/>
        <v>189279.5913321033</v>
      </c>
      <c r="AD59" s="54">
        <f t="shared" si="49"/>
        <v>34263.767999999989</v>
      </c>
      <c r="AE59" s="54">
        <f t="shared" si="50"/>
        <v>58183.679999999993</v>
      </c>
      <c r="AF59" s="54">
        <f t="shared" si="51"/>
        <v>243688.17</v>
      </c>
      <c r="AG59" s="54"/>
      <c r="AH59" s="42">
        <f t="shared" si="52"/>
        <v>1153693.23</v>
      </c>
      <c r="AI59" s="56">
        <f t="shared" si="53"/>
        <v>23426.610000000335</v>
      </c>
    </row>
    <row r="60" spans="1:35" x14ac:dyDescent="0.25">
      <c r="A60" s="31">
        <v>20</v>
      </c>
      <c r="B60" s="38">
        <v>5568.4</v>
      </c>
      <c r="C60" s="33">
        <v>2.48</v>
      </c>
      <c r="D60" s="33">
        <v>11.39</v>
      </c>
      <c r="E60" s="33">
        <v>3.26</v>
      </c>
      <c r="F60" s="35">
        <v>0.77</v>
      </c>
      <c r="G60" s="35">
        <v>1.33</v>
      </c>
      <c r="H60" s="35">
        <v>5.51</v>
      </c>
      <c r="I60" s="51">
        <f t="shared" si="45"/>
        <v>1669186.7200000002</v>
      </c>
      <c r="J60" s="92">
        <f t="shared" si="45"/>
        <v>176915.21400000018</v>
      </c>
      <c r="K60" s="92">
        <f t="shared" si="45"/>
        <v>764665.37199999997</v>
      </c>
      <c r="L60" s="92">
        <f t="shared" si="45"/>
        <v>218859.44799999997</v>
      </c>
      <c r="M60" s="92">
        <f t="shared" si="45"/>
        <v>51693.79599999998</v>
      </c>
      <c r="N60" s="92">
        <f t="shared" si="45"/>
        <v>88871.049999999988</v>
      </c>
      <c r="O60" s="92">
        <f t="shared" si="45"/>
        <v>368181.84</v>
      </c>
      <c r="P60" s="213">
        <f t="shared" si="9"/>
        <v>0.96577151057132771</v>
      </c>
      <c r="Q60" s="40">
        <f t="shared" si="13"/>
        <v>1669186.7200000002</v>
      </c>
      <c r="R60" s="51">
        <f t="shared" si="42"/>
        <v>1612052.98</v>
      </c>
      <c r="S60" s="80">
        <f t="shared" si="42"/>
        <v>166372.7936334752</v>
      </c>
      <c r="T60" s="80">
        <f t="shared" si="42"/>
        <v>738610.33362611674</v>
      </c>
      <c r="U60" s="80">
        <f t="shared" si="42"/>
        <v>211402.0796857893</v>
      </c>
      <c r="V60" s="80">
        <f t="shared" si="42"/>
        <v>49932.393054618944</v>
      </c>
      <c r="W60" s="80">
        <f t="shared" si="42"/>
        <v>86130.540000000008</v>
      </c>
      <c r="X60" s="80">
        <f t="shared" si="44"/>
        <v>359604.84</v>
      </c>
      <c r="Y60" s="41"/>
      <c r="Z60" s="40">
        <f t="shared" si="54"/>
        <v>1612052.9800000002</v>
      </c>
      <c r="AA60" s="54">
        <f t="shared" si="46"/>
        <v>164611.39068809396</v>
      </c>
      <c r="AB60" s="54">
        <f t="shared" si="47"/>
        <v>738610.33362611674</v>
      </c>
      <c r="AC60" s="54">
        <f t="shared" si="48"/>
        <v>211402.0796857893</v>
      </c>
      <c r="AD60" s="54">
        <f t="shared" si="49"/>
        <v>51693.79599999998</v>
      </c>
      <c r="AE60" s="54">
        <f t="shared" si="50"/>
        <v>86130.540000000008</v>
      </c>
      <c r="AF60" s="54">
        <f t="shared" si="51"/>
        <v>359604.84</v>
      </c>
      <c r="AG60" s="54"/>
      <c r="AH60" s="42">
        <f t="shared" si="52"/>
        <v>1612052.9800000002</v>
      </c>
      <c r="AI60" s="56">
        <f t="shared" si="53"/>
        <v>57133.739999999991</v>
      </c>
    </row>
    <row r="61" spans="1:35" x14ac:dyDescent="0.25">
      <c r="A61" s="31">
        <v>42</v>
      </c>
      <c r="B61" s="38">
        <v>4035.7</v>
      </c>
      <c r="C61" s="33">
        <v>2.48</v>
      </c>
      <c r="D61" s="33">
        <v>11.1</v>
      </c>
      <c r="E61" s="33">
        <v>3.98</v>
      </c>
      <c r="F61" s="35">
        <v>0.77</v>
      </c>
      <c r="G61" s="35">
        <v>1.33</v>
      </c>
      <c r="H61" s="35">
        <v>5.51</v>
      </c>
      <c r="I61" s="51">
        <f t="shared" si="45"/>
        <v>1236862.32</v>
      </c>
      <c r="J61" s="92">
        <f t="shared" si="45"/>
        <v>138021.06</v>
      </c>
      <c r="K61" s="92">
        <f t="shared" si="45"/>
        <v>537555.24000000011</v>
      </c>
      <c r="L61" s="92">
        <f t="shared" si="45"/>
        <v>192745.03200000001</v>
      </c>
      <c r="M61" s="92">
        <f t="shared" si="45"/>
        <v>37289.868000000009</v>
      </c>
      <c r="N61" s="92">
        <f t="shared" si="45"/>
        <v>64410.960000000014</v>
      </c>
      <c r="O61" s="92">
        <f t="shared" si="45"/>
        <v>266840.15999999997</v>
      </c>
      <c r="P61" s="213">
        <f t="shared" si="9"/>
        <v>0.96255124014126325</v>
      </c>
      <c r="Q61" s="40">
        <f t="shared" si="13"/>
        <v>1236862.32</v>
      </c>
      <c r="R61" s="51">
        <f t="shared" ref="R61:W70" si="55">R135+R209+R283+R359+R435+R512+R586+R663+R737+R810+R883+R956</f>
        <v>1190543.3600000001</v>
      </c>
      <c r="S61" s="80">
        <f t="shared" si="55"/>
        <v>128834.84882279413</v>
      </c>
      <c r="T61" s="80">
        <f t="shared" si="55"/>
        <v>517424.46290643438</v>
      </c>
      <c r="U61" s="80">
        <f t="shared" si="55"/>
        <v>185526.96958266746</v>
      </c>
      <c r="V61" s="80">
        <f t="shared" si="55"/>
        <v>35893.408688104006</v>
      </c>
      <c r="W61" s="80">
        <f t="shared" si="55"/>
        <v>62372.31</v>
      </c>
      <c r="X61" s="80">
        <f t="shared" si="44"/>
        <v>260491.36000000004</v>
      </c>
      <c r="Y61" s="41"/>
      <c r="Z61" s="40">
        <f t="shared" si="54"/>
        <v>1190543.3600000001</v>
      </c>
      <c r="AA61" s="54">
        <f t="shared" si="46"/>
        <v>127438.38951089809</v>
      </c>
      <c r="AB61" s="54">
        <f t="shared" si="47"/>
        <v>517424.46290643438</v>
      </c>
      <c r="AC61" s="54">
        <f t="shared" si="48"/>
        <v>185526.96958266746</v>
      </c>
      <c r="AD61" s="54">
        <f t="shared" si="49"/>
        <v>37289.868000000009</v>
      </c>
      <c r="AE61" s="54">
        <f t="shared" si="50"/>
        <v>62372.31</v>
      </c>
      <c r="AF61" s="54">
        <f t="shared" si="51"/>
        <v>260491.36000000004</v>
      </c>
      <c r="AG61" s="54"/>
      <c r="AH61" s="42">
        <f t="shared" si="52"/>
        <v>1190543.3600000001</v>
      </c>
      <c r="AI61" s="56">
        <f t="shared" si="53"/>
        <v>46318.959999999963</v>
      </c>
    </row>
    <row r="62" spans="1:35" x14ac:dyDescent="0.25">
      <c r="A62" s="31">
        <v>43</v>
      </c>
      <c r="B62" s="38">
        <v>4116.7</v>
      </c>
      <c r="C62" s="33">
        <v>2.48</v>
      </c>
      <c r="D62" s="33">
        <v>11.67</v>
      </c>
      <c r="E62" s="33">
        <v>10.84</v>
      </c>
      <c r="F62" s="35">
        <v>0.77</v>
      </c>
      <c r="G62" s="35">
        <v>1.33</v>
      </c>
      <c r="H62" s="35">
        <v>5.51</v>
      </c>
      <c r="I62" s="51">
        <f t="shared" si="45"/>
        <v>1635070.6799999997</v>
      </c>
      <c r="J62" s="92">
        <f t="shared" si="45"/>
        <v>146952.95999999999</v>
      </c>
      <c r="K62" s="92">
        <f t="shared" si="45"/>
        <v>576591.35999999987</v>
      </c>
      <c r="L62" s="92">
        <f t="shared" si="45"/>
        <v>535582.71999999997</v>
      </c>
      <c r="M62" s="92">
        <f t="shared" si="45"/>
        <v>38044.159999999996</v>
      </c>
      <c r="N62" s="92">
        <f t="shared" si="45"/>
        <v>65702.75999999998</v>
      </c>
      <c r="O62" s="92">
        <f t="shared" si="45"/>
        <v>272196.71999999997</v>
      </c>
      <c r="P62" s="213">
        <f t="shared" si="9"/>
        <v>0.96943647720476533</v>
      </c>
      <c r="Q62" s="40">
        <f t="shared" si="13"/>
        <v>1635070.6799999997</v>
      </c>
      <c r="R62" s="51">
        <f t="shared" si="55"/>
        <v>1585097.16</v>
      </c>
      <c r="S62" s="80">
        <f t="shared" si="55"/>
        <v>124509.21808220957</v>
      </c>
      <c r="T62" s="80">
        <f t="shared" si="55"/>
        <v>558973.6512190986</v>
      </c>
      <c r="U62" s="80">
        <f t="shared" si="55"/>
        <v>519218.02735347289</v>
      </c>
      <c r="V62" s="80">
        <f t="shared" si="55"/>
        <v>36881.723345219019</v>
      </c>
      <c r="W62" s="80">
        <f t="shared" si="55"/>
        <v>66461.209999999992</v>
      </c>
      <c r="X62" s="80">
        <f t="shared" si="44"/>
        <v>279053.32999999996</v>
      </c>
      <c r="Y62" s="41"/>
      <c r="Z62" s="40">
        <f t="shared" si="54"/>
        <v>1585097.1599999997</v>
      </c>
      <c r="AA62" s="54">
        <f t="shared" si="46"/>
        <v>123346.78142742824</v>
      </c>
      <c r="AB62" s="54">
        <f t="shared" si="47"/>
        <v>558973.6512190986</v>
      </c>
      <c r="AC62" s="54">
        <f t="shared" si="48"/>
        <v>519218.02735347289</v>
      </c>
      <c r="AD62" s="54">
        <f t="shared" si="49"/>
        <v>38044.159999999996</v>
      </c>
      <c r="AE62" s="54">
        <f t="shared" si="50"/>
        <v>66461.209999999992</v>
      </c>
      <c r="AF62" s="54">
        <f t="shared" si="51"/>
        <v>279053.32999999996</v>
      </c>
      <c r="AG62" s="54"/>
      <c r="AH62" s="42">
        <f t="shared" si="52"/>
        <v>1585097.1599999997</v>
      </c>
      <c r="AI62" s="56">
        <f t="shared" si="53"/>
        <v>49973.520000000019</v>
      </c>
    </row>
    <row r="63" spans="1:35" x14ac:dyDescent="0.25">
      <c r="A63" s="31">
        <v>44</v>
      </c>
      <c r="B63" s="38">
        <v>4127.7</v>
      </c>
      <c r="C63" s="33">
        <v>2.48</v>
      </c>
      <c r="D63" s="33">
        <v>11.19</v>
      </c>
      <c r="E63" s="33">
        <v>4.25</v>
      </c>
      <c r="F63" s="35">
        <v>0.77</v>
      </c>
      <c r="G63" s="35">
        <v>1.33</v>
      </c>
      <c r="H63" s="35">
        <v>5.51</v>
      </c>
      <c r="I63" s="51">
        <f t="shared" si="45"/>
        <v>1281041.6299999999</v>
      </c>
      <c r="J63" s="92">
        <f t="shared" si="45"/>
        <v>139317.25600000014</v>
      </c>
      <c r="K63" s="92">
        <f t="shared" si="45"/>
        <v>554267.55599999998</v>
      </c>
      <c r="L63" s="92">
        <f t="shared" si="45"/>
        <v>210512.70000000004</v>
      </c>
      <c r="M63" s="92">
        <f t="shared" si="45"/>
        <v>38139.947999999989</v>
      </c>
      <c r="N63" s="92">
        <f t="shared" si="45"/>
        <v>65878.810000000012</v>
      </c>
      <c r="O63" s="92">
        <f t="shared" si="45"/>
        <v>272925.36</v>
      </c>
      <c r="P63" s="213">
        <f t="shared" si="9"/>
        <v>1.0040143816403531</v>
      </c>
      <c r="Q63" s="40">
        <f t="shared" si="13"/>
        <v>1281041.6300000004</v>
      </c>
      <c r="R63" s="51">
        <f t="shared" si="55"/>
        <v>1286184.22</v>
      </c>
      <c r="S63" s="80">
        <f t="shared" si="55"/>
        <v>134615.33838397794</v>
      </c>
      <c r="T63" s="80">
        <f t="shared" si="55"/>
        <v>556492.5971488764</v>
      </c>
      <c r="U63" s="80">
        <f t="shared" si="55"/>
        <v>211357.77818433646</v>
      </c>
      <c r="V63" s="80">
        <f t="shared" si="55"/>
        <v>38293.056282809193</v>
      </c>
      <c r="W63" s="80">
        <f t="shared" si="55"/>
        <v>66556.02</v>
      </c>
      <c r="X63" s="80">
        <f t="shared" si="44"/>
        <v>278869.43000000005</v>
      </c>
      <c r="Y63" s="41"/>
      <c r="Z63" s="40">
        <f t="shared" si="54"/>
        <v>1286184.2200000002</v>
      </c>
      <c r="AA63" s="54">
        <f t="shared" si="46"/>
        <v>134768.44666678726</v>
      </c>
      <c r="AB63" s="54">
        <f t="shared" si="47"/>
        <v>556492.5971488764</v>
      </c>
      <c r="AC63" s="54">
        <f t="shared" si="48"/>
        <v>211357.77818433646</v>
      </c>
      <c r="AD63" s="54">
        <f t="shared" si="49"/>
        <v>38139.947999999989</v>
      </c>
      <c r="AE63" s="54">
        <f t="shared" si="50"/>
        <v>66556.02</v>
      </c>
      <c r="AF63" s="54">
        <f t="shared" si="51"/>
        <v>278869.43000000005</v>
      </c>
      <c r="AG63" s="54"/>
      <c r="AH63" s="42">
        <f t="shared" si="52"/>
        <v>1286184.2200000002</v>
      </c>
      <c r="AI63" s="56">
        <f t="shared" si="53"/>
        <v>-5142.5900000003166</v>
      </c>
    </row>
    <row r="64" spans="1:35" x14ac:dyDescent="0.25">
      <c r="A64" s="31">
        <v>65</v>
      </c>
      <c r="B64" s="75">
        <v>10693</v>
      </c>
      <c r="C64" s="33">
        <v>2.2999999999999998</v>
      </c>
      <c r="D64" s="33">
        <v>10.81</v>
      </c>
      <c r="E64" s="33">
        <v>3.44</v>
      </c>
      <c r="F64" s="35">
        <v>0.77</v>
      </c>
      <c r="G64" s="35">
        <v>1.33</v>
      </c>
      <c r="H64" s="35"/>
      <c r="I64" s="51">
        <f t="shared" si="45"/>
        <v>2381555.0699999998</v>
      </c>
      <c r="J64" s="92">
        <f t="shared" si="45"/>
        <v>283586.55000000022</v>
      </c>
      <c r="K64" s="92">
        <f t="shared" si="45"/>
        <v>1387095.96</v>
      </c>
      <c r="L64" s="92">
        <f t="shared" si="45"/>
        <v>441407.03999999986</v>
      </c>
      <c r="M64" s="92">
        <f t="shared" si="45"/>
        <v>98803.32</v>
      </c>
      <c r="N64" s="92">
        <f t="shared" si="45"/>
        <v>170662.20000000004</v>
      </c>
      <c r="O64" s="92">
        <f t="shared" si="45"/>
        <v>0</v>
      </c>
      <c r="P64" s="213">
        <f t="shared" si="9"/>
        <v>0.99634327162545955</v>
      </c>
      <c r="Q64" s="40">
        <f t="shared" si="13"/>
        <v>2381555.0700000003</v>
      </c>
      <c r="R64" s="51">
        <f t="shared" si="55"/>
        <v>2372846.37</v>
      </c>
      <c r="S64" s="80">
        <f t="shared" si="55"/>
        <v>281807.34143877344</v>
      </c>
      <c r="T64" s="80">
        <f t="shared" si="55"/>
        <v>1382023.7299165686</v>
      </c>
      <c r="U64" s="80">
        <f t="shared" si="55"/>
        <v>439792.93532960181</v>
      </c>
      <c r="V64" s="80">
        <f t="shared" si="55"/>
        <v>98442.023315056227</v>
      </c>
      <c r="W64" s="80">
        <f t="shared" si="55"/>
        <v>170780.34</v>
      </c>
      <c r="X64" s="80">
        <f t="shared" si="44"/>
        <v>0</v>
      </c>
      <c r="Y64" s="41"/>
      <c r="Z64" s="40">
        <f t="shared" si="54"/>
        <v>2372846.3699999996</v>
      </c>
      <c r="AA64" s="54">
        <f t="shared" si="46"/>
        <v>281446.04475382948</v>
      </c>
      <c r="AB64" s="54">
        <f t="shared" si="47"/>
        <v>1382023.7299165686</v>
      </c>
      <c r="AC64" s="54">
        <f t="shared" si="48"/>
        <v>439792.93532960181</v>
      </c>
      <c r="AD64" s="54">
        <f t="shared" si="49"/>
        <v>98803.32</v>
      </c>
      <c r="AE64" s="54">
        <f t="shared" si="50"/>
        <v>170780.34</v>
      </c>
      <c r="AF64" s="54">
        <f t="shared" si="51"/>
        <v>0</v>
      </c>
      <c r="AG64" s="54"/>
      <c r="AH64" s="42">
        <f t="shared" si="52"/>
        <v>2372846.3699999996</v>
      </c>
      <c r="AI64" s="56">
        <f t="shared" si="53"/>
        <v>8708.7000000001863</v>
      </c>
    </row>
    <row r="65" spans="1:35" x14ac:dyDescent="0.25">
      <c r="A65" s="31">
        <v>66</v>
      </c>
      <c r="B65" s="75">
        <v>3535.1</v>
      </c>
      <c r="C65" s="33">
        <v>2.2999999999999998</v>
      </c>
      <c r="D65" s="33">
        <v>15.28</v>
      </c>
      <c r="E65" s="33">
        <v>10.89</v>
      </c>
      <c r="F65" s="35">
        <v>0.77</v>
      </c>
      <c r="G65" s="35">
        <v>1.33</v>
      </c>
      <c r="H65" s="35"/>
      <c r="I65" s="51">
        <f t="shared" si="45"/>
        <v>1301454.2599999995</v>
      </c>
      <c r="J65" s="92">
        <f t="shared" si="45"/>
        <v>102354.00200000008</v>
      </c>
      <c r="K65" s="92">
        <f t="shared" si="45"/>
        <v>648195.93599999987</v>
      </c>
      <c r="L65" s="92">
        <f t="shared" si="45"/>
        <v>461966.86800000002</v>
      </c>
      <c r="M65" s="92">
        <f t="shared" si="45"/>
        <v>32664.324000000008</v>
      </c>
      <c r="N65" s="92">
        <f t="shared" si="45"/>
        <v>56273.12999999999</v>
      </c>
      <c r="O65" s="92">
        <f t="shared" si="45"/>
        <v>0</v>
      </c>
      <c r="P65" s="213">
        <f t="shared" si="9"/>
        <v>0.84939626691144743</v>
      </c>
      <c r="Q65" s="40">
        <f t="shared" si="13"/>
        <v>1301454.2599999998</v>
      </c>
      <c r="R65" s="51">
        <f t="shared" si="55"/>
        <v>1105450.3899999999</v>
      </c>
      <c r="S65" s="80">
        <f t="shared" si="55"/>
        <v>86700.428560568544</v>
      </c>
      <c r="T65" s="80">
        <f t="shared" si="55"/>
        <v>550485.24411263957</v>
      </c>
      <c r="U65" s="80">
        <f t="shared" si="55"/>
        <v>392328.81599389046</v>
      </c>
      <c r="V65" s="80">
        <f t="shared" si="55"/>
        <v>27740.421332901347</v>
      </c>
      <c r="W65" s="80">
        <f t="shared" si="55"/>
        <v>48195.479999999996</v>
      </c>
      <c r="X65" s="80">
        <f t="shared" si="44"/>
        <v>0</v>
      </c>
      <c r="Y65" s="41"/>
      <c r="Z65" s="40">
        <f t="shared" si="54"/>
        <v>1105450.3899999999</v>
      </c>
      <c r="AA65" s="54">
        <f t="shared" si="46"/>
        <v>81776.525893469923</v>
      </c>
      <c r="AB65" s="54">
        <f t="shared" si="47"/>
        <v>550485.24411263957</v>
      </c>
      <c r="AC65" s="54">
        <f t="shared" si="48"/>
        <v>392328.81599389046</v>
      </c>
      <c r="AD65" s="54">
        <f t="shared" si="49"/>
        <v>32664.324000000008</v>
      </c>
      <c r="AE65" s="54">
        <f t="shared" si="50"/>
        <v>48195.479999999996</v>
      </c>
      <c r="AF65" s="54">
        <f t="shared" si="51"/>
        <v>0</v>
      </c>
      <c r="AG65" s="54"/>
      <c r="AH65" s="42">
        <f t="shared" si="52"/>
        <v>1105450.3899999999</v>
      </c>
      <c r="AI65" s="56">
        <f t="shared" si="53"/>
        <v>196003.86999999965</v>
      </c>
    </row>
    <row r="66" spans="1:35" x14ac:dyDescent="0.25">
      <c r="A66" s="31" t="s">
        <v>58</v>
      </c>
      <c r="B66" s="75">
        <v>3535.3</v>
      </c>
      <c r="C66" s="33">
        <v>2.2999999999999998</v>
      </c>
      <c r="D66" s="33">
        <v>15.21</v>
      </c>
      <c r="E66" s="33">
        <v>10.88</v>
      </c>
      <c r="F66" s="35">
        <v>0.77</v>
      </c>
      <c r="G66" s="35">
        <v>1.33</v>
      </c>
      <c r="H66" s="35"/>
      <c r="I66" s="51">
        <f t="shared" si="45"/>
        <v>1301052.6199999996</v>
      </c>
      <c r="J66" s="92">
        <f t="shared" si="45"/>
        <v>104817.1679999999</v>
      </c>
      <c r="K66" s="92">
        <f t="shared" si="45"/>
        <v>645431.78700000013</v>
      </c>
      <c r="L66" s="92">
        <f t="shared" si="45"/>
        <v>461689.53599999996</v>
      </c>
      <c r="M66" s="92">
        <f t="shared" si="45"/>
        <v>32674.719000000005</v>
      </c>
      <c r="N66" s="92">
        <f t="shared" si="45"/>
        <v>56439.41</v>
      </c>
      <c r="O66" s="92">
        <f t="shared" si="45"/>
        <v>0</v>
      </c>
      <c r="P66" s="213">
        <f t="shared" si="9"/>
        <v>0.903953654080494</v>
      </c>
      <c r="Q66" s="40">
        <f t="shared" si="13"/>
        <v>1301052.6199999999</v>
      </c>
      <c r="R66" s="51">
        <f t="shared" si="55"/>
        <v>1176091.27</v>
      </c>
      <c r="S66" s="80">
        <f t="shared" si="55"/>
        <v>94092.450906497877</v>
      </c>
      <c r="T66" s="80">
        <f t="shared" si="55"/>
        <v>583440.41213745961</v>
      </c>
      <c r="U66" s="80">
        <f t="shared" si="55"/>
        <v>417345.93583534268</v>
      </c>
      <c r="V66" s="80">
        <f t="shared" si="55"/>
        <v>29536.431120699795</v>
      </c>
      <c r="W66" s="80">
        <f t="shared" si="55"/>
        <v>51676.039999999994</v>
      </c>
      <c r="X66" s="80">
        <f t="shared" si="44"/>
        <v>0</v>
      </c>
      <c r="Y66" s="41"/>
      <c r="Z66" s="40">
        <f t="shared" si="54"/>
        <v>1176091.27</v>
      </c>
      <c r="AA66" s="54">
        <f t="shared" si="46"/>
        <v>90954.163027197705</v>
      </c>
      <c r="AB66" s="54">
        <f t="shared" si="47"/>
        <v>583440.41213745961</v>
      </c>
      <c r="AC66" s="54">
        <f t="shared" si="48"/>
        <v>417345.93583534268</v>
      </c>
      <c r="AD66" s="54">
        <f t="shared" si="49"/>
        <v>32674.719000000005</v>
      </c>
      <c r="AE66" s="54">
        <f t="shared" si="50"/>
        <v>51676.039999999994</v>
      </c>
      <c r="AF66" s="54">
        <f t="shared" si="51"/>
        <v>0</v>
      </c>
      <c r="AG66" s="54"/>
      <c r="AH66" s="42">
        <f t="shared" si="52"/>
        <v>1176091.27</v>
      </c>
      <c r="AI66" s="56">
        <f t="shared" si="53"/>
        <v>124961.34999999963</v>
      </c>
    </row>
    <row r="67" spans="1:35" x14ac:dyDescent="0.25">
      <c r="A67" s="31">
        <v>67</v>
      </c>
      <c r="B67" s="75">
        <v>14263.9</v>
      </c>
      <c r="C67" s="33">
        <v>2.2999999999999998</v>
      </c>
      <c r="D67" s="33">
        <v>11.27</v>
      </c>
      <c r="E67" s="33">
        <v>2.75</v>
      </c>
      <c r="F67" s="35">
        <v>0.77</v>
      </c>
      <c r="G67" s="35">
        <v>1.33</v>
      </c>
      <c r="H67" s="35"/>
      <c r="I67" s="51">
        <f t="shared" si="45"/>
        <v>3080851.7699999996</v>
      </c>
      <c r="J67" s="92">
        <f t="shared" si="45"/>
        <v>378761.90800000011</v>
      </c>
      <c r="K67" s="92">
        <f t="shared" si="45"/>
        <v>1889762.6159999995</v>
      </c>
      <c r="L67" s="92">
        <f t="shared" si="45"/>
        <v>461122.2</v>
      </c>
      <c r="M67" s="92">
        <f t="shared" si="45"/>
        <v>129114.216</v>
      </c>
      <c r="N67" s="92">
        <f t="shared" si="45"/>
        <v>222090.83000000005</v>
      </c>
      <c r="O67" s="92">
        <f t="shared" si="45"/>
        <v>0</v>
      </c>
      <c r="P67" s="213">
        <f t="shared" si="9"/>
        <v>0.917431087572253</v>
      </c>
      <c r="Q67" s="40">
        <f t="shared" si="13"/>
        <v>3080851.77</v>
      </c>
      <c r="R67" s="51">
        <f t="shared" si="55"/>
        <v>2826469.1900000004</v>
      </c>
      <c r="S67" s="80">
        <f t="shared" si="55"/>
        <v>345728.46728367649</v>
      </c>
      <c r="T67" s="80">
        <f t="shared" si="55"/>
        <v>1733889.2201293416</v>
      </c>
      <c r="U67" s="80">
        <f t="shared" si="55"/>
        <v>423087.43170857942</v>
      </c>
      <c r="V67" s="80">
        <f t="shared" si="55"/>
        <v>118464.48087840222</v>
      </c>
      <c r="W67" s="80">
        <f t="shared" si="55"/>
        <v>205299.59</v>
      </c>
      <c r="X67" s="80">
        <f t="shared" si="44"/>
        <v>0</v>
      </c>
      <c r="Y67" s="41"/>
      <c r="Z67" s="40">
        <f t="shared" si="54"/>
        <v>2826469.1899999995</v>
      </c>
      <c r="AA67" s="54">
        <f t="shared" si="46"/>
        <v>335078.73216207861</v>
      </c>
      <c r="AB67" s="54">
        <f t="shared" si="47"/>
        <v>1733889.2201293416</v>
      </c>
      <c r="AC67" s="54">
        <f t="shared" si="48"/>
        <v>423087.43170857942</v>
      </c>
      <c r="AD67" s="54">
        <f t="shared" si="49"/>
        <v>129114.216</v>
      </c>
      <c r="AE67" s="54">
        <f t="shared" si="50"/>
        <v>205299.59</v>
      </c>
      <c r="AF67" s="54">
        <f t="shared" si="51"/>
        <v>0</v>
      </c>
      <c r="AG67" s="54"/>
      <c r="AH67" s="42">
        <f t="shared" si="52"/>
        <v>2826469.1899999995</v>
      </c>
      <c r="AI67" s="56">
        <f t="shared" si="53"/>
        <v>254382.58000000007</v>
      </c>
    </row>
    <row r="68" spans="1:35" s="74" customFormat="1" x14ac:dyDescent="0.25">
      <c r="A68" s="32" t="s">
        <v>37</v>
      </c>
      <c r="B68" s="53">
        <v>66159.599999999991</v>
      </c>
      <c r="C68" s="33"/>
      <c r="D68" s="34"/>
      <c r="E68" s="34"/>
      <c r="F68" s="35"/>
      <c r="G68" s="35"/>
      <c r="H68" s="35"/>
      <c r="I68" s="51">
        <f t="shared" si="45"/>
        <v>18824596.949999996</v>
      </c>
      <c r="J68" s="92">
        <f t="shared" si="45"/>
        <v>1931744.2480000006</v>
      </c>
      <c r="K68" s="92">
        <f t="shared" si="45"/>
        <v>9284532.3909999989</v>
      </c>
      <c r="L68" s="92">
        <f t="shared" si="45"/>
        <v>4169080.1560000004</v>
      </c>
      <c r="M68" s="92">
        <f t="shared" si="45"/>
        <v>602575.43500000006</v>
      </c>
      <c r="N68" s="92">
        <f t="shared" si="45"/>
        <v>1037378.12</v>
      </c>
      <c r="O68" s="92">
        <f t="shared" si="45"/>
        <v>1799286.6000000003</v>
      </c>
      <c r="P68" s="213">
        <f t="shared" si="9"/>
        <v>0.94848055697681233</v>
      </c>
      <c r="Q68" s="40">
        <f t="shared" si="13"/>
        <v>18824596.949999999</v>
      </c>
      <c r="R68" s="51">
        <f t="shared" si="55"/>
        <v>17854764.199999999</v>
      </c>
      <c r="S68" s="80">
        <f t="shared" si="55"/>
        <v>1787684.7605816787</v>
      </c>
      <c r="T68" s="80">
        <f t="shared" si="55"/>
        <v>8789518.8248387668</v>
      </c>
      <c r="U68" s="80">
        <f t="shared" si="55"/>
        <v>3902205.048682292</v>
      </c>
      <c r="V68" s="80">
        <f t="shared" si="55"/>
        <v>572898.18589726347</v>
      </c>
      <c r="W68" s="80">
        <f t="shared" si="55"/>
        <v>997944.19000000006</v>
      </c>
      <c r="X68" s="80">
        <f t="shared" si="44"/>
        <v>1804513.19</v>
      </c>
      <c r="Y68" s="43"/>
      <c r="Z68" s="40">
        <f>SUM(Z56:Z67)</f>
        <v>17854764.199999999</v>
      </c>
      <c r="AA68" s="55">
        <f t="shared" ref="AA68:AF68" si="56">SUM(AA56:AA67)</f>
        <v>1758007.5114789412</v>
      </c>
      <c r="AB68" s="55">
        <f t="shared" si="56"/>
        <v>8789518.8248387668</v>
      </c>
      <c r="AC68" s="55">
        <f t="shared" si="56"/>
        <v>3902205.0486822925</v>
      </c>
      <c r="AD68" s="55">
        <f t="shared" si="56"/>
        <v>602575.43499999994</v>
      </c>
      <c r="AE68" s="55">
        <f t="shared" si="56"/>
        <v>997944.19</v>
      </c>
      <c r="AF68" s="55">
        <f t="shared" si="56"/>
        <v>1804513.1900000004</v>
      </c>
      <c r="AG68" s="55"/>
      <c r="AH68" s="42">
        <f>SUM(AH56:AH67)</f>
        <v>17854764.199999999</v>
      </c>
      <c r="AI68" s="56">
        <f>SUM(AI56:AI67)</f>
        <v>969832.74999999872</v>
      </c>
    </row>
    <row r="69" spans="1:35" x14ac:dyDescent="0.25">
      <c r="A69" t="s">
        <v>60</v>
      </c>
      <c r="I69" s="51"/>
      <c r="J69" s="92"/>
      <c r="K69" s="92"/>
      <c r="L69" s="92"/>
      <c r="M69" s="92"/>
      <c r="N69" s="92"/>
      <c r="O69" s="92"/>
      <c r="P69" s="213">
        <v>0</v>
      </c>
      <c r="Q69" s="40">
        <f t="shared" si="13"/>
        <v>0</v>
      </c>
      <c r="R69" s="51">
        <f t="shared" si="55"/>
        <v>0</v>
      </c>
      <c r="S69" s="80">
        <f t="shared" si="55"/>
        <v>0</v>
      </c>
      <c r="T69" s="80">
        <f t="shared" si="55"/>
        <v>0</v>
      </c>
      <c r="U69" s="80">
        <f t="shared" si="55"/>
        <v>0</v>
      </c>
      <c r="V69" s="80">
        <f t="shared" si="55"/>
        <v>0</v>
      </c>
      <c r="W69" s="80">
        <f t="shared" si="55"/>
        <v>0</v>
      </c>
      <c r="X69" s="80">
        <f t="shared" si="44"/>
        <v>0</v>
      </c>
    </row>
    <row r="70" spans="1:35" x14ac:dyDescent="0.25">
      <c r="A70" s="31">
        <v>1</v>
      </c>
      <c r="B70" s="38">
        <v>3380.5</v>
      </c>
      <c r="C70" s="33">
        <v>2.2999999999999998</v>
      </c>
      <c r="D70" s="33">
        <v>13.15</v>
      </c>
      <c r="E70" s="33">
        <v>10.050000000000001</v>
      </c>
      <c r="F70" s="35">
        <v>0.77</v>
      </c>
      <c r="G70" s="35">
        <v>1.33</v>
      </c>
      <c r="H70" s="35"/>
      <c r="I70" s="51">
        <f t="shared" ref="I70:O72" si="57">I144+I218+I292+I368+I444+I521+I595+I672+I746+I819+I892+I965</f>
        <v>1124579.8799999999</v>
      </c>
      <c r="J70" s="92">
        <f t="shared" si="57"/>
        <v>98020.362999999939</v>
      </c>
      <c r="K70" s="92">
        <f t="shared" si="57"/>
        <v>533496.81500000006</v>
      </c>
      <c r="L70" s="92">
        <f t="shared" si="57"/>
        <v>407729.50500000012</v>
      </c>
      <c r="M70" s="92">
        <f t="shared" si="57"/>
        <v>31238.977000000003</v>
      </c>
      <c r="N70" s="92">
        <f t="shared" si="57"/>
        <v>54094.22</v>
      </c>
      <c r="O70" s="92">
        <f t="shared" si="57"/>
        <v>0</v>
      </c>
      <c r="P70" s="213">
        <f t="shared" si="9"/>
        <v>0.7529929132290718</v>
      </c>
      <c r="Q70" s="40">
        <f t="shared" si="13"/>
        <v>1124579.8800000001</v>
      </c>
      <c r="R70" s="51">
        <f t="shared" si="55"/>
        <v>846800.67999999993</v>
      </c>
      <c r="S70" s="80">
        <f t="shared" si="55"/>
        <v>72789.953862561757</v>
      </c>
      <c r="T70" s="80">
        <f t="shared" si="55"/>
        <v>401437.80511920364</v>
      </c>
      <c r="U70" s="80">
        <f t="shared" si="55"/>
        <v>306802.2769161975</v>
      </c>
      <c r="V70" s="80">
        <f t="shared" si="55"/>
        <v>23506.244102037024</v>
      </c>
      <c r="W70" s="80">
        <f t="shared" si="55"/>
        <v>42264.4</v>
      </c>
      <c r="X70" s="80">
        <f t="shared" si="44"/>
        <v>0</v>
      </c>
      <c r="Y70" s="41"/>
      <c r="Z70" s="40">
        <f>SUM(S70:Y70)</f>
        <v>846800.67999999993</v>
      </c>
      <c r="AA70" s="54">
        <f>Z70-AF70-AE70-AD70-AC70-AB70</f>
        <v>65057.220964598819</v>
      </c>
      <c r="AB70" s="54">
        <f t="shared" ref="AB70:AF72" si="58">T70</f>
        <v>401437.80511920364</v>
      </c>
      <c r="AC70" s="54">
        <f t="shared" si="58"/>
        <v>306802.2769161975</v>
      </c>
      <c r="AD70" s="54">
        <f>M70</f>
        <v>31238.977000000003</v>
      </c>
      <c r="AE70" s="54">
        <f t="shared" si="58"/>
        <v>42264.4</v>
      </c>
      <c r="AF70" s="54">
        <f t="shared" si="58"/>
        <v>0</v>
      </c>
      <c r="AG70" s="54"/>
      <c r="AH70" s="42">
        <f>SUM(AA70:AG70)</f>
        <v>846800.67999999993</v>
      </c>
      <c r="AI70" s="56">
        <f>I70-Z70</f>
        <v>277779.19999999995</v>
      </c>
    </row>
    <row r="71" spans="1:35" x14ac:dyDescent="0.25">
      <c r="A71" s="31">
        <v>2</v>
      </c>
      <c r="B71" s="38">
        <v>3241.2</v>
      </c>
      <c r="C71" s="33">
        <v>2.2999999999999998</v>
      </c>
      <c r="D71" s="33">
        <v>13.89</v>
      </c>
      <c r="E71" s="33">
        <v>10.41</v>
      </c>
      <c r="F71" s="35">
        <v>0.77</v>
      </c>
      <c r="G71" s="35">
        <v>1.33</v>
      </c>
      <c r="H71" s="35"/>
      <c r="I71" s="51">
        <f t="shared" si="57"/>
        <v>1122951.8799999999</v>
      </c>
      <c r="J71" s="92">
        <f t="shared" si="57"/>
        <v>96094.770000000019</v>
      </c>
      <c r="K71" s="92">
        <f t="shared" si="57"/>
        <v>540265.43999999994</v>
      </c>
      <c r="L71" s="92">
        <f t="shared" si="57"/>
        <v>404907.35999999993</v>
      </c>
      <c r="M71" s="92">
        <f t="shared" si="57"/>
        <v>29949.919999999991</v>
      </c>
      <c r="N71" s="92">
        <f t="shared" si="57"/>
        <v>51734.389999999985</v>
      </c>
      <c r="O71" s="92">
        <f t="shared" si="57"/>
        <v>0</v>
      </c>
      <c r="P71" s="213">
        <f t="shared" si="9"/>
        <v>0.77447640053819589</v>
      </c>
      <c r="Q71" s="40">
        <f t="shared" si="13"/>
        <v>1122951.8799999997</v>
      </c>
      <c r="R71" s="51">
        <f t="shared" ref="R71:W80" si="59">R145+R219+R293+R369+R445+R522+R596+R673+R747+R820+R893+R966</f>
        <v>869699.73</v>
      </c>
      <c r="S71" s="80">
        <f t="shared" si="59"/>
        <v>72835.830899104112</v>
      </c>
      <c r="T71" s="80">
        <f t="shared" si="59"/>
        <v>418423.09638657537</v>
      </c>
      <c r="U71" s="80">
        <f t="shared" si="59"/>
        <v>313591.39189231454</v>
      </c>
      <c r="V71" s="80">
        <f t="shared" si="59"/>
        <v>23195.520822005976</v>
      </c>
      <c r="W71" s="80">
        <f t="shared" si="59"/>
        <v>41653.89</v>
      </c>
      <c r="X71" s="80">
        <f t="shared" si="44"/>
        <v>0</v>
      </c>
      <c r="Y71" s="41"/>
      <c r="Z71" s="40">
        <f>SUM(S71:Y71)</f>
        <v>869699.73</v>
      </c>
      <c r="AA71" s="54">
        <f>Z71-AF71-AE71-AD71-AC71-AB71</f>
        <v>66081.431721110013</v>
      </c>
      <c r="AB71" s="54">
        <f t="shared" si="58"/>
        <v>418423.09638657537</v>
      </c>
      <c r="AC71" s="54">
        <f t="shared" si="58"/>
        <v>313591.39189231454</v>
      </c>
      <c r="AD71" s="54">
        <f>M71</f>
        <v>29949.919999999991</v>
      </c>
      <c r="AE71" s="54">
        <f t="shared" si="58"/>
        <v>41653.89</v>
      </c>
      <c r="AF71" s="54">
        <f t="shared" si="58"/>
        <v>0</v>
      </c>
      <c r="AG71" s="54"/>
      <c r="AH71" s="42">
        <f>SUM(AA71:AG71)</f>
        <v>869699.73</v>
      </c>
      <c r="AI71" s="56">
        <f>I71-Z71</f>
        <v>253252.14999999991</v>
      </c>
    </row>
    <row r="72" spans="1:35" x14ac:dyDescent="0.25">
      <c r="A72" s="31">
        <v>3</v>
      </c>
      <c r="B72" s="38">
        <v>3409.9</v>
      </c>
      <c r="C72" s="33">
        <v>2.2999999999999998</v>
      </c>
      <c r="D72" s="33">
        <v>13.53</v>
      </c>
      <c r="E72" s="33">
        <v>10.08</v>
      </c>
      <c r="F72" s="35">
        <v>0.77</v>
      </c>
      <c r="G72" s="35">
        <v>1.33</v>
      </c>
      <c r="H72" s="35"/>
      <c r="I72" s="51">
        <f t="shared" si="57"/>
        <v>1164818.4300000002</v>
      </c>
      <c r="J72" s="92">
        <f t="shared" si="57"/>
        <v>112072.10400000009</v>
      </c>
      <c r="K72" s="92">
        <f t="shared" si="57"/>
        <v>553717.95600000001</v>
      </c>
      <c r="L72" s="92">
        <f t="shared" si="57"/>
        <v>412526.016</v>
      </c>
      <c r="M72" s="92">
        <f t="shared" si="57"/>
        <v>31512.403999999999</v>
      </c>
      <c r="N72" s="92">
        <f t="shared" si="57"/>
        <v>54989.95</v>
      </c>
      <c r="O72" s="92">
        <f t="shared" si="57"/>
        <v>0</v>
      </c>
      <c r="P72" s="213">
        <f t="shared" si="9"/>
        <v>0.61336252208852826</v>
      </c>
      <c r="Q72" s="40">
        <f t="shared" si="13"/>
        <v>1164818.4300000002</v>
      </c>
      <c r="R72" s="51">
        <f t="shared" si="59"/>
        <v>714455.97</v>
      </c>
      <c r="S72" s="80">
        <f t="shared" si="59"/>
        <v>64638.238798325328</v>
      </c>
      <c r="T72" s="80">
        <f t="shared" si="59"/>
        <v>341468.92529773002</v>
      </c>
      <c r="U72" s="80">
        <f t="shared" si="59"/>
        <v>254398.13503334211</v>
      </c>
      <c r="V72" s="80">
        <f t="shared" si="59"/>
        <v>19433.190870602521</v>
      </c>
      <c r="W72" s="80">
        <f t="shared" si="59"/>
        <v>34517.479999999996</v>
      </c>
      <c r="X72" s="80">
        <f t="shared" si="44"/>
        <v>0</v>
      </c>
      <c r="Y72" s="41"/>
      <c r="Z72" s="40">
        <f>SUM(S72:Y72)</f>
        <v>714455.96999999986</v>
      </c>
      <c r="AA72" s="54">
        <f>Z72-AF72-AE72-AD72-AC72-AB72</f>
        <v>52559.025668927759</v>
      </c>
      <c r="AB72" s="54">
        <f t="shared" si="58"/>
        <v>341468.92529773002</v>
      </c>
      <c r="AC72" s="54">
        <f t="shared" si="58"/>
        <v>254398.13503334211</v>
      </c>
      <c r="AD72" s="54">
        <f>M72</f>
        <v>31512.403999999999</v>
      </c>
      <c r="AE72" s="54">
        <f t="shared" si="58"/>
        <v>34517.479999999996</v>
      </c>
      <c r="AF72" s="54">
        <f t="shared" si="58"/>
        <v>0</v>
      </c>
      <c r="AG72" s="54"/>
      <c r="AH72" s="42">
        <f>SUM(AA72:AG72)</f>
        <v>714455.96999999986</v>
      </c>
      <c r="AI72" s="56">
        <f>I72-Z72</f>
        <v>450362.46000000031</v>
      </c>
    </row>
    <row r="73" spans="1:35" s="74" customFormat="1" x14ac:dyDescent="0.25">
      <c r="A73" s="32" t="s">
        <v>37</v>
      </c>
      <c r="B73" s="53">
        <v>10031.6</v>
      </c>
      <c r="C73" s="33"/>
      <c r="D73" s="34"/>
      <c r="E73" s="34"/>
      <c r="F73" s="35"/>
      <c r="G73" s="35"/>
      <c r="H73" s="35"/>
      <c r="I73" s="51">
        <f>I147+I221+I295+I371+I447+I524+I598+I675+I749+I822+I895+I968</f>
        <v>3412350.19</v>
      </c>
      <c r="J73" s="92">
        <f t="shared" ref="J73:M73" si="60">J147+J221+J295+J371+J447+J524+J598+J675+J749+J822+J895+J968</f>
        <v>306187.23700000008</v>
      </c>
      <c r="K73" s="92">
        <f t="shared" si="60"/>
        <v>1627480.2109999999</v>
      </c>
      <c r="L73" s="92">
        <f t="shared" si="60"/>
        <v>1225162.8809999998</v>
      </c>
      <c r="M73" s="92">
        <f t="shared" si="60"/>
        <v>92701.301000000007</v>
      </c>
      <c r="N73" s="92">
        <f>N147+N221+N295+N371+N447+N524+N598+N675+N749+N822+N895+N968</f>
        <v>160818.56</v>
      </c>
      <c r="O73" s="92">
        <f>O147+O221+O295+O371+O447+O524+O598+O675+O749+O822+O895+O968</f>
        <v>0</v>
      </c>
      <c r="P73" s="213">
        <f t="shared" si="9"/>
        <v>0.71239944455993831</v>
      </c>
      <c r="Q73" s="40">
        <f t="shared" si="13"/>
        <v>3412350.19</v>
      </c>
      <c r="R73" s="51">
        <f t="shared" si="59"/>
        <v>2430956.38</v>
      </c>
      <c r="S73" s="80">
        <f t="shared" si="59"/>
        <v>210264.02355999121</v>
      </c>
      <c r="T73" s="80">
        <f t="shared" si="59"/>
        <v>1161329.8268035091</v>
      </c>
      <c r="U73" s="80">
        <f t="shared" si="59"/>
        <v>874791.80384185421</v>
      </c>
      <c r="V73" s="80">
        <f t="shared" si="59"/>
        <v>66134.955794645517</v>
      </c>
      <c r="W73" s="80">
        <f t="shared" si="59"/>
        <v>118435.77</v>
      </c>
      <c r="X73" s="80">
        <f t="shared" si="44"/>
        <v>0</v>
      </c>
      <c r="Y73" s="43"/>
      <c r="Z73" s="40">
        <f>SUM(Z70:Z72)</f>
        <v>2430956.38</v>
      </c>
      <c r="AA73" s="55">
        <f>SUM(AA70:AA72)</f>
        <v>183697.67835463659</v>
      </c>
      <c r="AB73" s="55">
        <f>SUM(AB70:AB72)</f>
        <v>1161329.8268035091</v>
      </c>
      <c r="AC73" s="55">
        <f>SUM(AC70:AC72)</f>
        <v>874791.80384185421</v>
      </c>
      <c r="AD73" s="55">
        <f>SUM(AD70:AD72)</f>
        <v>92701.300999999992</v>
      </c>
      <c r="AE73" s="55">
        <f>AE70+AE71+AE72</f>
        <v>118435.77</v>
      </c>
      <c r="AF73" s="55">
        <f>SUM(AF70:AF72)</f>
        <v>0</v>
      </c>
      <c r="AG73" s="55"/>
      <c r="AH73" s="42">
        <f>SUM(AH70:AH72)</f>
        <v>2430956.38</v>
      </c>
      <c r="AI73" s="56">
        <f>SUM(AI70:AI72)</f>
        <v>981393.81000000017</v>
      </c>
    </row>
    <row r="74" spans="1:35" s="74" customFormat="1" x14ac:dyDescent="0.25">
      <c r="A74" s="67" t="s">
        <v>61</v>
      </c>
      <c r="B74" s="68">
        <f>B22+B40+B48+B54+B68+B73</f>
        <v>322991.59999999998</v>
      </c>
      <c r="C74" s="67"/>
      <c r="D74" s="67"/>
      <c r="E74" s="67"/>
      <c r="F74" s="67"/>
      <c r="G74" s="67"/>
      <c r="H74" s="67"/>
      <c r="I74" s="80">
        <f>I73+I68+I54+I40+I48+I22</f>
        <v>79241622.064999998</v>
      </c>
      <c r="J74" s="80">
        <f t="shared" ref="J74:O74" si="61">J22+J40+J48+J54+J68+J73</f>
        <v>8948742.1933999993</v>
      </c>
      <c r="K74" s="80">
        <f t="shared" si="61"/>
        <v>43557245.811400004</v>
      </c>
      <c r="L74" s="80">
        <f t="shared" si="61"/>
        <v>15150273.041999998</v>
      </c>
      <c r="M74" s="80">
        <f t="shared" si="61"/>
        <v>2972559.7131999996</v>
      </c>
      <c r="N74" s="80">
        <f t="shared" si="61"/>
        <v>5125044.3499999996</v>
      </c>
      <c r="O74" s="80">
        <f t="shared" si="61"/>
        <v>3485186.5200000005</v>
      </c>
      <c r="P74" s="213">
        <f t="shared" si="9"/>
        <v>0.96258538508250047</v>
      </c>
      <c r="Q74" s="40">
        <f t="shared" si="13"/>
        <v>79239051.629999995</v>
      </c>
      <c r="R74" s="89">
        <f>R22+R40+R48+R54+R68+R73</f>
        <v>76276827.289999992</v>
      </c>
      <c r="S74" s="89">
        <f t="shared" ref="S74:X74" si="62">S22+S40+S48+S54+S68+S73</f>
        <v>8509711.4669840131</v>
      </c>
      <c r="T74" s="89">
        <f t="shared" si="62"/>
        <v>41948646.266037345</v>
      </c>
      <c r="U74" s="89">
        <f t="shared" si="62"/>
        <v>14313690.044336898</v>
      </c>
      <c r="V74" s="89">
        <f t="shared" si="62"/>
        <v>2872097.298920745</v>
      </c>
      <c r="W74" s="89">
        <f t="shared" si="62"/>
        <v>4982440.5299999993</v>
      </c>
      <c r="X74" s="89">
        <f t="shared" si="62"/>
        <v>3530648.99</v>
      </c>
      <c r="Y74" s="68">
        <f t="shared" ref="Y74:AI74" si="63">Y22+Y40+Y48+Y54+Y68+Y73</f>
        <v>0</v>
      </c>
      <c r="Z74" s="68">
        <f>Z73+Z68+Z54+Z48+Z40+Z22</f>
        <v>76157234.59627901</v>
      </c>
      <c r="AA74" s="68">
        <f t="shared" si="63"/>
        <v>8409286.5384654254</v>
      </c>
      <c r="AB74" s="68">
        <f t="shared" si="63"/>
        <v>41924192.076579481</v>
      </c>
      <c r="AC74" s="68">
        <f t="shared" si="63"/>
        <v>14307994.192755096</v>
      </c>
      <c r="AD74" s="68">
        <f t="shared" si="63"/>
        <v>2971060.2922</v>
      </c>
      <c r="AE74" s="68">
        <f t="shared" si="63"/>
        <v>4982440.5299999993</v>
      </c>
      <c r="AF74" s="68">
        <f t="shared" si="63"/>
        <v>3530648.99</v>
      </c>
      <c r="AG74" s="68">
        <f t="shared" si="63"/>
        <v>0</v>
      </c>
      <c r="AH74" s="68">
        <f t="shared" si="63"/>
        <v>76125622.61999999</v>
      </c>
      <c r="AI74" s="68">
        <f t="shared" si="63"/>
        <v>3081006.4649999994</v>
      </c>
    </row>
    <row r="75" spans="1:35" x14ac:dyDescent="0.25">
      <c r="B75" s="136">
        <v>1947.3</v>
      </c>
      <c r="I75" s="78">
        <f>J75+K75+N75+O75</f>
        <v>79239051.62999998</v>
      </c>
      <c r="J75" s="78">
        <f>J74+M74</f>
        <v>11921301.906599998</v>
      </c>
      <c r="K75" s="78">
        <f>K74+L74</f>
        <v>58707518.853399999</v>
      </c>
      <c r="N75" s="78">
        <f>N74</f>
        <v>5125044.3499999996</v>
      </c>
      <c r="O75" s="78">
        <f>O74</f>
        <v>3485186.5200000005</v>
      </c>
      <c r="P75" s="214">
        <f>R75/I75</f>
        <v>0.96110734580581214</v>
      </c>
      <c r="Q75" s="79"/>
      <c r="R75" s="78">
        <f>S75+T75+W75+X75</f>
        <v>76157234.596278995</v>
      </c>
      <c r="S75" s="78">
        <f>S74+V74</f>
        <v>11381808.765904758</v>
      </c>
      <c r="T75" s="78">
        <f>T74+U74</f>
        <v>56262336.310374245</v>
      </c>
      <c r="W75" s="78">
        <f>W74</f>
        <v>4982440.5299999993</v>
      </c>
      <c r="X75" s="78">
        <f>X74</f>
        <v>3530648.99</v>
      </c>
      <c r="Z75" s="78">
        <f>Z22+Z40+Z48+Z54+Z68+Z73</f>
        <v>76157234.596278995</v>
      </c>
    </row>
    <row r="76" spans="1:35" ht="18.75" x14ac:dyDescent="0.3">
      <c r="A76" s="8"/>
      <c r="B76" s="99" t="s">
        <v>63</v>
      </c>
      <c r="C76" s="99"/>
      <c r="D76" s="9"/>
      <c r="E76" s="10" t="s">
        <v>95</v>
      </c>
      <c r="F76" s="10"/>
      <c r="G76" s="10"/>
      <c r="H76" s="10"/>
      <c r="I76" s="10"/>
      <c r="J76" s="10"/>
      <c r="K76" s="10"/>
      <c r="L76" s="10"/>
      <c r="M76" s="11"/>
      <c r="N76" s="11"/>
      <c r="O76" s="11"/>
      <c r="P76" s="207"/>
      <c r="Q76" s="79"/>
      <c r="R76" s="12"/>
      <c r="S76" s="13"/>
      <c r="T76" s="13"/>
      <c r="U76" s="13"/>
      <c r="V76" s="13"/>
      <c r="W76" s="13"/>
      <c r="X76" s="13"/>
      <c r="Y76" s="13"/>
      <c r="Z76" s="12"/>
      <c r="AA76" s="12"/>
      <c r="AB76" s="12"/>
      <c r="AC76" s="12"/>
      <c r="AD76" s="12"/>
      <c r="AE76" s="12"/>
      <c r="AF76" s="12"/>
      <c r="AG76" s="12"/>
      <c r="AH76" s="11"/>
    </row>
    <row r="77" spans="1:35" ht="18.75" x14ac:dyDescent="0.3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1" t="s">
        <v>52</v>
      </c>
      <c r="N77" s="11"/>
      <c r="O77" s="11"/>
      <c r="P77" s="207" t="s">
        <v>83</v>
      </c>
      <c r="Q77" s="11"/>
      <c r="R77" s="12"/>
      <c r="S77" s="13"/>
      <c r="T77" s="14" t="s">
        <v>53</v>
      </c>
      <c r="U77" s="13"/>
      <c r="V77" s="13"/>
      <c r="W77" s="13"/>
      <c r="X77" s="13"/>
      <c r="Y77" s="13"/>
      <c r="Z77" s="12"/>
      <c r="AA77" s="12"/>
      <c r="AB77" s="12"/>
      <c r="AC77" s="12"/>
      <c r="AD77" s="12"/>
      <c r="AE77" s="12"/>
      <c r="AF77" s="12"/>
      <c r="AG77" s="12"/>
      <c r="AH77" s="11"/>
    </row>
    <row r="78" spans="1:35" ht="6.75" customHeight="1" x14ac:dyDescent="0.3">
      <c r="A78" s="18" t="s">
        <v>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1"/>
      <c r="N78" s="11"/>
      <c r="O78" s="11"/>
      <c r="P78" s="207"/>
      <c r="Q78" s="11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1"/>
    </row>
    <row r="79" spans="1:35" ht="21.75" customHeight="1" x14ac:dyDescent="0.25">
      <c r="A79" s="171" t="s">
        <v>1</v>
      </c>
      <c r="B79" s="171" t="s">
        <v>39</v>
      </c>
      <c r="C79" s="174" t="s">
        <v>2</v>
      </c>
      <c r="D79" s="175"/>
      <c r="E79" s="175"/>
      <c r="F79" s="175"/>
      <c r="G79" s="175"/>
      <c r="H79" s="176"/>
      <c r="I79" s="44" t="s">
        <v>51</v>
      </c>
      <c r="J79" s="44" t="s">
        <v>55</v>
      </c>
      <c r="K79" s="177" t="s">
        <v>46</v>
      </c>
      <c r="L79" s="169"/>
      <c r="M79" s="46" t="s">
        <v>47</v>
      </c>
      <c r="N79" s="46" t="s">
        <v>48</v>
      </c>
      <c r="O79" s="47" t="s">
        <v>49</v>
      </c>
      <c r="P79" s="208" t="s">
        <v>54</v>
      </c>
      <c r="Q79" s="170" t="s">
        <v>50</v>
      </c>
      <c r="R79" s="45" t="s">
        <v>51</v>
      </c>
      <c r="S79" s="48" t="s">
        <v>55</v>
      </c>
      <c r="T79" s="168" t="s">
        <v>46</v>
      </c>
      <c r="U79" s="169"/>
      <c r="V79" s="49" t="s">
        <v>47</v>
      </c>
      <c r="W79" s="49" t="s">
        <v>48</v>
      </c>
      <c r="X79" s="50" t="s">
        <v>49</v>
      </c>
      <c r="Y79" s="45"/>
      <c r="Z79" s="170" t="s">
        <v>42</v>
      </c>
      <c r="AA79" s="184" t="s">
        <v>3</v>
      </c>
      <c r="AB79" s="192"/>
      <c r="AC79" s="192"/>
      <c r="AD79" s="192"/>
      <c r="AE79" s="192"/>
      <c r="AF79" s="192"/>
      <c r="AG79" s="193"/>
      <c r="AH79" s="181" t="s">
        <v>44</v>
      </c>
      <c r="AI79" s="178" t="s">
        <v>43</v>
      </c>
    </row>
    <row r="80" spans="1:35" ht="15" customHeight="1" x14ac:dyDescent="0.25">
      <c r="A80" s="172"/>
      <c r="B80" s="172"/>
      <c r="C80" s="171" t="s">
        <v>4</v>
      </c>
      <c r="D80" s="171" t="s">
        <v>96</v>
      </c>
      <c r="E80" s="171" t="s">
        <v>6</v>
      </c>
      <c r="F80" s="171" t="s">
        <v>7</v>
      </c>
      <c r="G80" s="171" t="s">
        <v>97</v>
      </c>
      <c r="H80" s="171" t="s">
        <v>9</v>
      </c>
      <c r="I80" s="166"/>
      <c r="J80" s="166" t="s">
        <v>4</v>
      </c>
      <c r="K80" s="166" t="s">
        <v>96</v>
      </c>
      <c r="L80" s="166" t="s">
        <v>6</v>
      </c>
      <c r="M80" s="166" t="s">
        <v>7</v>
      </c>
      <c r="N80" s="166" t="s">
        <v>8</v>
      </c>
      <c r="O80" s="166" t="s">
        <v>9</v>
      </c>
      <c r="P80" s="209"/>
      <c r="Q80" s="170"/>
      <c r="R80" s="166"/>
      <c r="S80" s="166" t="s">
        <v>4</v>
      </c>
      <c r="T80" s="166" t="s">
        <v>5</v>
      </c>
      <c r="U80" s="166" t="s">
        <v>6</v>
      </c>
      <c r="V80" s="166" t="s">
        <v>7</v>
      </c>
      <c r="W80" s="166" t="s">
        <v>8</v>
      </c>
      <c r="X80" s="166" t="s">
        <v>9</v>
      </c>
      <c r="Y80" s="166"/>
      <c r="Z80" s="170"/>
      <c r="AA80" s="190"/>
      <c r="AB80" s="191"/>
      <c r="AC80" s="191"/>
      <c r="AD80" s="191"/>
      <c r="AE80" s="191"/>
      <c r="AF80" s="191"/>
      <c r="AG80" s="191"/>
      <c r="AH80" s="182"/>
      <c r="AI80" s="179"/>
    </row>
    <row r="81" spans="1:35" ht="44.25" customHeight="1" x14ac:dyDescent="0.25">
      <c r="A81" s="173"/>
      <c r="B81" s="173"/>
      <c r="C81" s="173"/>
      <c r="D81" s="173"/>
      <c r="E81" s="173"/>
      <c r="F81" s="173"/>
      <c r="G81" s="173"/>
      <c r="H81" s="173"/>
      <c r="I81" s="167"/>
      <c r="J81" s="167"/>
      <c r="K81" s="167"/>
      <c r="L81" s="167"/>
      <c r="M81" s="167"/>
      <c r="N81" s="167"/>
      <c r="O81" s="167"/>
      <c r="P81" s="210"/>
      <c r="Q81" s="170"/>
      <c r="R81" s="167"/>
      <c r="S81" s="167"/>
      <c r="T81" s="167"/>
      <c r="U81" s="167"/>
      <c r="V81" s="167"/>
      <c r="W81" s="167"/>
      <c r="X81" s="167"/>
      <c r="Y81" s="167"/>
      <c r="Z81" s="170"/>
      <c r="AA81" s="171" t="s">
        <v>4</v>
      </c>
      <c r="AB81" s="171" t="s">
        <v>5</v>
      </c>
      <c r="AC81" s="171" t="s">
        <v>6</v>
      </c>
      <c r="AD81" s="171" t="s">
        <v>7</v>
      </c>
      <c r="AE81" s="171" t="s">
        <v>8</v>
      </c>
      <c r="AF81" s="171" t="s">
        <v>9</v>
      </c>
      <c r="AG81" s="171" t="s">
        <v>10</v>
      </c>
      <c r="AH81" s="182"/>
      <c r="AI81" s="179"/>
    </row>
    <row r="82" spans="1:35" x14ac:dyDescent="0.25">
      <c r="A82" s="19" t="s">
        <v>11</v>
      </c>
      <c r="B82" s="19">
        <v>2</v>
      </c>
      <c r="C82" s="20">
        <v>3</v>
      </c>
      <c r="D82" s="21" t="s">
        <v>12</v>
      </c>
      <c r="E82" s="21" t="s">
        <v>13</v>
      </c>
      <c r="F82" s="21" t="s">
        <v>14</v>
      </c>
      <c r="G82" s="21" t="s">
        <v>15</v>
      </c>
      <c r="H82" s="21" t="s">
        <v>16</v>
      </c>
      <c r="I82" s="22" t="s">
        <v>17</v>
      </c>
      <c r="J82" s="22" t="s">
        <v>18</v>
      </c>
      <c r="K82" s="22" t="s">
        <v>19</v>
      </c>
      <c r="L82" s="22" t="s">
        <v>20</v>
      </c>
      <c r="M82" s="22" t="s">
        <v>21</v>
      </c>
      <c r="N82" s="22" t="s">
        <v>22</v>
      </c>
      <c r="O82" s="22" t="s">
        <v>23</v>
      </c>
      <c r="P82" s="211" t="s">
        <v>24</v>
      </c>
      <c r="Q82" s="23" t="s">
        <v>25</v>
      </c>
      <c r="R82" s="22" t="s">
        <v>26</v>
      </c>
      <c r="S82" s="22" t="s">
        <v>27</v>
      </c>
      <c r="T82" s="22" t="s">
        <v>28</v>
      </c>
      <c r="U82" s="22" t="s">
        <v>29</v>
      </c>
      <c r="V82" s="22" t="s">
        <v>30</v>
      </c>
      <c r="W82" s="22" t="s">
        <v>31</v>
      </c>
      <c r="X82" s="22" t="s">
        <v>32</v>
      </c>
      <c r="Y82" s="22" t="s">
        <v>33</v>
      </c>
      <c r="Z82" s="23" t="s">
        <v>34</v>
      </c>
      <c r="AA82" s="173"/>
      <c r="AB82" s="173"/>
      <c r="AC82" s="173"/>
      <c r="AD82" s="173"/>
      <c r="AE82" s="173"/>
      <c r="AF82" s="173"/>
      <c r="AG82" s="173"/>
      <c r="AH82" s="183"/>
      <c r="AI82" s="180"/>
    </row>
    <row r="83" spans="1:35" x14ac:dyDescent="0.25">
      <c r="A83" s="6" t="s">
        <v>35</v>
      </c>
      <c r="B83" s="37"/>
      <c r="C83" s="7"/>
      <c r="D83" s="24"/>
      <c r="E83" s="24"/>
      <c r="F83" s="24"/>
      <c r="G83" s="25"/>
      <c r="H83" s="25"/>
      <c r="I83" s="26"/>
      <c r="J83" s="26"/>
      <c r="K83" s="26"/>
      <c r="L83" s="26"/>
      <c r="M83" s="26"/>
      <c r="N83" s="26"/>
      <c r="O83" s="27"/>
      <c r="P83" s="212"/>
      <c r="Q83" s="28"/>
      <c r="R83" s="26"/>
      <c r="S83" s="26"/>
      <c r="T83" s="26"/>
      <c r="U83" s="26"/>
      <c r="V83" s="26"/>
      <c r="W83" s="26"/>
      <c r="X83" s="27"/>
      <c r="Y83" s="27"/>
      <c r="Z83" s="28"/>
      <c r="AA83" s="29"/>
      <c r="AB83" s="29"/>
      <c r="AC83" s="29"/>
      <c r="AD83" s="29"/>
      <c r="AE83" s="29"/>
      <c r="AF83" s="29"/>
      <c r="AG83" s="29"/>
      <c r="AH83" s="30"/>
      <c r="AI83" s="36"/>
    </row>
    <row r="84" spans="1:35" x14ac:dyDescent="0.25">
      <c r="A84" s="31">
        <v>1</v>
      </c>
      <c r="B84" s="75">
        <v>9597.4</v>
      </c>
      <c r="C84" s="33">
        <v>2.2999999999999998</v>
      </c>
      <c r="D84" s="33">
        <v>11.58</v>
      </c>
      <c r="E84" s="33">
        <v>3.46</v>
      </c>
      <c r="F84" s="35">
        <v>0.77</v>
      </c>
      <c r="G84" s="35">
        <v>1.33</v>
      </c>
      <c r="H84" s="35"/>
      <c r="I84" s="51">
        <v>184558.34</v>
      </c>
      <c r="J84" s="41">
        <f>I84-K84-L84-M84-N84</f>
        <v>20058.916000000005</v>
      </c>
      <c r="K84" s="41">
        <f>B84*D84</f>
        <v>111137.89199999999</v>
      </c>
      <c r="L84" s="41">
        <f>E84*B84</f>
        <v>33207.004000000001</v>
      </c>
      <c r="M84" s="41">
        <f>F84*B84</f>
        <v>7389.9979999999996</v>
      </c>
      <c r="N84" s="41">
        <v>12764.53</v>
      </c>
      <c r="O84" s="41"/>
      <c r="P84" s="213">
        <f>R84/I84</f>
        <v>0.79809755549383465</v>
      </c>
      <c r="Q84" s="40">
        <f>J84+K84+L84+M84+N84+O84</f>
        <v>184558.33999999997</v>
      </c>
      <c r="R84" s="51">
        <v>147295.56</v>
      </c>
      <c r="S84" s="41">
        <f>R84-T84-U84-V84-W84-X84</f>
        <v>15769.752015483884</v>
      </c>
      <c r="T84" s="41">
        <f>P84*K84</f>
        <v>88698.8799279378</v>
      </c>
      <c r="U84" s="41">
        <f>L84*P84</f>
        <v>26502.428717673989</v>
      </c>
      <c r="V84" s="41">
        <f>P84*M84</f>
        <v>5897.9393389043271</v>
      </c>
      <c r="W84" s="51">
        <v>10426.56</v>
      </c>
      <c r="X84" s="51">
        <v>0</v>
      </c>
      <c r="Y84" s="41"/>
      <c r="Z84" s="40">
        <f>SUM(S84:Y84)</f>
        <v>147295.56</v>
      </c>
      <c r="AA84" s="54">
        <f>Z84-AF84-AE84-AD84-AC84-AB84</f>
        <v>14277.693354388219</v>
      </c>
      <c r="AB84" s="54">
        <f>T84</f>
        <v>88698.8799279378</v>
      </c>
      <c r="AC84" s="54">
        <f>U84</f>
        <v>26502.428717673989</v>
      </c>
      <c r="AD84" s="54">
        <f t="shared" ref="AD84:AD95" si="64">M84</f>
        <v>7389.9979999999996</v>
      </c>
      <c r="AE84" s="54">
        <f>W84</f>
        <v>10426.56</v>
      </c>
      <c r="AF84" s="54">
        <f>X84</f>
        <v>0</v>
      </c>
      <c r="AG84" s="54"/>
      <c r="AH84" s="42">
        <f t="shared" ref="AH84:AH94" si="65">SUM(AA84:AG84)</f>
        <v>147295.56</v>
      </c>
      <c r="AI84" s="56">
        <f t="shared" ref="AI84:AI95" si="66">I84-Z84</f>
        <v>37262.78</v>
      </c>
    </row>
    <row r="85" spans="1:35" x14ac:dyDescent="0.25">
      <c r="A85" s="31">
        <v>2</v>
      </c>
      <c r="B85" s="75">
        <v>7617.2</v>
      </c>
      <c r="C85" s="33">
        <v>2.2999999999999998</v>
      </c>
      <c r="D85" s="33">
        <v>10.32</v>
      </c>
      <c r="E85" s="33">
        <v>3.54</v>
      </c>
      <c r="F85" s="35">
        <v>0.77</v>
      </c>
      <c r="G85" s="35">
        <v>1.33</v>
      </c>
      <c r="H85" s="35"/>
      <c r="I85" s="51">
        <v>139318.59</v>
      </c>
      <c r="J85" s="41">
        <f t="shared" ref="J85:J94" si="67">I85-K85-L85-M85-N85</f>
        <v>17748.023999999998</v>
      </c>
      <c r="K85" s="41">
        <f t="shared" ref="K85:K95" si="68">B85*D85</f>
        <v>78609.504000000001</v>
      </c>
      <c r="L85" s="41">
        <f t="shared" ref="L85:L95" si="69">E85*B85</f>
        <v>26964.887999999999</v>
      </c>
      <c r="M85" s="41">
        <f t="shared" ref="M85:M95" si="70">F85*B85</f>
        <v>5865.2439999999997</v>
      </c>
      <c r="N85" s="41">
        <v>10130.93</v>
      </c>
      <c r="O85" s="41"/>
      <c r="P85" s="213">
        <f t="shared" ref="P85:P148" si="71">R85/I85</f>
        <v>0.77262876404362124</v>
      </c>
      <c r="Q85" s="40">
        <f t="shared" ref="Q85:Q96" si="72">J85+K85+L85+M85+N85+O85</f>
        <v>139318.59</v>
      </c>
      <c r="R85" s="51">
        <v>107641.55</v>
      </c>
      <c r="S85" s="41">
        <f t="shared" ref="S85:S95" si="73">R85-T85-U85-V85-W85-X85</f>
        <v>13435.281771848964</v>
      </c>
      <c r="T85" s="41">
        <f t="shared" ref="T85:T95" si="74">P85*K85</f>
        <v>60735.963917602101</v>
      </c>
      <c r="U85" s="41">
        <f t="shared" ref="U85:U95" si="75">L85*P85</f>
        <v>20833.848088014674</v>
      </c>
      <c r="V85" s="41">
        <f t="shared" ref="V85:V95" si="76">P85*M85</f>
        <v>4531.656222534265</v>
      </c>
      <c r="W85" s="51">
        <v>8104.8</v>
      </c>
      <c r="X85" s="51">
        <v>0</v>
      </c>
      <c r="Y85" s="41"/>
      <c r="Z85" s="40">
        <f t="shared" ref="Z85:Z96" si="77">SUM(S85:Y85)</f>
        <v>107641.55000000002</v>
      </c>
      <c r="AA85" s="54">
        <f t="shared" ref="AA85:AA95" si="78">Z85-AF85-AE85-AD85-AC85-AB85</f>
        <v>12101.693994383226</v>
      </c>
      <c r="AB85" s="54">
        <f t="shared" ref="AB85:AB95" si="79">T85</f>
        <v>60735.963917602101</v>
      </c>
      <c r="AC85" s="54">
        <f t="shared" ref="AC85:AC95" si="80">U85</f>
        <v>20833.848088014674</v>
      </c>
      <c r="AD85" s="54">
        <f t="shared" si="64"/>
        <v>5865.2439999999997</v>
      </c>
      <c r="AE85" s="54">
        <f t="shared" ref="AE85:AE95" si="81">W85</f>
        <v>8104.8</v>
      </c>
      <c r="AF85" s="54">
        <f t="shared" ref="AF85:AF95" si="82">X85</f>
        <v>0</v>
      </c>
      <c r="AG85" s="54"/>
      <c r="AH85" s="42">
        <f t="shared" si="65"/>
        <v>107641.55</v>
      </c>
      <c r="AI85" s="56">
        <f t="shared" si="66"/>
        <v>31677.039999999979</v>
      </c>
    </row>
    <row r="86" spans="1:35" x14ac:dyDescent="0.25">
      <c r="A86" s="31">
        <v>5</v>
      </c>
      <c r="B86" s="75">
        <v>7603.1</v>
      </c>
      <c r="C86" s="33">
        <v>2.2999999999999998</v>
      </c>
      <c r="D86" s="33">
        <v>10.9</v>
      </c>
      <c r="E86" s="33">
        <v>3.12</v>
      </c>
      <c r="F86" s="35">
        <v>0.77</v>
      </c>
      <c r="G86" s="35">
        <v>1.33</v>
      </c>
      <c r="H86" s="35"/>
      <c r="I86" s="51">
        <v>139745.38</v>
      </c>
      <c r="J86" s="41">
        <f t="shared" si="67"/>
        <v>17183.260999999988</v>
      </c>
      <c r="K86" s="41">
        <f t="shared" si="68"/>
        <v>82873.790000000008</v>
      </c>
      <c r="L86" s="41">
        <f t="shared" si="69"/>
        <v>23721.672000000002</v>
      </c>
      <c r="M86" s="41">
        <f t="shared" si="70"/>
        <v>5854.3870000000006</v>
      </c>
      <c r="N86" s="41">
        <v>10112.27</v>
      </c>
      <c r="O86" s="41"/>
      <c r="P86" s="213">
        <f t="shared" si="71"/>
        <v>0.9211026511216327</v>
      </c>
      <c r="Q86" s="40">
        <f t="shared" si="72"/>
        <v>139745.38</v>
      </c>
      <c r="R86" s="51">
        <v>128719.84</v>
      </c>
      <c r="S86" s="41">
        <f t="shared" si="73"/>
        <v>15512.485967872715</v>
      </c>
      <c r="T86" s="41">
        <f t="shared" si="74"/>
        <v>76335.267677497453</v>
      </c>
      <c r="U86" s="41">
        <f t="shared" si="75"/>
        <v>21850.094968237805</v>
      </c>
      <c r="V86" s="41">
        <f t="shared" si="76"/>
        <v>5392.4913863920228</v>
      </c>
      <c r="W86" s="51">
        <v>9629.5</v>
      </c>
      <c r="X86" s="51">
        <v>0</v>
      </c>
      <c r="Y86" s="41"/>
      <c r="Z86" s="40">
        <f t="shared" si="77"/>
        <v>128719.83999999998</v>
      </c>
      <c r="AA86" s="54">
        <f t="shared" si="78"/>
        <v>15050.590354264728</v>
      </c>
      <c r="AB86" s="54">
        <f t="shared" si="79"/>
        <v>76335.267677497453</v>
      </c>
      <c r="AC86" s="54">
        <f t="shared" si="80"/>
        <v>21850.094968237805</v>
      </c>
      <c r="AD86" s="54">
        <f t="shared" si="64"/>
        <v>5854.3870000000006</v>
      </c>
      <c r="AE86" s="54">
        <f t="shared" si="81"/>
        <v>9629.5</v>
      </c>
      <c r="AF86" s="54">
        <f t="shared" si="82"/>
        <v>0</v>
      </c>
      <c r="AG86" s="54"/>
      <c r="AH86" s="42">
        <f t="shared" si="65"/>
        <v>128719.83999999998</v>
      </c>
      <c r="AI86" s="56">
        <f t="shared" si="66"/>
        <v>11025.540000000023</v>
      </c>
    </row>
    <row r="87" spans="1:35" x14ac:dyDescent="0.25">
      <c r="A87" s="31">
        <v>7</v>
      </c>
      <c r="B87" s="75">
        <v>8947.9</v>
      </c>
      <c r="C87" s="33">
        <v>2.2999999999999998</v>
      </c>
      <c r="D87" s="33">
        <v>11.32</v>
      </c>
      <c r="E87" s="33">
        <v>2.96</v>
      </c>
      <c r="F87" s="35">
        <v>0.77</v>
      </c>
      <c r="G87" s="35">
        <v>1.33</v>
      </c>
      <c r="H87" s="35"/>
      <c r="I87" s="51">
        <v>168272.43</v>
      </c>
      <c r="J87" s="41">
        <f t="shared" si="67"/>
        <v>21612.784999999989</v>
      </c>
      <c r="K87" s="41">
        <f t="shared" si="68"/>
        <v>101290.228</v>
      </c>
      <c r="L87" s="41">
        <f t="shared" si="69"/>
        <v>26485.784</v>
      </c>
      <c r="M87" s="41">
        <f t="shared" si="70"/>
        <v>6889.8829999999998</v>
      </c>
      <c r="N87" s="41">
        <v>11993.75</v>
      </c>
      <c r="O87" s="41"/>
      <c r="P87" s="213">
        <f t="shared" si="71"/>
        <v>0.78974458263899794</v>
      </c>
      <c r="Q87" s="40">
        <f t="shared" si="72"/>
        <v>168272.43</v>
      </c>
      <c r="R87" s="51">
        <v>132892.24</v>
      </c>
      <c r="S87" s="41">
        <f t="shared" si="73"/>
        <v>16741.74895751787</v>
      </c>
      <c r="T87" s="41">
        <f t="shared" si="74"/>
        <v>79993.408837268944</v>
      </c>
      <c r="U87" s="41">
        <f t="shared" si="75"/>
        <v>20917.00443094665</v>
      </c>
      <c r="V87" s="41">
        <f t="shared" si="76"/>
        <v>5441.2477742665269</v>
      </c>
      <c r="W87" s="51">
        <v>9798.83</v>
      </c>
      <c r="X87" s="51">
        <v>0</v>
      </c>
      <c r="Y87" s="41"/>
      <c r="Z87" s="40">
        <f t="shared" si="77"/>
        <v>132892.24</v>
      </c>
      <c r="AA87" s="54">
        <f t="shared" si="78"/>
        <v>15293.113731784397</v>
      </c>
      <c r="AB87" s="54">
        <f t="shared" si="79"/>
        <v>79993.408837268944</v>
      </c>
      <c r="AC87" s="54">
        <f t="shared" si="80"/>
        <v>20917.00443094665</v>
      </c>
      <c r="AD87" s="54">
        <f t="shared" si="64"/>
        <v>6889.8829999999998</v>
      </c>
      <c r="AE87" s="54">
        <f t="shared" si="81"/>
        <v>9798.83</v>
      </c>
      <c r="AF87" s="54">
        <f t="shared" si="82"/>
        <v>0</v>
      </c>
      <c r="AG87" s="54"/>
      <c r="AH87" s="42">
        <f t="shared" si="65"/>
        <v>132892.24</v>
      </c>
      <c r="AI87" s="56">
        <f t="shared" si="66"/>
        <v>35380.19</v>
      </c>
    </row>
    <row r="88" spans="1:35" x14ac:dyDescent="0.25">
      <c r="A88" s="31" t="s">
        <v>36</v>
      </c>
      <c r="B88" s="75">
        <v>2970.7</v>
      </c>
      <c r="C88" s="33">
        <v>2.2999999999999998</v>
      </c>
      <c r="D88" s="33">
        <v>10.87</v>
      </c>
      <c r="E88" s="33">
        <v>3.13</v>
      </c>
      <c r="F88" s="35">
        <v>0.77</v>
      </c>
      <c r="G88" s="35">
        <v>1.33</v>
      </c>
      <c r="H88" s="35"/>
      <c r="I88" s="51">
        <v>53977.79</v>
      </c>
      <c r="J88" s="41">
        <f t="shared" si="67"/>
        <v>6149.4910000000073</v>
      </c>
      <c r="K88" s="41">
        <f t="shared" si="68"/>
        <v>32291.508999999995</v>
      </c>
      <c r="L88" s="41">
        <f t="shared" si="69"/>
        <v>9298.2909999999993</v>
      </c>
      <c r="M88" s="41">
        <f t="shared" si="70"/>
        <v>2287.4389999999999</v>
      </c>
      <c r="N88" s="41">
        <v>3951.06</v>
      </c>
      <c r="O88" s="41"/>
      <c r="P88" s="213">
        <f t="shared" si="71"/>
        <v>0.65485248655048678</v>
      </c>
      <c r="Q88" s="40">
        <f t="shared" si="72"/>
        <v>53977.789999999994</v>
      </c>
      <c r="R88" s="51">
        <v>35347.49</v>
      </c>
      <c r="S88" s="41">
        <f t="shared" si="73"/>
        <v>3979.0009378800069</v>
      </c>
      <c r="T88" s="41">
        <f t="shared" si="74"/>
        <v>21146.174963117421</v>
      </c>
      <c r="U88" s="41">
        <f t="shared" si="75"/>
        <v>6089.0089820200119</v>
      </c>
      <c r="V88" s="41">
        <f t="shared" si="76"/>
        <v>1497.9351169825588</v>
      </c>
      <c r="W88" s="51">
        <v>2635.37</v>
      </c>
      <c r="X88" s="51">
        <v>0</v>
      </c>
      <c r="Y88" s="41"/>
      <c r="Z88" s="40">
        <f t="shared" si="77"/>
        <v>35347.49</v>
      </c>
      <c r="AA88" s="54">
        <f t="shared" si="78"/>
        <v>3189.4970548625679</v>
      </c>
      <c r="AB88" s="54">
        <f t="shared" si="79"/>
        <v>21146.174963117421</v>
      </c>
      <c r="AC88" s="54">
        <f t="shared" si="80"/>
        <v>6089.0089820200119</v>
      </c>
      <c r="AD88" s="54">
        <f t="shared" si="64"/>
        <v>2287.4389999999999</v>
      </c>
      <c r="AE88" s="54">
        <f t="shared" si="81"/>
        <v>2635.37</v>
      </c>
      <c r="AF88" s="54">
        <f t="shared" si="82"/>
        <v>0</v>
      </c>
      <c r="AG88" s="54"/>
      <c r="AH88" s="42">
        <f t="shared" si="65"/>
        <v>35347.49</v>
      </c>
      <c r="AI88" s="56">
        <f t="shared" si="66"/>
        <v>18630.300000000003</v>
      </c>
    </row>
    <row r="89" spans="1:35" x14ac:dyDescent="0.25">
      <c r="A89" s="31">
        <v>8</v>
      </c>
      <c r="B89" s="75">
        <v>10905.8</v>
      </c>
      <c r="C89" s="33">
        <v>2.2999999999999998</v>
      </c>
      <c r="D89" s="33">
        <v>11.25</v>
      </c>
      <c r="E89" s="33">
        <v>2.66</v>
      </c>
      <c r="F89" s="35">
        <v>0.77</v>
      </c>
      <c r="G89" s="35">
        <v>1.33</v>
      </c>
      <c r="H89" s="35"/>
      <c r="I89" s="51">
        <v>200666.87</v>
      </c>
      <c r="J89" s="41">
        <f t="shared" si="67"/>
        <v>26064.946000000011</v>
      </c>
      <c r="K89" s="41">
        <f t="shared" si="68"/>
        <v>122690.24999999999</v>
      </c>
      <c r="L89" s="41">
        <f t="shared" si="69"/>
        <v>29009.428</v>
      </c>
      <c r="M89" s="41">
        <f t="shared" si="70"/>
        <v>8397.4660000000003</v>
      </c>
      <c r="N89" s="41">
        <v>14504.78</v>
      </c>
      <c r="O89" s="41"/>
      <c r="P89" s="213">
        <f t="shared" si="71"/>
        <v>0.80445531442235585</v>
      </c>
      <c r="Q89" s="40">
        <f t="shared" si="72"/>
        <v>200666.87000000002</v>
      </c>
      <c r="R89" s="51">
        <v>161427.53</v>
      </c>
      <c r="S89" s="41">
        <f t="shared" si="73"/>
        <v>20511.141685358834</v>
      </c>
      <c r="T89" s="41">
        <f t="shared" si="74"/>
        <v>98698.823640307426</v>
      </c>
      <c r="U89" s="41">
        <f t="shared" si="75"/>
        <v>23336.788522952695</v>
      </c>
      <c r="V89" s="41">
        <f t="shared" si="76"/>
        <v>6755.3861513810434</v>
      </c>
      <c r="W89" s="51">
        <v>12125.39</v>
      </c>
      <c r="X89" s="51">
        <v>0</v>
      </c>
      <c r="Y89" s="41"/>
      <c r="Z89" s="40">
        <f t="shared" si="77"/>
        <v>161427.52999999997</v>
      </c>
      <c r="AA89" s="54">
        <f t="shared" si="78"/>
        <v>18869.061836739813</v>
      </c>
      <c r="AB89" s="54">
        <f t="shared" si="79"/>
        <v>98698.823640307426</v>
      </c>
      <c r="AC89" s="54">
        <f t="shared" si="80"/>
        <v>23336.788522952695</v>
      </c>
      <c r="AD89" s="54">
        <f t="shared" si="64"/>
        <v>8397.4660000000003</v>
      </c>
      <c r="AE89" s="54">
        <f t="shared" si="81"/>
        <v>12125.39</v>
      </c>
      <c r="AF89" s="54">
        <f t="shared" si="82"/>
        <v>0</v>
      </c>
      <c r="AG89" s="54"/>
      <c r="AH89" s="42">
        <f t="shared" si="65"/>
        <v>161427.52999999997</v>
      </c>
      <c r="AI89" s="56">
        <f t="shared" si="66"/>
        <v>39239.340000000026</v>
      </c>
    </row>
    <row r="90" spans="1:35" x14ac:dyDescent="0.25">
      <c r="A90" s="31">
        <v>9</v>
      </c>
      <c r="B90" s="75">
        <v>4225.3999999999996</v>
      </c>
      <c r="C90" s="33">
        <v>2.48</v>
      </c>
      <c r="D90" s="33">
        <v>10.69</v>
      </c>
      <c r="E90" s="33">
        <v>3.76</v>
      </c>
      <c r="F90" s="35">
        <v>0.77</v>
      </c>
      <c r="G90" s="35">
        <v>1.33</v>
      </c>
      <c r="H90" s="35">
        <v>5.51</v>
      </c>
      <c r="I90" s="51">
        <v>103465.61</v>
      </c>
      <c r="J90" s="41">
        <f>I90-K90-L90-M90-N90-O90</f>
        <v>10253.192000000017</v>
      </c>
      <c r="K90" s="41">
        <f t="shared" si="68"/>
        <v>45169.525999999991</v>
      </c>
      <c r="L90" s="41">
        <f t="shared" si="69"/>
        <v>15887.503999999997</v>
      </c>
      <c r="M90" s="41">
        <f t="shared" si="70"/>
        <v>3253.558</v>
      </c>
      <c r="N90" s="41">
        <v>5619.86</v>
      </c>
      <c r="O90" s="41">
        <v>23281.97</v>
      </c>
      <c r="P90" s="213">
        <f t="shared" si="71"/>
        <v>0.85394374034038945</v>
      </c>
      <c r="Q90" s="40">
        <f t="shared" si="72"/>
        <v>103465.61000000002</v>
      </c>
      <c r="R90" s="51">
        <f>68992.38+19361.43</f>
        <v>88353.81</v>
      </c>
      <c r="S90" s="41">
        <f t="shared" si="73"/>
        <v>6556.3459397902516</v>
      </c>
      <c r="T90" s="41">
        <f t="shared" si="74"/>
        <v>38572.233981842459</v>
      </c>
      <c r="U90" s="41">
        <f t="shared" si="75"/>
        <v>13567.034590432897</v>
      </c>
      <c r="V90" s="41">
        <f t="shared" si="76"/>
        <v>2778.3554879343969</v>
      </c>
      <c r="W90" s="51">
        <v>4937.9799999999996</v>
      </c>
      <c r="X90" s="51">
        <f>2580.43+19361.43</f>
        <v>21941.86</v>
      </c>
      <c r="Y90" s="41"/>
      <c r="Z90" s="40">
        <f t="shared" si="77"/>
        <v>88353.810000000012</v>
      </c>
      <c r="AA90" s="54">
        <f t="shared" si="78"/>
        <v>6081.1434277246663</v>
      </c>
      <c r="AB90" s="54">
        <f t="shared" si="79"/>
        <v>38572.233981842459</v>
      </c>
      <c r="AC90" s="54">
        <f t="shared" si="80"/>
        <v>13567.034590432897</v>
      </c>
      <c r="AD90" s="54">
        <f t="shared" si="64"/>
        <v>3253.558</v>
      </c>
      <c r="AE90" s="54">
        <f t="shared" si="81"/>
        <v>4937.9799999999996</v>
      </c>
      <c r="AF90" s="54">
        <f t="shared" si="82"/>
        <v>21941.86</v>
      </c>
      <c r="AG90" s="54"/>
      <c r="AH90" s="42">
        <f t="shared" si="65"/>
        <v>88353.810000000027</v>
      </c>
      <c r="AI90" s="56">
        <f t="shared" si="66"/>
        <v>15111.799999999988</v>
      </c>
    </row>
    <row r="91" spans="1:35" x14ac:dyDescent="0.25">
      <c r="A91" s="31">
        <v>10</v>
      </c>
      <c r="B91" s="75">
        <v>4147.5</v>
      </c>
      <c r="C91" s="33">
        <v>2.48</v>
      </c>
      <c r="D91" s="33">
        <v>12.06</v>
      </c>
      <c r="E91" s="33">
        <v>4.21</v>
      </c>
      <c r="F91" s="35">
        <v>0.77</v>
      </c>
      <c r="G91" s="35">
        <v>1.33</v>
      </c>
      <c r="H91" s="35">
        <v>5.51</v>
      </c>
      <c r="I91" s="51">
        <v>111506.74</v>
      </c>
      <c r="J91" s="41">
        <f>I91-K91-L91-M91-N91-O91</f>
        <v>12464.130000000008</v>
      </c>
      <c r="K91" s="41">
        <f t="shared" si="68"/>
        <v>50018.85</v>
      </c>
      <c r="L91" s="41">
        <f t="shared" si="69"/>
        <v>17460.974999999999</v>
      </c>
      <c r="M91" s="41">
        <f t="shared" si="70"/>
        <v>3193.5750000000003</v>
      </c>
      <c r="N91" s="41">
        <v>5516.3</v>
      </c>
      <c r="O91" s="41">
        <v>22852.91</v>
      </c>
      <c r="P91" s="213">
        <f t="shared" si="71"/>
        <v>0.86937856850626249</v>
      </c>
      <c r="Q91" s="40">
        <f t="shared" si="72"/>
        <v>111506.74000000002</v>
      </c>
      <c r="R91" s="51">
        <f>82564.07+14377.5</f>
        <v>96941.57</v>
      </c>
      <c r="S91" s="41">
        <f t="shared" si="73"/>
        <v>8951.4606765295139</v>
      </c>
      <c r="T91" s="41">
        <f t="shared" si="74"/>
        <v>43485.316211329467</v>
      </c>
      <c r="U91" s="41">
        <f t="shared" si="75"/>
        <v>15180.197450223635</v>
      </c>
      <c r="V91" s="41">
        <f t="shared" si="76"/>
        <v>2776.4256619173875</v>
      </c>
      <c r="W91" s="51">
        <v>4955.5200000000004</v>
      </c>
      <c r="X91" s="51">
        <f>7215.15+14377.5</f>
        <v>21592.65</v>
      </c>
      <c r="Y91" s="41"/>
      <c r="Z91" s="40">
        <f t="shared" si="77"/>
        <v>96941.57</v>
      </c>
      <c r="AA91" s="54">
        <f t="shared" si="78"/>
        <v>8534.3113384469107</v>
      </c>
      <c r="AB91" s="54">
        <f t="shared" si="79"/>
        <v>43485.316211329467</v>
      </c>
      <c r="AC91" s="54">
        <f t="shared" si="80"/>
        <v>15180.197450223635</v>
      </c>
      <c r="AD91" s="54">
        <f t="shared" si="64"/>
        <v>3193.5750000000003</v>
      </c>
      <c r="AE91" s="54">
        <f t="shared" si="81"/>
        <v>4955.5200000000004</v>
      </c>
      <c r="AF91" s="54">
        <f t="shared" si="82"/>
        <v>21592.65</v>
      </c>
      <c r="AG91" s="54"/>
      <c r="AH91" s="42">
        <f t="shared" si="65"/>
        <v>96941.57</v>
      </c>
      <c r="AI91" s="56">
        <f t="shared" si="66"/>
        <v>14565.169999999998</v>
      </c>
    </row>
    <row r="92" spans="1:35" x14ac:dyDescent="0.25">
      <c r="A92" s="31">
        <v>11</v>
      </c>
      <c r="B92" s="75">
        <v>4203.1000000000004</v>
      </c>
      <c r="C92" s="33">
        <v>2.48</v>
      </c>
      <c r="D92" s="33">
        <v>11.76</v>
      </c>
      <c r="E92" s="33">
        <v>3.83</v>
      </c>
      <c r="F92" s="35">
        <v>0.77</v>
      </c>
      <c r="G92" s="35">
        <v>1.33</v>
      </c>
      <c r="H92" s="35">
        <v>5.51</v>
      </c>
      <c r="I92" s="51">
        <v>109873.35</v>
      </c>
      <c r="J92" s="41">
        <f>I92-K92-L92-M92-N92-O92</f>
        <v>12361.123999999996</v>
      </c>
      <c r="K92" s="41">
        <f t="shared" si="68"/>
        <v>49428.456000000006</v>
      </c>
      <c r="L92" s="41">
        <f t="shared" si="69"/>
        <v>16097.873000000001</v>
      </c>
      <c r="M92" s="41">
        <f t="shared" si="70"/>
        <v>3236.3870000000002</v>
      </c>
      <c r="N92" s="41">
        <v>5590.36</v>
      </c>
      <c r="O92" s="41">
        <v>23159.15</v>
      </c>
      <c r="P92" s="213">
        <f t="shared" si="71"/>
        <v>0.76646584453827971</v>
      </c>
      <c r="Q92" s="40">
        <f t="shared" si="72"/>
        <v>109873.35</v>
      </c>
      <c r="R92" s="51">
        <f>70219.16+13995.01</f>
        <v>84214.17</v>
      </c>
      <c r="S92" s="41">
        <f t="shared" si="73"/>
        <v>7720.2068083141094</v>
      </c>
      <c r="T92" s="41">
        <f t="shared" si="74"/>
        <v>37885.223272263203</v>
      </c>
      <c r="U92" s="41">
        <f t="shared" si="75"/>
        <v>12338.469824214972</v>
      </c>
      <c r="V92" s="41">
        <f t="shared" si="76"/>
        <v>2480.5800952077097</v>
      </c>
      <c r="W92" s="51">
        <v>4471.28</v>
      </c>
      <c r="X92" s="51">
        <f>5323.4+13995.01</f>
        <v>19318.41</v>
      </c>
      <c r="Y92" s="41"/>
      <c r="Z92" s="40">
        <f t="shared" si="77"/>
        <v>84214.17</v>
      </c>
      <c r="AA92" s="54">
        <f t="shared" si="78"/>
        <v>6964.3999035218148</v>
      </c>
      <c r="AB92" s="54">
        <f t="shared" si="79"/>
        <v>37885.223272263203</v>
      </c>
      <c r="AC92" s="54">
        <f t="shared" si="80"/>
        <v>12338.469824214972</v>
      </c>
      <c r="AD92" s="54">
        <f t="shared" si="64"/>
        <v>3236.3870000000002</v>
      </c>
      <c r="AE92" s="54">
        <f t="shared" si="81"/>
        <v>4471.28</v>
      </c>
      <c r="AF92" s="54">
        <f t="shared" si="82"/>
        <v>19318.41</v>
      </c>
      <c r="AG92" s="54"/>
      <c r="AH92" s="42">
        <f t="shared" si="65"/>
        <v>84214.17</v>
      </c>
      <c r="AI92" s="56">
        <f t="shared" si="66"/>
        <v>25659.180000000008</v>
      </c>
    </row>
    <row r="93" spans="1:35" x14ac:dyDescent="0.25">
      <c r="A93" s="31">
        <v>12</v>
      </c>
      <c r="B93" s="75">
        <v>8010.6</v>
      </c>
      <c r="C93" s="33">
        <v>2.2999999999999998</v>
      </c>
      <c r="D93" s="33">
        <v>10.43</v>
      </c>
      <c r="E93" s="33">
        <v>3.28</v>
      </c>
      <c r="F93" s="35">
        <v>0.77</v>
      </c>
      <c r="G93" s="35">
        <v>1.33</v>
      </c>
      <c r="H93" s="35"/>
      <c r="I93" s="51">
        <v>144671.82999999999</v>
      </c>
      <c r="J93" s="41">
        <f t="shared" si="67"/>
        <v>18024.131999999987</v>
      </c>
      <c r="K93" s="41">
        <f t="shared" si="68"/>
        <v>83550.558000000005</v>
      </c>
      <c r="L93" s="41">
        <f t="shared" si="69"/>
        <v>26274.768</v>
      </c>
      <c r="M93" s="41">
        <f t="shared" si="70"/>
        <v>6168.1620000000003</v>
      </c>
      <c r="N93" s="41">
        <v>10654.21</v>
      </c>
      <c r="O93" s="41"/>
      <c r="P93" s="213">
        <f t="shared" si="71"/>
        <v>0.86821843616687511</v>
      </c>
      <c r="Q93" s="40">
        <f t="shared" si="72"/>
        <v>144671.82999999999</v>
      </c>
      <c r="R93" s="51">
        <v>125606.75</v>
      </c>
      <c r="S93" s="41">
        <f t="shared" si="73"/>
        <v>15348.855243098798</v>
      </c>
      <c r="T93" s="41">
        <f t="shared" si="74"/>
        <v>72540.134807629802</v>
      </c>
      <c r="U93" s="41">
        <f t="shared" si="75"/>
        <v>22812.237983607454</v>
      </c>
      <c r="V93" s="41">
        <f t="shared" si="76"/>
        <v>5355.3119656639446</v>
      </c>
      <c r="W93" s="51">
        <v>9550.2099999999991</v>
      </c>
      <c r="X93" s="51">
        <v>0</v>
      </c>
      <c r="Y93" s="41"/>
      <c r="Z93" s="40">
        <f t="shared" si="77"/>
        <v>125606.75</v>
      </c>
      <c r="AA93" s="54">
        <f t="shared" si="78"/>
        <v>14536.005208762756</v>
      </c>
      <c r="AB93" s="54">
        <f t="shared" si="79"/>
        <v>72540.134807629802</v>
      </c>
      <c r="AC93" s="54">
        <f t="shared" si="80"/>
        <v>22812.237983607454</v>
      </c>
      <c r="AD93" s="54">
        <f t="shared" si="64"/>
        <v>6168.1620000000003</v>
      </c>
      <c r="AE93" s="54">
        <f t="shared" si="81"/>
        <v>9550.2099999999991</v>
      </c>
      <c r="AF93" s="54">
        <f t="shared" si="82"/>
        <v>0</v>
      </c>
      <c r="AG93" s="54"/>
      <c r="AH93" s="42">
        <f t="shared" si="65"/>
        <v>125606.75</v>
      </c>
      <c r="AI93" s="56">
        <f t="shared" si="66"/>
        <v>19065.079999999987</v>
      </c>
    </row>
    <row r="94" spans="1:35" x14ac:dyDescent="0.25">
      <c r="A94" s="31">
        <v>16</v>
      </c>
      <c r="B94" s="75">
        <v>7003.3</v>
      </c>
      <c r="C94" s="33">
        <v>2.2999999999999998</v>
      </c>
      <c r="D94" s="33">
        <v>11.24</v>
      </c>
      <c r="E94" s="33">
        <v>3.26</v>
      </c>
      <c r="F94" s="35">
        <v>0.77</v>
      </c>
      <c r="G94" s="35">
        <v>1.33</v>
      </c>
      <c r="H94" s="35"/>
      <c r="I94" s="51">
        <v>130961.76</v>
      </c>
      <c r="J94" s="41">
        <f t="shared" si="67"/>
        <v>14706.968999999992</v>
      </c>
      <c r="K94" s="41">
        <f t="shared" si="68"/>
        <v>78717.092000000004</v>
      </c>
      <c r="L94" s="41">
        <f t="shared" si="69"/>
        <v>22830.757999999998</v>
      </c>
      <c r="M94" s="41">
        <f t="shared" si="70"/>
        <v>5392.5410000000002</v>
      </c>
      <c r="N94" s="41">
        <v>9314.4</v>
      </c>
      <c r="O94" s="41"/>
      <c r="P94" s="213">
        <f t="shared" si="71"/>
        <v>0.91317106611884269</v>
      </c>
      <c r="Q94" s="40">
        <f t="shared" si="72"/>
        <v>130961.76</v>
      </c>
      <c r="R94" s="51">
        <v>119590.49</v>
      </c>
      <c r="S94" s="41">
        <f t="shared" si="73"/>
        <v>13216.779139364113</v>
      </c>
      <c r="T94" s="41">
        <f t="shared" si="74"/>
        <v>71882.170823415028</v>
      </c>
      <c r="U94" s="41">
        <f t="shared" si="75"/>
        <v>20848.387623161296</v>
      </c>
      <c r="V94" s="41">
        <f t="shared" si="76"/>
        <v>4924.3124140595701</v>
      </c>
      <c r="W94" s="51">
        <v>8718.84</v>
      </c>
      <c r="X94" s="51">
        <v>0</v>
      </c>
      <c r="Y94" s="41"/>
      <c r="Z94" s="40">
        <f t="shared" si="77"/>
        <v>119590.49</v>
      </c>
      <c r="AA94" s="54">
        <f t="shared" si="78"/>
        <v>12748.550553423687</v>
      </c>
      <c r="AB94" s="54">
        <f t="shared" si="79"/>
        <v>71882.170823415028</v>
      </c>
      <c r="AC94" s="54">
        <f t="shared" si="80"/>
        <v>20848.387623161296</v>
      </c>
      <c r="AD94" s="54">
        <f t="shared" si="64"/>
        <v>5392.5410000000002</v>
      </c>
      <c r="AE94" s="54">
        <f t="shared" si="81"/>
        <v>8718.84</v>
      </c>
      <c r="AF94" s="54">
        <f t="shared" si="82"/>
        <v>0</v>
      </c>
      <c r="AG94" s="54"/>
      <c r="AH94" s="42">
        <f t="shared" si="65"/>
        <v>119590.49</v>
      </c>
      <c r="AI94" s="56">
        <f t="shared" si="66"/>
        <v>11371.26999999999</v>
      </c>
    </row>
    <row r="95" spans="1:35" x14ac:dyDescent="0.25">
      <c r="A95" s="31">
        <v>17</v>
      </c>
      <c r="B95" s="162">
        <v>1947.3</v>
      </c>
      <c r="C95" s="33">
        <v>2.2999999999999998</v>
      </c>
      <c r="D95" s="33">
        <v>12.88</v>
      </c>
      <c r="E95" s="33">
        <v>3</v>
      </c>
      <c r="F95" s="35">
        <v>0.77</v>
      </c>
      <c r="G95" s="35"/>
      <c r="H95" s="35"/>
      <c r="I95" s="51">
        <v>34992.980000000003</v>
      </c>
      <c r="J95" s="41">
        <f>I95-K95-L95-M95-N95</f>
        <v>2570.4350000000013</v>
      </c>
      <c r="K95" s="41">
        <f t="shared" si="68"/>
        <v>25081.224000000002</v>
      </c>
      <c r="L95" s="41">
        <f t="shared" si="69"/>
        <v>5841.9</v>
      </c>
      <c r="M95" s="41">
        <f t="shared" si="70"/>
        <v>1499.421</v>
      </c>
      <c r="N95" s="41"/>
      <c r="O95" s="41"/>
      <c r="P95" s="213">
        <f t="shared" si="71"/>
        <v>0.59099996627895068</v>
      </c>
      <c r="Q95" s="40">
        <f t="shared" ref="Q95" si="83">I95</f>
        <v>34992.980000000003</v>
      </c>
      <c r="R95" s="51">
        <v>20680.849999999999</v>
      </c>
      <c r="S95" s="41">
        <f t="shared" si="73"/>
        <v>1519.126998322236</v>
      </c>
      <c r="T95" s="41">
        <f t="shared" si="74"/>
        <v>14823.00253823481</v>
      </c>
      <c r="U95" s="41">
        <f t="shared" si="75"/>
        <v>3452.5627030050018</v>
      </c>
      <c r="V95" s="41">
        <f t="shared" si="76"/>
        <v>886.15776043795051</v>
      </c>
      <c r="W95" s="51"/>
      <c r="X95" s="51"/>
      <c r="Y95" s="41"/>
      <c r="Z95" s="40">
        <f t="shared" si="77"/>
        <v>20680.849999999999</v>
      </c>
      <c r="AA95" s="54">
        <f t="shared" si="78"/>
        <v>905.86375876018792</v>
      </c>
      <c r="AB95" s="54">
        <f t="shared" si="79"/>
        <v>14823.00253823481</v>
      </c>
      <c r="AC95" s="54">
        <f t="shared" si="80"/>
        <v>3452.5627030050018</v>
      </c>
      <c r="AD95" s="54">
        <f t="shared" si="64"/>
        <v>1499.421</v>
      </c>
      <c r="AE95" s="54">
        <f t="shared" si="81"/>
        <v>0</v>
      </c>
      <c r="AF95" s="54">
        <f t="shared" si="82"/>
        <v>0</v>
      </c>
      <c r="AG95" s="54"/>
      <c r="AH95" s="42">
        <f t="shared" ref="AH95" si="84">SUM(AA95:AG95)</f>
        <v>20680.849999999999</v>
      </c>
      <c r="AI95" s="56">
        <f t="shared" si="66"/>
        <v>14312.130000000005</v>
      </c>
    </row>
    <row r="96" spans="1:35" x14ac:dyDescent="0.25">
      <c r="A96" s="32" t="s">
        <v>37</v>
      </c>
      <c r="B96" s="53">
        <f>SUM(B84:B95)</f>
        <v>77179.3</v>
      </c>
      <c r="C96" s="33"/>
      <c r="D96" s="34"/>
      <c r="E96" s="34"/>
      <c r="F96" s="35"/>
      <c r="G96" s="35"/>
      <c r="H96" s="35"/>
      <c r="I96" s="43">
        <f>SUM(I84:I94)</f>
        <v>1487018.6900000002</v>
      </c>
      <c r="J96" s="43">
        <f t="shared" ref="J96:O96" si="85">SUM(J84:J94)</f>
        <v>176626.96999999997</v>
      </c>
      <c r="K96" s="43">
        <f t="shared" si="85"/>
        <v>835777.6549999998</v>
      </c>
      <c r="L96" s="43">
        <f t="shared" si="85"/>
        <v>247238.94499999998</v>
      </c>
      <c r="M96" s="43">
        <f t="shared" si="85"/>
        <v>57928.639999999999</v>
      </c>
      <c r="N96" s="43">
        <f t="shared" si="85"/>
        <v>100152.44999999998</v>
      </c>
      <c r="O96" s="43">
        <f t="shared" si="85"/>
        <v>69294.03</v>
      </c>
      <c r="P96" s="213">
        <f t="shared" si="71"/>
        <v>0.82583427381131314</v>
      </c>
      <c r="Q96" s="40">
        <f t="shared" si="72"/>
        <v>1487018.6899999997</v>
      </c>
      <c r="R96" s="43">
        <f t="shared" ref="R96:X96" si="86">SUM(R84:R94)</f>
        <v>1228031.0000000002</v>
      </c>
      <c r="S96" s="43">
        <f t="shared" si="86"/>
        <v>137743.05914305904</v>
      </c>
      <c r="T96" s="43">
        <f t="shared" si="86"/>
        <v>689973.59806021117</v>
      </c>
      <c r="U96" s="43">
        <f t="shared" si="86"/>
        <v>204275.50118148606</v>
      </c>
      <c r="V96" s="43">
        <f t="shared" si="86"/>
        <v>47831.64161524376</v>
      </c>
      <c r="W96" s="43">
        <f t="shared" si="86"/>
        <v>85354.28</v>
      </c>
      <c r="X96" s="43">
        <f t="shared" si="86"/>
        <v>62852.92</v>
      </c>
      <c r="Y96" s="41"/>
      <c r="Z96" s="40">
        <f t="shared" si="77"/>
        <v>1228031</v>
      </c>
      <c r="AA96" s="102">
        <f t="shared" ref="AA96:AF96" si="87">SUM(AA84:AA94)</f>
        <v>127646.0607583028</v>
      </c>
      <c r="AB96" s="102">
        <f t="shared" si="87"/>
        <v>689973.59806021117</v>
      </c>
      <c r="AC96" s="102">
        <f t="shared" si="87"/>
        <v>204275.50118148606</v>
      </c>
      <c r="AD96" s="102">
        <f t="shared" si="87"/>
        <v>57928.639999999999</v>
      </c>
      <c r="AE96" s="102">
        <f t="shared" si="87"/>
        <v>85354.28</v>
      </c>
      <c r="AF96" s="102">
        <f t="shared" si="87"/>
        <v>62852.92</v>
      </c>
      <c r="AG96" s="103"/>
      <c r="AH96" s="104">
        <f>SUM(AH84:AH94)</f>
        <v>1228031.0000000002</v>
      </c>
      <c r="AI96" s="105">
        <f>SUM(AI84:AI94)</f>
        <v>258987.69</v>
      </c>
    </row>
    <row r="97" spans="1:36" x14ac:dyDescent="0.25">
      <c r="A97" s="6" t="s">
        <v>56</v>
      </c>
      <c r="B97" s="37"/>
      <c r="C97" s="7"/>
      <c r="D97" s="24"/>
      <c r="E97" s="24"/>
      <c r="F97" s="24"/>
      <c r="G97" s="25"/>
      <c r="H97" s="25"/>
      <c r="I97" s="85"/>
      <c r="J97" s="85"/>
      <c r="K97" s="85"/>
      <c r="L97" s="85"/>
      <c r="M97" s="85"/>
      <c r="N97" s="85"/>
      <c r="O97" s="86"/>
      <c r="P97" s="215"/>
      <c r="Q97" s="87"/>
      <c r="R97" s="85"/>
      <c r="S97" s="85"/>
      <c r="T97" s="85"/>
      <c r="U97" s="85"/>
      <c r="V97" s="85"/>
      <c r="W97" s="85"/>
      <c r="X97" s="86"/>
      <c r="Y97" s="86"/>
      <c r="Z97" s="29"/>
      <c r="AA97" s="29"/>
      <c r="AB97" s="29"/>
      <c r="AC97" s="29"/>
      <c r="AD97" s="29"/>
      <c r="AE97" s="29"/>
      <c r="AF97" s="29"/>
      <c r="AG97" s="29"/>
      <c r="AH97" s="30"/>
      <c r="AI97" s="36"/>
      <c r="AJ97" s="65"/>
    </row>
    <row r="98" spans="1:36" x14ac:dyDescent="0.25">
      <c r="A98" s="31">
        <v>1</v>
      </c>
      <c r="B98" s="38">
        <v>3665.9</v>
      </c>
      <c r="C98" s="33">
        <v>2.2999999999999998</v>
      </c>
      <c r="D98" s="33">
        <v>13.39</v>
      </c>
      <c r="E98" s="33">
        <v>10.1</v>
      </c>
      <c r="F98" s="35">
        <v>0.77</v>
      </c>
      <c r="G98" s="35">
        <v>1.33</v>
      </c>
      <c r="H98" s="35"/>
      <c r="I98" s="51">
        <v>103259.92</v>
      </c>
      <c r="J98" s="41">
        <f t="shared" ref="J98:J103" si="88">I98-K98-L98-M98-N98</f>
        <v>9446.4959999999955</v>
      </c>
      <c r="K98" s="41">
        <f>B98*D98</f>
        <v>49086.401000000005</v>
      </c>
      <c r="L98" s="41">
        <f>E98*B98</f>
        <v>37025.589999999997</v>
      </c>
      <c r="M98" s="41">
        <f>F98*B98</f>
        <v>2822.7429999999999</v>
      </c>
      <c r="N98" s="41">
        <v>4878.6899999999996</v>
      </c>
      <c r="O98" s="41"/>
      <c r="P98" s="213">
        <f t="shared" si="71"/>
        <v>0.73889704737326933</v>
      </c>
      <c r="Q98" s="40">
        <f>J98+K98+L98+M98+N98+O98</f>
        <v>103259.92</v>
      </c>
      <c r="R98" s="51">
        <v>76298.45</v>
      </c>
      <c r="S98" s="41">
        <f>R98-T98-U98-V98-W98-X98</f>
        <v>6872.7076384728907</v>
      </c>
      <c r="T98" s="41">
        <f>P98*K98</f>
        <v>36269.796765080297</v>
      </c>
      <c r="U98" s="41">
        <f>L98*P98</f>
        <v>27358.099128253245</v>
      </c>
      <c r="V98" s="41">
        <f t="shared" ref="V98:V113" si="89">P98*M98</f>
        <v>2085.7164681935642</v>
      </c>
      <c r="W98" s="51">
        <v>3712.13</v>
      </c>
      <c r="X98" s="51">
        <v>0</v>
      </c>
      <c r="Y98" s="41"/>
      <c r="Z98" s="40">
        <f>SUM(S98:Y98)</f>
        <v>76298.450000000012</v>
      </c>
      <c r="AA98" s="54">
        <f t="shared" ref="AA98:AA113" si="90">Z98-AF98-AE98-AD98-AC98-AB98</f>
        <v>6135.6811066664595</v>
      </c>
      <c r="AB98" s="54">
        <f t="shared" ref="AB98:AB113" si="91">T98</f>
        <v>36269.796765080297</v>
      </c>
      <c r="AC98" s="54">
        <f t="shared" ref="AC98:AC113" si="92">U98</f>
        <v>27358.099128253245</v>
      </c>
      <c r="AD98" s="54">
        <f t="shared" ref="AD98:AD113" si="93">M98</f>
        <v>2822.7429999999999</v>
      </c>
      <c r="AE98" s="54">
        <f t="shared" ref="AE98:AE113" si="94">W98</f>
        <v>3712.13</v>
      </c>
      <c r="AF98" s="54">
        <f t="shared" ref="AF98:AF113" si="95">X98</f>
        <v>0</v>
      </c>
      <c r="AG98" s="54"/>
      <c r="AH98" s="42">
        <f t="shared" ref="AH98:AH113" si="96">SUM(AA98:AG98)</f>
        <v>76298.450000000012</v>
      </c>
      <c r="AI98" s="56">
        <f t="shared" ref="AI98:AI113" si="97">I98-Z98</f>
        <v>26961.469999999987</v>
      </c>
      <c r="AJ98" s="65"/>
    </row>
    <row r="99" spans="1:36" x14ac:dyDescent="0.25">
      <c r="A99" s="31">
        <v>2</v>
      </c>
      <c r="B99" s="38">
        <v>1470.6</v>
      </c>
      <c r="C99" s="33">
        <v>2.2999999999999998</v>
      </c>
      <c r="D99" s="33">
        <v>11.56</v>
      </c>
      <c r="E99" s="33">
        <v>2.77</v>
      </c>
      <c r="F99" s="35">
        <v>0.77</v>
      </c>
      <c r="G99" s="35">
        <v>1.33</v>
      </c>
      <c r="H99" s="35"/>
      <c r="I99" s="51">
        <v>27250.17</v>
      </c>
      <c r="J99" s="41">
        <f t="shared" si="88"/>
        <v>3088.2199999999993</v>
      </c>
      <c r="K99" s="41">
        <f t="shared" ref="K99:K113" si="98">B99*D99</f>
        <v>17000.135999999999</v>
      </c>
      <c r="L99" s="41">
        <f t="shared" ref="L99:L113" si="99">E99*B99</f>
        <v>4073.5619999999999</v>
      </c>
      <c r="M99" s="41">
        <f t="shared" ref="M99:M113" si="100">F99*B99</f>
        <v>1132.3619999999999</v>
      </c>
      <c r="N99" s="41">
        <v>1955.89</v>
      </c>
      <c r="O99" s="41"/>
      <c r="P99" s="213">
        <f t="shared" si="71"/>
        <v>0.74629516072743762</v>
      </c>
      <c r="Q99" s="40">
        <f t="shared" ref="Q99:Q114" si="101">J99+K99+L99+M99+N99+O99</f>
        <v>27250.17</v>
      </c>
      <c r="R99" s="51">
        <v>20336.669999999998</v>
      </c>
      <c r="S99" s="41">
        <f t="shared" ref="S99:S113" si="102">R99-T99-U99-V99-W99-X99</f>
        <v>2264.484883176875</v>
      </c>
      <c r="T99" s="41">
        <f t="shared" ref="T99:T113" si="103">P99*K99</f>
        <v>12687.119228508298</v>
      </c>
      <c r="U99" s="41">
        <f t="shared" ref="U99:U113" si="104">L99*P99</f>
        <v>3040.0796075231824</v>
      </c>
      <c r="V99" s="41">
        <f t="shared" si="89"/>
        <v>845.0762807916426</v>
      </c>
      <c r="W99" s="51">
        <v>1499.91</v>
      </c>
      <c r="X99" s="51">
        <v>0</v>
      </c>
      <c r="Y99" s="41"/>
      <c r="Z99" s="40">
        <f t="shared" ref="Z99:Z113" si="105">SUM(S99:Y99)</f>
        <v>20336.669999999998</v>
      </c>
      <c r="AA99" s="54">
        <f t="shared" si="90"/>
        <v>1977.1991639685166</v>
      </c>
      <c r="AB99" s="54">
        <f t="shared" si="91"/>
        <v>12687.119228508298</v>
      </c>
      <c r="AC99" s="54">
        <f t="shared" si="92"/>
        <v>3040.0796075231824</v>
      </c>
      <c r="AD99" s="54">
        <f t="shared" si="93"/>
        <v>1132.3619999999999</v>
      </c>
      <c r="AE99" s="54">
        <f t="shared" si="94"/>
        <v>1499.91</v>
      </c>
      <c r="AF99" s="54">
        <f t="shared" si="95"/>
        <v>0</v>
      </c>
      <c r="AG99" s="54"/>
      <c r="AH99" s="42">
        <f t="shared" si="96"/>
        <v>20336.669999999998</v>
      </c>
      <c r="AI99" s="56">
        <f t="shared" si="97"/>
        <v>6913.5</v>
      </c>
      <c r="AJ99" s="65"/>
    </row>
    <row r="100" spans="1:36" x14ac:dyDescent="0.25">
      <c r="A100" s="31">
        <v>3</v>
      </c>
      <c r="B100" s="38">
        <v>1474.6</v>
      </c>
      <c r="C100" s="33">
        <v>2.2999999999999998</v>
      </c>
      <c r="D100" s="33">
        <v>11.54</v>
      </c>
      <c r="E100" s="33">
        <v>2.25</v>
      </c>
      <c r="F100" s="35">
        <v>0.77</v>
      </c>
      <c r="G100" s="35">
        <v>1.33</v>
      </c>
      <c r="H100" s="35"/>
      <c r="I100" s="51">
        <v>26528.080000000002</v>
      </c>
      <c r="J100" s="41">
        <f t="shared" si="88"/>
        <v>3096.6840000000029</v>
      </c>
      <c r="K100" s="41">
        <f t="shared" si="98"/>
        <v>17016.883999999998</v>
      </c>
      <c r="L100" s="41">
        <f t="shared" si="99"/>
        <v>3317.85</v>
      </c>
      <c r="M100" s="41">
        <f t="shared" si="100"/>
        <v>1135.442</v>
      </c>
      <c r="N100" s="41">
        <v>1961.22</v>
      </c>
      <c r="O100" s="41"/>
      <c r="P100" s="213">
        <f t="shared" si="71"/>
        <v>0.9309071745863251</v>
      </c>
      <c r="Q100" s="40">
        <f t="shared" si="101"/>
        <v>26528.079999999998</v>
      </c>
      <c r="R100" s="51">
        <v>24695.18</v>
      </c>
      <c r="S100" s="41">
        <f t="shared" si="102"/>
        <v>2825.8691219688753</v>
      </c>
      <c r="T100" s="41">
        <f t="shared" si="103"/>
        <v>15841.139404703241</v>
      </c>
      <c r="U100" s="41">
        <f t="shared" si="104"/>
        <v>3088.6103692012389</v>
      </c>
      <c r="V100" s="41">
        <f t="shared" si="89"/>
        <v>1056.9911041266462</v>
      </c>
      <c r="W100" s="51">
        <v>1882.57</v>
      </c>
      <c r="X100" s="51">
        <v>0</v>
      </c>
      <c r="Y100" s="41"/>
      <c r="Z100" s="40">
        <f t="shared" si="105"/>
        <v>24695.18</v>
      </c>
      <c r="AA100" s="54">
        <f t="shared" si="90"/>
        <v>2747.4182260955204</v>
      </c>
      <c r="AB100" s="54">
        <f t="shared" si="91"/>
        <v>15841.139404703241</v>
      </c>
      <c r="AC100" s="54">
        <f t="shared" si="92"/>
        <v>3088.6103692012389</v>
      </c>
      <c r="AD100" s="54">
        <f t="shared" si="93"/>
        <v>1135.442</v>
      </c>
      <c r="AE100" s="54">
        <f t="shared" si="94"/>
        <v>1882.57</v>
      </c>
      <c r="AF100" s="54">
        <f t="shared" si="95"/>
        <v>0</v>
      </c>
      <c r="AG100" s="54"/>
      <c r="AH100" s="42">
        <f t="shared" si="96"/>
        <v>24695.18</v>
      </c>
      <c r="AI100" s="56">
        <f t="shared" si="97"/>
        <v>1832.9000000000015</v>
      </c>
      <c r="AJ100" s="65"/>
    </row>
    <row r="101" spans="1:36" x14ac:dyDescent="0.25">
      <c r="A101" s="31">
        <v>4</v>
      </c>
      <c r="B101" s="38">
        <v>1465.7</v>
      </c>
      <c r="C101" s="33">
        <v>2.2999999999999998</v>
      </c>
      <c r="D101" s="33">
        <v>11.58</v>
      </c>
      <c r="E101" s="33">
        <v>2.2999999999999998</v>
      </c>
      <c r="F101" s="35">
        <v>0.77</v>
      </c>
      <c r="G101" s="35">
        <v>1.33</v>
      </c>
      <c r="H101" s="35"/>
      <c r="I101" s="51">
        <v>26499.9</v>
      </c>
      <c r="J101" s="41">
        <f t="shared" si="88"/>
        <v>3077.9850000000015</v>
      </c>
      <c r="K101" s="41">
        <f t="shared" si="98"/>
        <v>16972.806</v>
      </c>
      <c r="L101" s="41">
        <f t="shared" si="99"/>
        <v>3371.1099999999997</v>
      </c>
      <c r="M101" s="41">
        <f t="shared" si="100"/>
        <v>1128.5890000000002</v>
      </c>
      <c r="N101" s="41">
        <v>1949.41</v>
      </c>
      <c r="O101" s="41"/>
      <c r="P101" s="213">
        <f t="shared" si="71"/>
        <v>0.8704172468575353</v>
      </c>
      <c r="Q101" s="40">
        <f t="shared" si="101"/>
        <v>26499.9</v>
      </c>
      <c r="R101" s="51">
        <v>23065.97</v>
      </c>
      <c r="S101" s="41">
        <f t="shared" si="102"/>
        <v>2627.8313147653394</v>
      </c>
      <c r="T101" s="41">
        <f t="shared" si="103"/>
        <v>14773.423069967057</v>
      </c>
      <c r="U101" s="41">
        <f t="shared" si="104"/>
        <v>2934.2722850539058</v>
      </c>
      <c r="V101" s="41">
        <f t="shared" si="89"/>
        <v>982.34333021369901</v>
      </c>
      <c r="W101" s="51">
        <v>1748.1</v>
      </c>
      <c r="X101" s="51">
        <v>0</v>
      </c>
      <c r="Y101" s="41"/>
      <c r="Z101" s="40">
        <f t="shared" si="105"/>
        <v>23065.97</v>
      </c>
      <c r="AA101" s="54">
        <f t="shared" si="90"/>
        <v>2481.585644979039</v>
      </c>
      <c r="AB101" s="54">
        <f t="shared" si="91"/>
        <v>14773.423069967057</v>
      </c>
      <c r="AC101" s="54">
        <f t="shared" si="92"/>
        <v>2934.2722850539058</v>
      </c>
      <c r="AD101" s="54">
        <f t="shared" si="93"/>
        <v>1128.5890000000002</v>
      </c>
      <c r="AE101" s="54">
        <f t="shared" si="94"/>
        <v>1748.1</v>
      </c>
      <c r="AF101" s="54">
        <f t="shared" si="95"/>
        <v>0</v>
      </c>
      <c r="AG101" s="54"/>
      <c r="AH101" s="42">
        <f t="shared" si="96"/>
        <v>23065.97</v>
      </c>
      <c r="AI101" s="56">
        <f t="shared" si="97"/>
        <v>3433.9300000000003</v>
      </c>
      <c r="AJ101" s="65"/>
    </row>
    <row r="102" spans="1:36" x14ac:dyDescent="0.25">
      <c r="A102" s="31">
        <v>5</v>
      </c>
      <c r="B102" s="38">
        <v>8438.6</v>
      </c>
      <c r="C102" s="33">
        <v>2.2999999999999998</v>
      </c>
      <c r="D102" s="33">
        <v>10.64</v>
      </c>
      <c r="E102" s="33">
        <v>3.72</v>
      </c>
      <c r="F102" s="35">
        <v>0.77</v>
      </c>
      <c r="G102" s="35">
        <v>1.33</v>
      </c>
      <c r="H102" s="35"/>
      <c r="I102" s="51">
        <v>157553.99</v>
      </c>
      <c r="J102" s="41">
        <f t="shared" si="88"/>
        <v>18587.671999999973</v>
      </c>
      <c r="K102" s="41">
        <f t="shared" si="98"/>
        <v>89786.704000000012</v>
      </c>
      <c r="L102" s="41">
        <f t="shared" si="99"/>
        <v>31391.592000000004</v>
      </c>
      <c r="M102" s="41">
        <f t="shared" si="100"/>
        <v>6497.7220000000007</v>
      </c>
      <c r="N102" s="41">
        <v>11290.3</v>
      </c>
      <c r="O102" s="41"/>
      <c r="P102" s="213">
        <f t="shared" si="71"/>
        <v>0.81981046624081055</v>
      </c>
      <c r="Q102" s="40">
        <f t="shared" si="101"/>
        <v>157553.99</v>
      </c>
      <c r="R102" s="51">
        <v>129164.41</v>
      </c>
      <c r="S102" s="41">
        <f t="shared" si="102"/>
        <v>15107.004155649862</v>
      </c>
      <c r="T102" s="41">
        <f t="shared" si="103"/>
        <v>73608.079668465667</v>
      </c>
      <c r="U102" s="41">
        <f t="shared" si="104"/>
        <v>25735.155673561301</v>
      </c>
      <c r="V102" s="41">
        <f t="shared" si="89"/>
        <v>5326.900502323173</v>
      </c>
      <c r="W102" s="51">
        <v>9387.27</v>
      </c>
      <c r="X102" s="51">
        <v>0</v>
      </c>
      <c r="Y102" s="41"/>
      <c r="Z102" s="40">
        <f t="shared" si="105"/>
        <v>129164.41</v>
      </c>
      <c r="AA102" s="54">
        <f t="shared" si="90"/>
        <v>13936.18265797304</v>
      </c>
      <c r="AB102" s="54">
        <f t="shared" si="91"/>
        <v>73608.079668465667</v>
      </c>
      <c r="AC102" s="54">
        <f t="shared" si="92"/>
        <v>25735.155673561301</v>
      </c>
      <c r="AD102" s="54">
        <f t="shared" si="93"/>
        <v>6497.7220000000007</v>
      </c>
      <c r="AE102" s="54">
        <f t="shared" si="94"/>
        <v>9387.27</v>
      </c>
      <c r="AF102" s="54">
        <f t="shared" si="95"/>
        <v>0</v>
      </c>
      <c r="AG102" s="54"/>
      <c r="AH102" s="42">
        <f t="shared" si="96"/>
        <v>129164.41</v>
      </c>
      <c r="AI102" s="56">
        <f t="shared" si="97"/>
        <v>28389.579999999987</v>
      </c>
      <c r="AJ102" s="65"/>
    </row>
    <row r="103" spans="1:36" x14ac:dyDescent="0.25">
      <c r="A103" s="31">
        <v>6</v>
      </c>
      <c r="B103" s="38">
        <v>10701.2</v>
      </c>
      <c r="C103" s="33">
        <v>2.2999999999999998</v>
      </c>
      <c r="D103" s="33">
        <v>10.85</v>
      </c>
      <c r="E103" s="33">
        <v>2.5099999999999998</v>
      </c>
      <c r="F103" s="35">
        <v>0.77</v>
      </c>
      <c r="G103" s="35">
        <v>1.33</v>
      </c>
      <c r="H103" s="35"/>
      <c r="I103" s="51">
        <v>188066.32</v>
      </c>
      <c r="J103" s="41">
        <f t="shared" si="88"/>
        <v>22622.124000000003</v>
      </c>
      <c r="K103" s="41">
        <f t="shared" si="98"/>
        <v>116108.02</v>
      </c>
      <c r="L103" s="41">
        <f t="shared" si="99"/>
        <v>26860.011999999999</v>
      </c>
      <c r="M103" s="41">
        <f t="shared" si="100"/>
        <v>8239.9240000000009</v>
      </c>
      <c r="N103" s="41">
        <v>14236.24</v>
      </c>
      <c r="O103" s="41"/>
      <c r="P103" s="213">
        <f t="shared" si="71"/>
        <v>0.8564506925003903</v>
      </c>
      <c r="Q103" s="40">
        <f t="shared" si="101"/>
        <v>188066.31999999998</v>
      </c>
      <c r="R103" s="51">
        <v>161069.53</v>
      </c>
      <c r="S103" s="41">
        <f t="shared" si="102"/>
        <v>19059.731372231454</v>
      </c>
      <c r="T103" s="41">
        <f t="shared" si="103"/>
        <v>99440.794133849166</v>
      </c>
      <c r="U103" s="41">
        <f t="shared" si="104"/>
        <v>23004.275877968794</v>
      </c>
      <c r="V103" s="41">
        <f t="shared" si="89"/>
        <v>7057.0886159505872</v>
      </c>
      <c r="W103" s="51">
        <v>12507.64</v>
      </c>
      <c r="X103" s="51">
        <v>0</v>
      </c>
      <c r="Y103" s="41"/>
      <c r="Z103" s="40">
        <f t="shared" si="105"/>
        <v>161069.52999999997</v>
      </c>
      <c r="AA103" s="54">
        <f t="shared" si="90"/>
        <v>17876.895988182005</v>
      </c>
      <c r="AB103" s="54">
        <f t="shared" si="91"/>
        <v>99440.794133849166</v>
      </c>
      <c r="AC103" s="54">
        <f t="shared" si="92"/>
        <v>23004.275877968794</v>
      </c>
      <c r="AD103" s="54">
        <f t="shared" si="93"/>
        <v>8239.9240000000009</v>
      </c>
      <c r="AE103" s="54">
        <f t="shared" si="94"/>
        <v>12507.64</v>
      </c>
      <c r="AF103" s="54">
        <f t="shared" si="95"/>
        <v>0</v>
      </c>
      <c r="AG103" s="54"/>
      <c r="AH103" s="42">
        <f t="shared" si="96"/>
        <v>161069.52999999997</v>
      </c>
      <c r="AI103" s="56">
        <f t="shared" si="97"/>
        <v>26996.790000000037</v>
      </c>
      <c r="AJ103" s="65"/>
    </row>
    <row r="104" spans="1:36" x14ac:dyDescent="0.25">
      <c r="A104" s="31">
        <v>7</v>
      </c>
      <c r="B104" s="38">
        <v>4988.2</v>
      </c>
      <c r="C104" s="33">
        <v>2.2999999999999998</v>
      </c>
      <c r="D104" s="33">
        <v>11.22</v>
      </c>
      <c r="E104" s="33">
        <v>3.45</v>
      </c>
      <c r="F104" s="35">
        <v>0.77</v>
      </c>
      <c r="G104" s="35">
        <v>1.33</v>
      </c>
      <c r="H104" s="35"/>
      <c r="I104" s="51">
        <v>95374.51</v>
      </c>
      <c r="J104" s="41">
        <f>I104-K104-L104-M104-N104-O104</f>
        <v>11722.211999999994</v>
      </c>
      <c r="K104" s="41">
        <f t="shared" si="98"/>
        <v>55967.603999999999</v>
      </c>
      <c r="L104" s="41">
        <f t="shared" si="99"/>
        <v>17209.29</v>
      </c>
      <c r="M104" s="41">
        <f t="shared" si="100"/>
        <v>3840.9139999999998</v>
      </c>
      <c r="N104" s="41">
        <v>6634.49</v>
      </c>
      <c r="O104" s="41">
        <f>H104*B104</f>
        <v>0</v>
      </c>
      <c r="P104" s="213">
        <f t="shared" si="71"/>
        <v>0.91248059885183164</v>
      </c>
      <c r="Q104" s="40">
        <f t="shared" si="101"/>
        <v>95374.510000000009</v>
      </c>
      <c r="R104" s="51">
        <v>87027.39</v>
      </c>
      <c r="S104" s="41">
        <f t="shared" si="102"/>
        <v>10483.274433904608</v>
      </c>
      <c r="T104" s="41">
        <f t="shared" si="103"/>
        <v>51069.352814222169</v>
      </c>
      <c r="U104" s="41">
        <f t="shared" si="104"/>
        <v>15703.143245014839</v>
      </c>
      <c r="V104" s="41">
        <f t="shared" si="89"/>
        <v>3504.7595068583837</v>
      </c>
      <c r="W104" s="51">
        <v>6266.86</v>
      </c>
      <c r="X104" s="51">
        <v>0</v>
      </c>
      <c r="Y104" s="41"/>
      <c r="Z104" s="40">
        <f t="shared" si="105"/>
        <v>87027.390000000014</v>
      </c>
      <c r="AA104" s="54">
        <f t="shared" si="90"/>
        <v>10147.119940762997</v>
      </c>
      <c r="AB104" s="54">
        <f t="shared" si="91"/>
        <v>51069.352814222169</v>
      </c>
      <c r="AC104" s="54">
        <f t="shared" si="92"/>
        <v>15703.143245014839</v>
      </c>
      <c r="AD104" s="54">
        <f t="shared" si="93"/>
        <v>3840.9139999999998</v>
      </c>
      <c r="AE104" s="54">
        <f t="shared" si="94"/>
        <v>6266.86</v>
      </c>
      <c r="AF104" s="54">
        <f t="shared" si="95"/>
        <v>0</v>
      </c>
      <c r="AG104" s="54"/>
      <c r="AH104" s="42">
        <f t="shared" si="96"/>
        <v>87027.390000000014</v>
      </c>
      <c r="AI104" s="56">
        <f t="shared" si="97"/>
        <v>8347.1199999999808</v>
      </c>
      <c r="AJ104" s="65"/>
    </row>
    <row r="105" spans="1:36" x14ac:dyDescent="0.25">
      <c r="A105" s="31">
        <v>8</v>
      </c>
      <c r="B105" s="38">
        <v>2363.9</v>
      </c>
      <c r="C105" s="33">
        <v>2.2999999999999998</v>
      </c>
      <c r="D105" s="33">
        <v>11.02</v>
      </c>
      <c r="E105" s="33">
        <v>3.07</v>
      </c>
      <c r="F105" s="35">
        <v>0.77</v>
      </c>
      <c r="G105" s="35">
        <v>1.33</v>
      </c>
      <c r="H105" s="35"/>
      <c r="I105" s="51">
        <v>43472.26</v>
      </c>
      <c r="J105" s="41">
        <f>I105-K105-L105-M105-N105-O105</f>
        <v>5200.6560000000036</v>
      </c>
      <c r="K105" s="41">
        <f t="shared" si="98"/>
        <v>26050.178</v>
      </c>
      <c r="L105" s="41">
        <f t="shared" si="99"/>
        <v>7257.1729999999998</v>
      </c>
      <c r="M105" s="41">
        <f t="shared" si="100"/>
        <v>1820.2030000000002</v>
      </c>
      <c r="N105" s="41">
        <v>3144.05</v>
      </c>
      <c r="O105" s="41">
        <f>H105*B105</f>
        <v>0</v>
      </c>
      <c r="P105" s="213">
        <f t="shared" si="71"/>
        <v>1.0601967783593491</v>
      </c>
      <c r="Q105" s="40">
        <f t="shared" si="101"/>
        <v>43472.260000000009</v>
      </c>
      <c r="R105" s="51">
        <v>46089.15</v>
      </c>
      <c r="S105" s="41">
        <f t="shared" si="102"/>
        <v>5411.480417555932</v>
      </c>
      <c r="T105" s="41">
        <f t="shared" si="103"/>
        <v>27618.314791287594</v>
      </c>
      <c r="U105" s="41">
        <f t="shared" si="104"/>
        <v>7694.0314345964525</v>
      </c>
      <c r="V105" s="41">
        <f t="shared" si="89"/>
        <v>1929.7733565600226</v>
      </c>
      <c r="W105" s="51">
        <v>3435.55</v>
      </c>
      <c r="X105" s="51">
        <v>0</v>
      </c>
      <c r="Y105" s="41"/>
      <c r="Z105" s="40">
        <f t="shared" si="105"/>
        <v>46089.15</v>
      </c>
      <c r="AA105" s="54">
        <f t="shared" si="90"/>
        <v>5521.0507741159527</v>
      </c>
      <c r="AB105" s="54">
        <f t="shared" si="91"/>
        <v>27618.314791287594</v>
      </c>
      <c r="AC105" s="54">
        <f t="shared" si="92"/>
        <v>7694.0314345964525</v>
      </c>
      <c r="AD105" s="54">
        <f t="shared" si="93"/>
        <v>1820.2030000000002</v>
      </c>
      <c r="AE105" s="54">
        <f t="shared" si="94"/>
        <v>3435.55</v>
      </c>
      <c r="AF105" s="54">
        <f t="shared" si="95"/>
        <v>0</v>
      </c>
      <c r="AG105" s="54"/>
      <c r="AH105" s="42">
        <f t="shared" si="96"/>
        <v>46089.15</v>
      </c>
      <c r="AI105" s="56">
        <f t="shared" si="97"/>
        <v>-2616.8899999999994</v>
      </c>
      <c r="AJ105" s="65"/>
    </row>
    <row r="106" spans="1:36" x14ac:dyDescent="0.25">
      <c r="A106" s="31">
        <v>9</v>
      </c>
      <c r="B106" s="38">
        <v>7667.4</v>
      </c>
      <c r="C106" s="33">
        <v>2.2999999999999998</v>
      </c>
      <c r="D106" s="33">
        <v>10.91</v>
      </c>
      <c r="E106" s="33">
        <v>3.26</v>
      </c>
      <c r="F106" s="35">
        <v>0.77</v>
      </c>
      <c r="G106" s="35">
        <v>1.33</v>
      </c>
      <c r="H106" s="35"/>
      <c r="I106" s="51">
        <v>142384.65</v>
      </c>
      <c r="J106" s="41">
        <f>I106-K106-L106-M106-N106-O106</f>
        <v>17636.103999999988</v>
      </c>
      <c r="K106" s="41">
        <f t="shared" si="98"/>
        <v>83651.334000000003</v>
      </c>
      <c r="L106" s="41">
        <f t="shared" si="99"/>
        <v>24995.723999999998</v>
      </c>
      <c r="M106" s="41">
        <f t="shared" si="100"/>
        <v>5903.8980000000001</v>
      </c>
      <c r="N106" s="41">
        <v>10197.59</v>
      </c>
      <c r="O106" s="41">
        <f>H106*B106</f>
        <v>0</v>
      </c>
      <c r="P106" s="213">
        <f t="shared" si="71"/>
        <v>0.91028723953038471</v>
      </c>
      <c r="Q106" s="40">
        <f t="shared" si="101"/>
        <v>142384.65</v>
      </c>
      <c r="R106" s="51">
        <v>129610.93</v>
      </c>
      <c r="S106" s="41">
        <f t="shared" si="102"/>
        <v>15739.516477193429</v>
      </c>
      <c r="T106" s="41">
        <f t="shared" si="103"/>
        <v>76146.741909894219</v>
      </c>
      <c r="U106" s="41">
        <f t="shared" si="104"/>
        <v>22753.288600023385</v>
      </c>
      <c r="V106" s="41">
        <f t="shared" si="89"/>
        <v>5374.2430128889591</v>
      </c>
      <c r="W106" s="51">
        <v>9597.14</v>
      </c>
      <c r="X106" s="51">
        <v>0</v>
      </c>
      <c r="Y106" s="41"/>
      <c r="Z106" s="40">
        <f t="shared" si="105"/>
        <v>129610.92999999998</v>
      </c>
      <c r="AA106" s="54">
        <f t="shared" si="90"/>
        <v>15209.861490082374</v>
      </c>
      <c r="AB106" s="54">
        <f t="shared" si="91"/>
        <v>76146.741909894219</v>
      </c>
      <c r="AC106" s="54">
        <f t="shared" si="92"/>
        <v>22753.288600023385</v>
      </c>
      <c r="AD106" s="54">
        <f t="shared" si="93"/>
        <v>5903.8980000000001</v>
      </c>
      <c r="AE106" s="54">
        <f t="shared" si="94"/>
        <v>9597.14</v>
      </c>
      <c r="AF106" s="54">
        <f t="shared" si="95"/>
        <v>0</v>
      </c>
      <c r="AG106" s="54"/>
      <c r="AH106" s="42">
        <f t="shared" si="96"/>
        <v>129610.92999999998</v>
      </c>
      <c r="AI106" s="56">
        <f t="shared" si="97"/>
        <v>12773.720000000016</v>
      </c>
      <c r="AJ106" s="65"/>
    </row>
    <row r="107" spans="1:36" x14ac:dyDescent="0.25">
      <c r="A107" s="31">
        <v>10</v>
      </c>
      <c r="B107" s="38">
        <v>6215.4</v>
      </c>
      <c r="C107" s="33">
        <v>2.2999999999999998</v>
      </c>
      <c r="D107" s="33">
        <v>10.63</v>
      </c>
      <c r="E107" s="33">
        <v>3.97</v>
      </c>
      <c r="F107" s="35">
        <v>0.77</v>
      </c>
      <c r="G107" s="35">
        <v>1.33</v>
      </c>
      <c r="H107" s="35"/>
      <c r="I107" s="51">
        <v>118093.51</v>
      </c>
      <c r="J107" s="41">
        <f t="shared" ref="J107:J113" si="106">I107-K107-L107-M107-N107</f>
        <v>14296.301999999991</v>
      </c>
      <c r="K107" s="41">
        <f t="shared" si="98"/>
        <v>66069.702000000005</v>
      </c>
      <c r="L107" s="41">
        <f t="shared" si="99"/>
        <v>24675.137999999999</v>
      </c>
      <c r="M107" s="41">
        <f t="shared" si="100"/>
        <v>4785.8580000000002</v>
      </c>
      <c r="N107" s="41">
        <v>8266.51</v>
      </c>
      <c r="O107" s="41"/>
      <c r="P107" s="213">
        <f t="shared" si="71"/>
        <v>0.81598794040417644</v>
      </c>
      <c r="Q107" s="40">
        <f t="shared" si="101"/>
        <v>118093.51</v>
      </c>
      <c r="R107" s="51">
        <v>96362.880000000005</v>
      </c>
      <c r="S107" s="41">
        <f t="shared" si="102"/>
        <v>11444.192493606624</v>
      </c>
      <c r="T107" s="41">
        <f t="shared" si="103"/>
        <v>53912.080058097701</v>
      </c>
      <c r="U107" s="41">
        <f t="shared" si="104"/>
        <v>20134.615035808827</v>
      </c>
      <c r="V107" s="41">
        <f t="shared" si="89"/>
        <v>3905.2024124868512</v>
      </c>
      <c r="W107" s="51">
        <v>6966.79</v>
      </c>
      <c r="X107" s="51">
        <v>0</v>
      </c>
      <c r="Y107" s="41"/>
      <c r="Z107" s="40">
        <f t="shared" si="105"/>
        <v>96362.880000000005</v>
      </c>
      <c r="AA107" s="54">
        <f t="shared" si="90"/>
        <v>10563.53690609349</v>
      </c>
      <c r="AB107" s="54">
        <f t="shared" si="91"/>
        <v>53912.080058097701</v>
      </c>
      <c r="AC107" s="54">
        <f t="shared" si="92"/>
        <v>20134.615035808827</v>
      </c>
      <c r="AD107" s="54">
        <f t="shared" si="93"/>
        <v>4785.8580000000002</v>
      </c>
      <c r="AE107" s="54">
        <f t="shared" si="94"/>
        <v>6966.79</v>
      </c>
      <c r="AF107" s="54">
        <f t="shared" si="95"/>
        <v>0</v>
      </c>
      <c r="AG107" s="54"/>
      <c r="AH107" s="42">
        <f t="shared" si="96"/>
        <v>96362.880000000019</v>
      </c>
      <c r="AI107" s="56">
        <f t="shared" si="97"/>
        <v>21730.62999999999</v>
      </c>
      <c r="AJ107" s="65"/>
    </row>
    <row r="108" spans="1:36" x14ac:dyDescent="0.25">
      <c r="A108" s="31">
        <v>11</v>
      </c>
      <c r="B108" s="38">
        <v>6020.7</v>
      </c>
      <c r="C108" s="33">
        <v>2.2999999999999998</v>
      </c>
      <c r="D108" s="33">
        <v>10.48</v>
      </c>
      <c r="E108" s="33">
        <v>3.3</v>
      </c>
      <c r="F108" s="35">
        <v>0.77</v>
      </c>
      <c r="G108" s="35">
        <v>1.33</v>
      </c>
      <c r="H108" s="35"/>
      <c r="I108" s="51">
        <v>110118.56</v>
      </c>
      <c r="J108" s="41">
        <f t="shared" si="106"/>
        <v>14509.814999999999</v>
      </c>
      <c r="K108" s="41">
        <f t="shared" si="98"/>
        <v>63096.936000000002</v>
      </c>
      <c r="L108" s="41">
        <f t="shared" si="99"/>
        <v>19868.309999999998</v>
      </c>
      <c r="M108" s="41">
        <f t="shared" si="100"/>
        <v>4635.9390000000003</v>
      </c>
      <c r="N108" s="41">
        <v>8007.56</v>
      </c>
      <c r="O108" s="41"/>
      <c r="P108" s="213">
        <f t="shared" si="71"/>
        <v>0.85432873441134716</v>
      </c>
      <c r="Q108" s="40">
        <f t="shared" si="101"/>
        <v>110118.56</v>
      </c>
      <c r="R108" s="51">
        <v>94077.45</v>
      </c>
      <c r="S108" s="41">
        <f t="shared" si="102"/>
        <v>12135.740486015711</v>
      </c>
      <c r="T108" s="41">
        <f t="shared" si="103"/>
        <v>53905.52547811377</v>
      </c>
      <c r="U108" s="41">
        <f t="shared" si="104"/>
        <v>16974.068137192309</v>
      </c>
      <c r="V108" s="41">
        <f t="shared" si="89"/>
        <v>3960.6158986782066</v>
      </c>
      <c r="W108" s="51">
        <v>7101.5</v>
      </c>
      <c r="X108" s="51">
        <v>0</v>
      </c>
      <c r="Y108" s="41"/>
      <c r="Z108" s="40">
        <f t="shared" si="105"/>
        <v>94077.45</v>
      </c>
      <c r="AA108" s="54">
        <f t="shared" si="90"/>
        <v>11460.417384693916</v>
      </c>
      <c r="AB108" s="54">
        <f t="shared" si="91"/>
        <v>53905.52547811377</v>
      </c>
      <c r="AC108" s="54">
        <f t="shared" si="92"/>
        <v>16974.068137192309</v>
      </c>
      <c r="AD108" s="54">
        <f t="shared" si="93"/>
        <v>4635.9390000000003</v>
      </c>
      <c r="AE108" s="54">
        <f t="shared" si="94"/>
        <v>7101.5</v>
      </c>
      <c r="AF108" s="54">
        <f t="shared" si="95"/>
        <v>0</v>
      </c>
      <c r="AG108" s="54"/>
      <c r="AH108" s="42">
        <f t="shared" si="96"/>
        <v>94077.45</v>
      </c>
      <c r="AI108" s="56">
        <f t="shared" si="97"/>
        <v>16041.11</v>
      </c>
      <c r="AJ108" s="65"/>
    </row>
    <row r="109" spans="1:36" x14ac:dyDescent="0.25">
      <c r="A109" s="31">
        <v>12</v>
      </c>
      <c r="B109" s="38">
        <v>2819.7</v>
      </c>
      <c r="C109" s="33">
        <v>2.2999999999999998</v>
      </c>
      <c r="D109" s="33">
        <v>10.71</v>
      </c>
      <c r="E109" s="33">
        <v>2.95</v>
      </c>
      <c r="F109" s="35">
        <v>0.77</v>
      </c>
      <c r="G109" s="35">
        <v>1.33</v>
      </c>
      <c r="H109" s="35"/>
      <c r="I109" s="51">
        <v>51205.83</v>
      </c>
      <c r="J109" s="41">
        <f t="shared" si="106"/>
        <v>6767.3590000000013</v>
      </c>
      <c r="K109" s="41">
        <f t="shared" si="98"/>
        <v>30198.987000000001</v>
      </c>
      <c r="L109" s="41">
        <f t="shared" si="99"/>
        <v>8318.1149999999998</v>
      </c>
      <c r="M109" s="41">
        <f t="shared" si="100"/>
        <v>2171.1689999999999</v>
      </c>
      <c r="N109" s="41">
        <v>3750.2</v>
      </c>
      <c r="O109" s="41"/>
      <c r="P109" s="213">
        <f t="shared" si="71"/>
        <v>0.81916336479654761</v>
      </c>
      <c r="Q109" s="40">
        <f t="shared" si="101"/>
        <v>51205.83</v>
      </c>
      <c r="R109" s="51">
        <v>41945.94</v>
      </c>
      <c r="S109" s="41">
        <f t="shared" si="102"/>
        <v>5442.2290198862129</v>
      </c>
      <c r="T109" s="41">
        <f t="shared" si="103"/>
        <v>24737.903804367201</v>
      </c>
      <c r="U109" s="41">
        <f t="shared" si="104"/>
        <v>6813.8950721646343</v>
      </c>
      <c r="V109" s="41">
        <f t="shared" si="89"/>
        <v>1778.5421035819554</v>
      </c>
      <c r="W109" s="51">
        <v>3173.37</v>
      </c>
      <c r="X109" s="51">
        <v>0</v>
      </c>
      <c r="Y109" s="41"/>
      <c r="Z109" s="40">
        <f t="shared" si="105"/>
        <v>41945.94</v>
      </c>
      <c r="AA109" s="54">
        <f t="shared" si="90"/>
        <v>5049.6021234681648</v>
      </c>
      <c r="AB109" s="54">
        <f t="shared" si="91"/>
        <v>24737.903804367201</v>
      </c>
      <c r="AC109" s="54">
        <f t="shared" si="92"/>
        <v>6813.8950721646343</v>
      </c>
      <c r="AD109" s="54">
        <f t="shared" si="93"/>
        <v>2171.1689999999999</v>
      </c>
      <c r="AE109" s="54">
        <f t="shared" si="94"/>
        <v>3173.37</v>
      </c>
      <c r="AF109" s="54">
        <f t="shared" si="95"/>
        <v>0</v>
      </c>
      <c r="AG109" s="54"/>
      <c r="AH109" s="42">
        <f t="shared" si="96"/>
        <v>41945.94</v>
      </c>
      <c r="AI109" s="56">
        <f t="shared" si="97"/>
        <v>9259.89</v>
      </c>
      <c r="AJ109" s="65"/>
    </row>
    <row r="110" spans="1:36" x14ac:dyDescent="0.25">
      <c r="A110" s="31">
        <v>13</v>
      </c>
      <c r="B110" s="38">
        <v>7986.1</v>
      </c>
      <c r="C110" s="33">
        <v>2.2999999999999998</v>
      </c>
      <c r="D110" s="33">
        <v>10.74</v>
      </c>
      <c r="E110" s="33">
        <v>2.81</v>
      </c>
      <c r="F110" s="35">
        <v>0.77</v>
      </c>
      <c r="G110" s="35">
        <v>1.33</v>
      </c>
      <c r="H110" s="35"/>
      <c r="I110" s="51">
        <v>143750.47</v>
      </c>
      <c r="J110" s="41">
        <f t="shared" si="106"/>
        <v>18767.947999999989</v>
      </c>
      <c r="K110" s="41">
        <f t="shared" si="98"/>
        <v>85770.714000000007</v>
      </c>
      <c r="L110" s="41">
        <f t="shared" si="99"/>
        <v>22440.941000000003</v>
      </c>
      <c r="M110" s="41">
        <f t="shared" si="100"/>
        <v>6149.2970000000005</v>
      </c>
      <c r="N110" s="41">
        <v>10621.57</v>
      </c>
      <c r="O110" s="41"/>
      <c r="P110" s="213">
        <f t="shared" si="71"/>
        <v>0.87633703041110056</v>
      </c>
      <c r="Q110" s="40">
        <f t="shared" si="101"/>
        <v>143750.47</v>
      </c>
      <c r="R110" s="51">
        <v>125973.86</v>
      </c>
      <c r="S110" s="41">
        <f t="shared" si="102"/>
        <v>16095.002929333585</v>
      </c>
      <c r="T110" s="41">
        <f t="shared" si="103"/>
        <v>75164.05280299981</v>
      </c>
      <c r="U110" s="41">
        <f t="shared" si="104"/>
        <v>19665.827595570714</v>
      </c>
      <c r="V110" s="41">
        <f t="shared" si="89"/>
        <v>5388.8566720958897</v>
      </c>
      <c r="W110" s="51">
        <v>9660.1200000000008</v>
      </c>
      <c r="X110" s="51">
        <v>0</v>
      </c>
      <c r="Y110" s="41"/>
      <c r="Z110" s="40">
        <f t="shared" si="105"/>
        <v>125973.85999999999</v>
      </c>
      <c r="AA110" s="54">
        <f t="shared" si="90"/>
        <v>15334.562601429454</v>
      </c>
      <c r="AB110" s="54">
        <f t="shared" si="91"/>
        <v>75164.05280299981</v>
      </c>
      <c r="AC110" s="54">
        <f t="shared" si="92"/>
        <v>19665.827595570714</v>
      </c>
      <c r="AD110" s="54">
        <f t="shared" si="93"/>
        <v>6149.2970000000005</v>
      </c>
      <c r="AE110" s="54">
        <f t="shared" si="94"/>
        <v>9660.1200000000008</v>
      </c>
      <c r="AF110" s="54">
        <f t="shared" si="95"/>
        <v>0</v>
      </c>
      <c r="AG110" s="54"/>
      <c r="AH110" s="42">
        <f t="shared" si="96"/>
        <v>125973.85999999997</v>
      </c>
      <c r="AI110" s="56">
        <f t="shared" si="97"/>
        <v>17776.610000000015</v>
      </c>
      <c r="AJ110" s="65"/>
    </row>
    <row r="111" spans="1:36" x14ac:dyDescent="0.25">
      <c r="A111" s="31">
        <v>14</v>
      </c>
      <c r="B111" s="38">
        <v>6546</v>
      </c>
      <c r="C111" s="33">
        <v>2.2999999999999998</v>
      </c>
      <c r="D111" s="33">
        <v>11.04</v>
      </c>
      <c r="E111" s="33">
        <v>2.82</v>
      </c>
      <c r="F111" s="35">
        <v>0.77</v>
      </c>
      <c r="G111" s="35">
        <v>1.33</v>
      </c>
      <c r="H111" s="35"/>
      <c r="I111" s="51">
        <v>119464.93</v>
      </c>
      <c r="J111" s="41">
        <f t="shared" si="106"/>
        <v>14990.709999999997</v>
      </c>
      <c r="K111" s="41">
        <f t="shared" si="98"/>
        <v>72267.839999999997</v>
      </c>
      <c r="L111" s="41">
        <f t="shared" si="99"/>
        <v>18459.719999999998</v>
      </c>
      <c r="M111" s="41">
        <f t="shared" si="100"/>
        <v>5040.42</v>
      </c>
      <c r="N111" s="41">
        <v>8706.24</v>
      </c>
      <c r="O111" s="41"/>
      <c r="P111" s="213">
        <f t="shared" si="71"/>
        <v>0.76666809246864331</v>
      </c>
      <c r="Q111" s="40">
        <f t="shared" si="101"/>
        <v>119464.93</v>
      </c>
      <c r="R111" s="51">
        <v>91589.95</v>
      </c>
      <c r="S111" s="41">
        <f t="shared" si="102"/>
        <v>11248.605453824821</v>
      </c>
      <c r="T111" s="41">
        <f t="shared" si="103"/>
        <v>55405.447039629114</v>
      </c>
      <c r="U111" s="41">
        <f t="shared" si="104"/>
        <v>14152.478319905262</v>
      </c>
      <c r="V111" s="41">
        <f t="shared" si="89"/>
        <v>3864.329186640799</v>
      </c>
      <c r="W111" s="51">
        <v>6919.09</v>
      </c>
      <c r="X111" s="51">
        <v>0</v>
      </c>
      <c r="Y111" s="41"/>
      <c r="Z111" s="40">
        <f t="shared" si="105"/>
        <v>91589.949999999983</v>
      </c>
      <c r="AA111" s="54">
        <f t="shared" si="90"/>
        <v>10072.514640465612</v>
      </c>
      <c r="AB111" s="54">
        <f t="shared" si="91"/>
        <v>55405.447039629114</v>
      </c>
      <c r="AC111" s="54">
        <f t="shared" si="92"/>
        <v>14152.478319905262</v>
      </c>
      <c r="AD111" s="54">
        <f t="shared" si="93"/>
        <v>5040.42</v>
      </c>
      <c r="AE111" s="54">
        <f t="shared" si="94"/>
        <v>6919.09</v>
      </c>
      <c r="AF111" s="54">
        <f t="shared" si="95"/>
        <v>0</v>
      </c>
      <c r="AG111" s="54"/>
      <c r="AH111" s="42">
        <f t="shared" si="96"/>
        <v>91589.949999999983</v>
      </c>
      <c r="AI111" s="56">
        <f t="shared" si="97"/>
        <v>27874.98000000001</v>
      </c>
      <c r="AJ111" s="65"/>
    </row>
    <row r="112" spans="1:36" x14ac:dyDescent="0.25">
      <c r="A112" s="31">
        <v>31</v>
      </c>
      <c r="B112" s="38">
        <v>2809.8</v>
      </c>
      <c r="C112" s="33">
        <v>2.2999999999999998</v>
      </c>
      <c r="D112" s="33">
        <v>10.98</v>
      </c>
      <c r="E112" s="33">
        <v>3.74</v>
      </c>
      <c r="F112" s="35">
        <v>0.77</v>
      </c>
      <c r="G112" s="35">
        <v>1.33</v>
      </c>
      <c r="H112" s="35"/>
      <c r="I112" s="51">
        <v>52852.61</v>
      </c>
      <c r="J112" s="41">
        <f t="shared" si="106"/>
        <v>5591.6779999999953</v>
      </c>
      <c r="K112" s="41">
        <f t="shared" si="98"/>
        <v>30851.604000000003</v>
      </c>
      <c r="L112" s="41">
        <f t="shared" si="99"/>
        <v>10508.652000000002</v>
      </c>
      <c r="M112" s="41">
        <f t="shared" si="100"/>
        <v>2163.5460000000003</v>
      </c>
      <c r="N112" s="41">
        <v>3737.13</v>
      </c>
      <c r="O112" s="41"/>
      <c r="P112" s="213">
        <f t="shared" si="71"/>
        <v>0.83249701386554043</v>
      </c>
      <c r="Q112" s="40">
        <f t="shared" si="101"/>
        <v>52852.61</v>
      </c>
      <c r="R112" s="51">
        <v>43999.64</v>
      </c>
      <c r="S112" s="41">
        <f t="shared" si="102"/>
        <v>4597.3148029249624</v>
      </c>
      <c r="T112" s="41">
        <f t="shared" si="103"/>
        <v>25683.868202962163</v>
      </c>
      <c r="U112" s="41">
        <f t="shared" si="104"/>
        <v>8748.4214097521399</v>
      </c>
      <c r="V112" s="41">
        <f t="shared" si="89"/>
        <v>1801.1455843607348</v>
      </c>
      <c r="W112" s="51">
        <v>3168.89</v>
      </c>
      <c r="X112" s="51">
        <v>0</v>
      </c>
      <c r="Y112" s="41"/>
      <c r="Z112" s="40">
        <f t="shared" si="105"/>
        <v>43999.64</v>
      </c>
      <c r="AA112" s="54">
        <f t="shared" si="90"/>
        <v>4234.9143872856948</v>
      </c>
      <c r="AB112" s="54">
        <f t="shared" si="91"/>
        <v>25683.868202962163</v>
      </c>
      <c r="AC112" s="54">
        <f t="shared" si="92"/>
        <v>8748.4214097521399</v>
      </c>
      <c r="AD112" s="54">
        <f t="shared" si="93"/>
        <v>2163.5460000000003</v>
      </c>
      <c r="AE112" s="54">
        <f t="shared" si="94"/>
        <v>3168.89</v>
      </c>
      <c r="AF112" s="54">
        <f t="shared" si="95"/>
        <v>0</v>
      </c>
      <c r="AG112" s="54"/>
      <c r="AH112" s="42">
        <f t="shared" si="96"/>
        <v>43999.64</v>
      </c>
      <c r="AI112" s="56">
        <f t="shared" si="97"/>
        <v>8852.9700000000012</v>
      </c>
      <c r="AJ112" s="65"/>
    </row>
    <row r="113" spans="1:36" x14ac:dyDescent="0.25">
      <c r="A113" s="31">
        <v>32</v>
      </c>
      <c r="B113" s="38">
        <v>5327</v>
      </c>
      <c r="C113" s="33">
        <v>2.2999999999999998</v>
      </c>
      <c r="D113" s="33">
        <v>10.34</v>
      </c>
      <c r="E113" s="33">
        <v>2.02</v>
      </c>
      <c r="F113" s="35">
        <v>0.77</v>
      </c>
      <c r="G113" s="35">
        <v>1.33</v>
      </c>
      <c r="H113" s="35"/>
      <c r="I113" s="51">
        <v>87789.29</v>
      </c>
      <c r="J113" s="41">
        <f t="shared" si="106"/>
        <v>10760.839999999993</v>
      </c>
      <c r="K113" s="41">
        <f t="shared" si="98"/>
        <v>55081.18</v>
      </c>
      <c r="L113" s="41">
        <f t="shared" si="99"/>
        <v>10760.54</v>
      </c>
      <c r="M113" s="41">
        <f t="shared" si="100"/>
        <v>4101.79</v>
      </c>
      <c r="N113" s="41">
        <v>7084.94</v>
      </c>
      <c r="O113" s="41"/>
      <c r="P113" s="213">
        <f t="shared" si="71"/>
        <v>0.72341238891441095</v>
      </c>
      <c r="Q113" s="40">
        <f t="shared" si="101"/>
        <v>87789.29</v>
      </c>
      <c r="R113" s="51">
        <v>63507.86</v>
      </c>
      <c r="S113" s="41">
        <f t="shared" si="102"/>
        <v>7513.328341841011</v>
      </c>
      <c r="T113" s="41">
        <f t="shared" si="103"/>
        <v>39846.408008024671</v>
      </c>
      <c r="U113" s="41">
        <f t="shared" si="104"/>
        <v>7784.3079474090764</v>
      </c>
      <c r="V113" s="41">
        <f t="shared" si="89"/>
        <v>2967.2857027252417</v>
      </c>
      <c r="W113" s="51">
        <v>5396.53</v>
      </c>
      <c r="X113" s="51">
        <v>0</v>
      </c>
      <c r="Y113" s="41"/>
      <c r="Z113" s="40">
        <f t="shared" si="105"/>
        <v>63507.86</v>
      </c>
      <c r="AA113" s="54">
        <f t="shared" si="90"/>
        <v>6378.8240445662523</v>
      </c>
      <c r="AB113" s="54">
        <f t="shared" si="91"/>
        <v>39846.408008024671</v>
      </c>
      <c r="AC113" s="54">
        <f t="shared" si="92"/>
        <v>7784.3079474090764</v>
      </c>
      <c r="AD113" s="54">
        <f t="shared" si="93"/>
        <v>4101.79</v>
      </c>
      <c r="AE113" s="54">
        <f t="shared" si="94"/>
        <v>5396.53</v>
      </c>
      <c r="AF113" s="54">
        <f t="shared" si="95"/>
        <v>0</v>
      </c>
      <c r="AG113" s="54"/>
      <c r="AH113" s="42">
        <f t="shared" si="96"/>
        <v>63507.86</v>
      </c>
      <c r="AI113" s="56">
        <f t="shared" si="97"/>
        <v>24281.429999999993</v>
      </c>
      <c r="AJ113" s="65"/>
    </row>
    <row r="114" spans="1:36" x14ac:dyDescent="0.25">
      <c r="A114" s="32" t="s">
        <v>37</v>
      </c>
      <c r="B114" s="53">
        <f>SUM(B98:B113)</f>
        <v>79960.800000000003</v>
      </c>
      <c r="C114" s="33"/>
      <c r="D114" s="34"/>
      <c r="E114" s="34"/>
      <c r="F114" s="35"/>
      <c r="G114" s="35"/>
      <c r="H114" s="35"/>
      <c r="I114" s="43">
        <f t="shared" ref="I114:N114" si="107">SUM(I98:I113)</f>
        <v>1493665</v>
      </c>
      <c r="J114" s="43">
        <f t="shared" si="107"/>
        <v>180162.80499999991</v>
      </c>
      <c r="K114" s="43">
        <f t="shared" si="107"/>
        <v>874977.03000000014</v>
      </c>
      <c r="L114" s="43">
        <f t="shared" si="107"/>
        <v>270533.31899999996</v>
      </c>
      <c r="M114" s="43">
        <f t="shared" si="107"/>
        <v>61569.815999999999</v>
      </c>
      <c r="N114" s="43">
        <f t="shared" si="107"/>
        <v>106422.03000000001</v>
      </c>
      <c r="O114" s="43">
        <f>SUM(O103:O113)</f>
        <v>0</v>
      </c>
      <c r="P114" s="213">
        <f t="shared" si="71"/>
        <v>0.84009149307240916</v>
      </c>
      <c r="Q114" s="40">
        <f t="shared" si="101"/>
        <v>1493665</v>
      </c>
      <c r="R114" s="43">
        <f t="shared" ref="R114:W114" si="108">SUM(R98:R113)</f>
        <v>1254815.26</v>
      </c>
      <c r="S114" s="43">
        <f t="shared" si="108"/>
        <v>148868.31334235216</v>
      </c>
      <c r="T114" s="43">
        <f t="shared" si="108"/>
        <v>736110.04718017229</v>
      </c>
      <c r="U114" s="43">
        <f t="shared" si="108"/>
        <v>225584.5697389993</v>
      </c>
      <c r="V114" s="43">
        <f t="shared" si="108"/>
        <v>51828.869738476344</v>
      </c>
      <c r="W114" s="43">
        <f t="shared" si="108"/>
        <v>92423.459999999992</v>
      </c>
      <c r="X114" s="43">
        <f>SUM(X103:X113)</f>
        <v>0</v>
      </c>
      <c r="Y114" s="41"/>
      <c r="Z114" s="40">
        <f t="shared" ref="Z114:AE114" si="109">SUM(Z98:Z113)</f>
        <v>1254815.26</v>
      </c>
      <c r="AA114" s="102">
        <f t="shared" si="109"/>
        <v>139127.36708082847</v>
      </c>
      <c r="AB114" s="102">
        <f t="shared" si="109"/>
        <v>736110.04718017229</v>
      </c>
      <c r="AC114" s="102">
        <f t="shared" si="109"/>
        <v>225584.5697389993</v>
      </c>
      <c r="AD114" s="102">
        <f t="shared" si="109"/>
        <v>61569.815999999999</v>
      </c>
      <c r="AE114" s="102">
        <f t="shared" si="109"/>
        <v>92423.459999999992</v>
      </c>
      <c r="AF114" s="102">
        <f>SUM(AF103:AF113)</f>
        <v>0</v>
      </c>
      <c r="AG114" s="103"/>
      <c r="AH114" s="104">
        <f>SUM(AH98:AH113)</f>
        <v>1254815.2599999998</v>
      </c>
      <c r="AI114" s="105">
        <f>SUM(AI98:AI113)</f>
        <v>238849.74000000002</v>
      </c>
      <c r="AJ114" s="65"/>
    </row>
    <row r="115" spans="1:36" x14ac:dyDescent="0.25">
      <c r="A115" s="6" t="s">
        <v>45</v>
      </c>
      <c r="B115" s="37"/>
      <c r="P115" s="215"/>
      <c r="Q115" s="87"/>
      <c r="AJ115" s="65"/>
    </row>
    <row r="116" spans="1:36" x14ac:dyDescent="0.25">
      <c r="A116" s="31">
        <v>5</v>
      </c>
      <c r="B116" s="38">
        <v>12921.5</v>
      </c>
      <c r="C116" s="33">
        <v>2.48</v>
      </c>
      <c r="D116" s="33">
        <v>10.57</v>
      </c>
      <c r="E116" s="33">
        <v>4.29</v>
      </c>
      <c r="F116" s="35">
        <v>0.77</v>
      </c>
      <c r="G116" s="35">
        <v>1.33</v>
      </c>
      <c r="H116" s="35">
        <v>5.51</v>
      </c>
      <c r="I116" s="51">
        <v>322908.76</v>
      </c>
      <c r="J116" s="41">
        <f>I116-K116-L116-M116-N116-O116</f>
        <v>32562.364999999991</v>
      </c>
      <c r="K116" s="41">
        <f t="shared" ref="K116:K121" si="110">B116*D116</f>
        <v>136580.255</v>
      </c>
      <c r="L116" s="41">
        <f t="shared" ref="L116:L121" si="111">E116*B116</f>
        <v>55433.235000000001</v>
      </c>
      <c r="M116" s="41">
        <f t="shared" ref="M116:M121" si="112">F116*B116</f>
        <v>9949.5550000000003</v>
      </c>
      <c r="N116" s="41">
        <v>17185.72</v>
      </c>
      <c r="O116" s="41">
        <v>71197.63</v>
      </c>
      <c r="P116" s="213">
        <f t="shared" si="71"/>
        <v>0.81216440210541208</v>
      </c>
      <c r="Q116" s="40">
        <f t="shared" ref="Q116:Q122" si="113">J116+K116+L116+M116+N116+O116</f>
        <v>322908.76</v>
      </c>
      <c r="R116" s="51">
        <f>208745.07+53509.93</f>
        <v>262255</v>
      </c>
      <c r="S116" s="41">
        <f t="shared" ref="S116:S121" si="114">R116-T116-U116-V116-W116-X116</f>
        <v>20142.344310186556</v>
      </c>
      <c r="T116" s="41">
        <f t="shared" ref="T116:T121" si="115">P116*K116</f>
        <v>110925.62114147973</v>
      </c>
      <c r="U116" s="41">
        <f t="shared" ref="U116:U121" si="116">L116*P116</f>
        <v>45020.900160543802</v>
      </c>
      <c r="V116" s="41">
        <f t="shared" ref="V116:V121" si="117">P116*M116</f>
        <v>8080.6743877899135</v>
      </c>
      <c r="W116" s="51">
        <v>14390.49</v>
      </c>
      <c r="X116" s="51">
        <f>10185.04+53509.93</f>
        <v>63694.97</v>
      </c>
      <c r="Y116" s="41"/>
      <c r="Z116" s="40">
        <f t="shared" ref="Z116:Z121" si="118">SUM(S116:Y116)</f>
        <v>262255</v>
      </c>
      <c r="AA116" s="54">
        <f t="shared" ref="AA116:AA121" si="119">Z116-AF116-AE116-AD116-AC116-AB116</f>
        <v>18273.463697976491</v>
      </c>
      <c r="AB116" s="54">
        <f t="shared" ref="AB116:AF121" si="120">T116</f>
        <v>110925.62114147973</v>
      </c>
      <c r="AC116" s="54">
        <f t="shared" si="120"/>
        <v>45020.900160543802</v>
      </c>
      <c r="AD116" s="54">
        <f t="shared" ref="AD116:AD121" si="121">M116</f>
        <v>9949.5550000000003</v>
      </c>
      <c r="AE116" s="54">
        <f t="shared" si="120"/>
        <v>14390.49</v>
      </c>
      <c r="AF116" s="54">
        <f t="shared" si="120"/>
        <v>63694.97</v>
      </c>
      <c r="AG116" s="54"/>
      <c r="AH116" s="42">
        <f t="shared" ref="AH116:AH121" si="122">SUM(AA116:AG116)</f>
        <v>262255</v>
      </c>
      <c r="AI116" s="56">
        <f t="shared" ref="AI116:AI121" si="123">I116-Z116</f>
        <v>60653.760000000009</v>
      </c>
      <c r="AJ116" s="65"/>
    </row>
    <row r="117" spans="1:36" x14ac:dyDescent="0.25">
      <c r="A117" s="31">
        <v>13</v>
      </c>
      <c r="B117" s="38">
        <v>6390.9</v>
      </c>
      <c r="C117" s="33">
        <v>2.2999999999999998</v>
      </c>
      <c r="D117" s="33">
        <v>10.99</v>
      </c>
      <c r="E117" s="33">
        <v>2.99</v>
      </c>
      <c r="F117" s="35">
        <v>0.77</v>
      </c>
      <c r="G117" s="35">
        <v>1.33</v>
      </c>
      <c r="H117" s="35"/>
      <c r="I117" s="51">
        <v>118039.92</v>
      </c>
      <c r="J117" s="41">
        <f>I117-K117-L117-M117-N117-O117</f>
        <v>15274.165000000005</v>
      </c>
      <c r="K117" s="41">
        <f t="shared" si="110"/>
        <v>70235.990999999995</v>
      </c>
      <c r="L117" s="41">
        <f t="shared" si="111"/>
        <v>19108.791000000001</v>
      </c>
      <c r="M117" s="41">
        <f t="shared" si="112"/>
        <v>4920.9929999999995</v>
      </c>
      <c r="N117" s="41">
        <v>8499.98</v>
      </c>
      <c r="O117" s="41"/>
      <c r="P117" s="213">
        <f t="shared" si="71"/>
        <v>0.85200879499071169</v>
      </c>
      <c r="Q117" s="40">
        <f t="shared" si="113"/>
        <v>118039.92</v>
      </c>
      <c r="R117" s="51">
        <v>100571.05</v>
      </c>
      <c r="S117" s="41">
        <f t="shared" si="114"/>
        <v>12762.600633384453</v>
      </c>
      <c r="T117" s="41">
        <f t="shared" si="115"/>
        <v>59841.682056888465</v>
      </c>
      <c r="U117" s="41">
        <f t="shared" si="116"/>
        <v>16280.857993639358</v>
      </c>
      <c r="V117" s="41">
        <f t="shared" si="117"/>
        <v>4192.7293160877271</v>
      </c>
      <c r="W117" s="51">
        <v>7493.18</v>
      </c>
      <c r="X117" s="51"/>
      <c r="Y117" s="41"/>
      <c r="Z117" s="40">
        <f t="shared" si="118"/>
        <v>100571.04999999999</v>
      </c>
      <c r="AA117" s="54">
        <f t="shared" si="119"/>
        <v>12034.336949472177</v>
      </c>
      <c r="AB117" s="54">
        <f t="shared" si="120"/>
        <v>59841.682056888465</v>
      </c>
      <c r="AC117" s="54">
        <f t="shared" si="120"/>
        <v>16280.857993639358</v>
      </c>
      <c r="AD117" s="54">
        <f t="shared" si="121"/>
        <v>4920.9929999999995</v>
      </c>
      <c r="AE117" s="54">
        <f t="shared" si="120"/>
        <v>7493.18</v>
      </c>
      <c r="AF117" s="54">
        <f t="shared" si="120"/>
        <v>0</v>
      </c>
      <c r="AG117" s="54"/>
      <c r="AH117" s="42">
        <f t="shared" si="122"/>
        <v>100571.05000000002</v>
      </c>
      <c r="AI117" s="56">
        <f t="shared" si="123"/>
        <v>17468.87000000001</v>
      </c>
      <c r="AJ117" s="65"/>
    </row>
    <row r="118" spans="1:36" x14ac:dyDescent="0.25">
      <c r="A118" s="31">
        <v>15</v>
      </c>
      <c r="B118" s="38">
        <v>13644.5</v>
      </c>
      <c r="C118" s="33">
        <v>2.2999999999999998</v>
      </c>
      <c r="D118" s="33">
        <v>11.04</v>
      </c>
      <c r="E118" s="33">
        <v>3.75</v>
      </c>
      <c r="F118" s="35">
        <v>0.77</v>
      </c>
      <c r="G118" s="35">
        <v>1.33</v>
      </c>
      <c r="H118" s="35"/>
      <c r="I118" s="51">
        <v>260883.56</v>
      </c>
      <c r="J118" s="41">
        <f>I118-K118-L118-M118-N118-O118</f>
        <v>30427.91</v>
      </c>
      <c r="K118" s="41">
        <f t="shared" si="110"/>
        <v>150635.28</v>
      </c>
      <c r="L118" s="41">
        <f t="shared" si="111"/>
        <v>51166.875</v>
      </c>
      <c r="M118" s="41">
        <f t="shared" si="112"/>
        <v>10506.264999999999</v>
      </c>
      <c r="N118" s="41">
        <v>18147.23</v>
      </c>
      <c r="O118" s="41"/>
      <c r="P118" s="213">
        <f t="shared" si="71"/>
        <v>0.82890037225802959</v>
      </c>
      <c r="Q118" s="40">
        <f t="shared" si="113"/>
        <v>260883.56000000003</v>
      </c>
      <c r="R118" s="51">
        <v>216246.48</v>
      </c>
      <c r="S118" s="41">
        <f t="shared" si="114"/>
        <v>24768.38162848592</v>
      </c>
      <c r="T118" s="41">
        <f t="shared" si="115"/>
        <v>124861.63966719252</v>
      </c>
      <c r="U118" s="41">
        <f t="shared" si="116"/>
        <v>42412.241734780066</v>
      </c>
      <c r="V118" s="41">
        <f t="shared" si="117"/>
        <v>8708.6469695415071</v>
      </c>
      <c r="W118" s="51">
        <v>15495.57</v>
      </c>
      <c r="X118" s="51"/>
      <c r="Y118" s="41"/>
      <c r="Z118" s="40">
        <f t="shared" si="118"/>
        <v>216246.48000000004</v>
      </c>
      <c r="AA118" s="54">
        <f t="shared" si="119"/>
        <v>22970.763598027421</v>
      </c>
      <c r="AB118" s="54">
        <f t="shared" si="120"/>
        <v>124861.63966719252</v>
      </c>
      <c r="AC118" s="54">
        <f t="shared" si="120"/>
        <v>42412.241734780066</v>
      </c>
      <c r="AD118" s="54">
        <f t="shared" si="121"/>
        <v>10506.264999999999</v>
      </c>
      <c r="AE118" s="54">
        <f t="shared" si="120"/>
        <v>15495.57</v>
      </c>
      <c r="AF118" s="54">
        <f t="shared" si="120"/>
        <v>0</v>
      </c>
      <c r="AG118" s="54"/>
      <c r="AH118" s="42">
        <f t="shared" si="122"/>
        <v>216246.48000000004</v>
      </c>
      <c r="AI118" s="56">
        <f t="shared" si="123"/>
        <v>44637.079999999958</v>
      </c>
      <c r="AJ118" s="65"/>
    </row>
    <row r="119" spans="1:36" x14ac:dyDescent="0.25">
      <c r="A119" s="31">
        <v>16</v>
      </c>
      <c r="B119" s="38">
        <v>10087.700000000001</v>
      </c>
      <c r="C119" s="33">
        <v>2.2999999999999998</v>
      </c>
      <c r="D119" s="33">
        <v>11.15</v>
      </c>
      <c r="E119" s="33">
        <v>3</v>
      </c>
      <c r="F119" s="35">
        <v>0.77</v>
      </c>
      <c r="G119" s="35">
        <v>1.33</v>
      </c>
      <c r="H119" s="35"/>
      <c r="I119" s="51">
        <v>188338.47</v>
      </c>
      <c r="J119" s="41">
        <f>I119-K119-L119-M119-N119-O119</f>
        <v>24413.135999999984</v>
      </c>
      <c r="K119" s="41">
        <f t="shared" si="110"/>
        <v>112477.85500000001</v>
      </c>
      <c r="L119" s="41">
        <f t="shared" si="111"/>
        <v>30263.100000000002</v>
      </c>
      <c r="M119" s="41">
        <f t="shared" si="112"/>
        <v>7767.5290000000005</v>
      </c>
      <c r="N119" s="41">
        <v>13416.85</v>
      </c>
      <c r="O119" s="41"/>
      <c r="P119" s="213">
        <f t="shared" si="71"/>
        <v>0.81752793255674205</v>
      </c>
      <c r="Q119" s="40">
        <f t="shared" si="113"/>
        <v>188338.47</v>
      </c>
      <c r="R119" s="51">
        <v>153971.96</v>
      </c>
      <c r="S119" s="41">
        <f t="shared" si="114"/>
        <v>19441.7102432305</v>
      </c>
      <c r="T119" s="41">
        <f t="shared" si="115"/>
        <v>91953.788256567015</v>
      </c>
      <c r="U119" s="41">
        <f t="shared" si="116"/>
        <v>24740.929575757942</v>
      </c>
      <c r="V119" s="41">
        <f t="shared" si="117"/>
        <v>6350.1719244445385</v>
      </c>
      <c r="W119" s="51">
        <v>11485.36</v>
      </c>
      <c r="X119" s="51"/>
      <c r="Y119" s="41"/>
      <c r="Z119" s="40">
        <f t="shared" si="118"/>
        <v>153971.95999999996</v>
      </c>
      <c r="AA119" s="54">
        <f t="shared" si="119"/>
        <v>18024.353167675014</v>
      </c>
      <c r="AB119" s="54">
        <f t="shared" si="120"/>
        <v>91953.788256567015</v>
      </c>
      <c r="AC119" s="54">
        <f t="shared" si="120"/>
        <v>24740.929575757942</v>
      </c>
      <c r="AD119" s="54">
        <f t="shared" si="121"/>
        <v>7767.5290000000005</v>
      </c>
      <c r="AE119" s="54">
        <f t="shared" si="120"/>
        <v>11485.36</v>
      </c>
      <c r="AF119" s="54">
        <f t="shared" si="120"/>
        <v>0</v>
      </c>
      <c r="AG119" s="54"/>
      <c r="AH119" s="42">
        <f t="shared" si="122"/>
        <v>153971.95999999996</v>
      </c>
      <c r="AI119" s="56">
        <f t="shared" si="123"/>
        <v>34366.510000000038</v>
      </c>
      <c r="AJ119" s="65"/>
    </row>
    <row r="120" spans="1:36" x14ac:dyDescent="0.25">
      <c r="A120" s="31">
        <v>17</v>
      </c>
      <c r="B120" s="38">
        <v>6466.1</v>
      </c>
      <c r="C120" s="33">
        <v>2.2999999999999998</v>
      </c>
      <c r="D120" s="33">
        <v>11.07</v>
      </c>
      <c r="E120" s="33">
        <v>3.25</v>
      </c>
      <c r="F120" s="35">
        <v>0.77</v>
      </c>
      <c r="G120" s="35">
        <v>1.33</v>
      </c>
      <c r="H120" s="35"/>
      <c r="I120" s="51">
        <v>120334.37</v>
      </c>
      <c r="J120" s="41">
        <f>I120-K120-L120-M120-N120</f>
        <v>14160.950999999995</v>
      </c>
      <c r="K120" s="41">
        <f t="shared" si="110"/>
        <v>71579.726999999999</v>
      </c>
      <c r="L120" s="41">
        <f t="shared" si="111"/>
        <v>21014.825000000001</v>
      </c>
      <c r="M120" s="41">
        <f t="shared" si="112"/>
        <v>4978.8970000000008</v>
      </c>
      <c r="N120" s="41">
        <v>8599.9699999999993</v>
      </c>
      <c r="O120" s="41"/>
      <c r="P120" s="213">
        <f t="shared" si="71"/>
        <v>0.92602038802380404</v>
      </c>
      <c r="Q120" s="40">
        <f t="shared" si="113"/>
        <v>120334.37</v>
      </c>
      <c r="R120" s="51">
        <v>111432.08</v>
      </c>
      <c r="S120" s="41">
        <f t="shared" si="114"/>
        <v>12867.076896199149</v>
      </c>
      <c r="T120" s="41">
        <f t="shared" si="115"/>
        <v>66284.28657117796</v>
      </c>
      <c r="U120" s="41">
        <f t="shared" si="116"/>
        <v>19460.156400752338</v>
      </c>
      <c r="V120" s="41">
        <f t="shared" si="117"/>
        <v>4610.5601318705549</v>
      </c>
      <c r="W120" s="51">
        <v>8210</v>
      </c>
      <c r="X120" s="51"/>
      <c r="Y120" s="41"/>
      <c r="Z120" s="40">
        <f t="shared" si="118"/>
        <v>111432.08000000002</v>
      </c>
      <c r="AA120" s="54">
        <f t="shared" si="119"/>
        <v>12498.740028069718</v>
      </c>
      <c r="AB120" s="54">
        <f t="shared" si="120"/>
        <v>66284.28657117796</v>
      </c>
      <c r="AC120" s="54">
        <f t="shared" si="120"/>
        <v>19460.156400752338</v>
      </c>
      <c r="AD120" s="54">
        <f t="shared" si="121"/>
        <v>4978.8970000000008</v>
      </c>
      <c r="AE120" s="54">
        <f t="shared" si="120"/>
        <v>8210</v>
      </c>
      <c r="AF120" s="54">
        <f t="shared" si="120"/>
        <v>0</v>
      </c>
      <c r="AG120" s="54"/>
      <c r="AH120" s="42">
        <f t="shared" si="122"/>
        <v>111432.08000000002</v>
      </c>
      <c r="AI120" s="56">
        <f t="shared" si="123"/>
        <v>8902.289999999979</v>
      </c>
      <c r="AJ120" s="65"/>
    </row>
    <row r="121" spans="1:36" x14ac:dyDescent="0.25">
      <c r="A121" s="31" t="s">
        <v>38</v>
      </c>
      <c r="B121" s="38">
        <v>5386.3</v>
      </c>
      <c r="C121" s="33">
        <v>2.2999999999999998</v>
      </c>
      <c r="D121" s="33">
        <v>11.65</v>
      </c>
      <c r="E121" s="33">
        <v>1.51</v>
      </c>
      <c r="F121" s="35">
        <v>0.77</v>
      </c>
      <c r="G121" s="35">
        <v>1.33</v>
      </c>
      <c r="H121" s="35"/>
      <c r="I121" s="51">
        <v>93667.81</v>
      </c>
      <c r="J121" s="41">
        <f>I121-K121-L121-M121-N121</f>
        <v>11472.80099999999</v>
      </c>
      <c r="K121" s="41">
        <f t="shared" si="110"/>
        <v>62750.395000000004</v>
      </c>
      <c r="L121" s="41">
        <f t="shared" si="111"/>
        <v>8133.3130000000001</v>
      </c>
      <c r="M121" s="41">
        <f t="shared" si="112"/>
        <v>4147.451</v>
      </c>
      <c r="N121" s="41">
        <v>7163.85</v>
      </c>
      <c r="O121" s="41"/>
      <c r="P121" s="213">
        <f t="shared" si="71"/>
        <v>0.85239123237748371</v>
      </c>
      <c r="Q121" s="40">
        <f t="shared" si="113"/>
        <v>93667.81</v>
      </c>
      <c r="R121" s="51">
        <v>79841.62</v>
      </c>
      <c r="S121" s="41">
        <f t="shared" si="114"/>
        <v>9628.7979132790606</v>
      </c>
      <c r="T121" s="41">
        <f t="shared" si="115"/>
        <v>53487.886526223898</v>
      </c>
      <c r="U121" s="41">
        <f t="shared" si="116"/>
        <v>6932.7646913818089</v>
      </c>
      <c r="V121" s="41">
        <f t="shared" si="117"/>
        <v>3535.250869115227</v>
      </c>
      <c r="W121" s="51">
        <v>6256.92</v>
      </c>
      <c r="X121" s="51"/>
      <c r="Y121" s="41"/>
      <c r="Z121" s="40">
        <f t="shared" si="118"/>
        <v>79841.62</v>
      </c>
      <c r="AA121" s="54">
        <f t="shared" si="119"/>
        <v>9016.5977823942885</v>
      </c>
      <c r="AB121" s="54">
        <f t="shared" si="120"/>
        <v>53487.886526223898</v>
      </c>
      <c r="AC121" s="54">
        <f t="shared" si="120"/>
        <v>6932.7646913818089</v>
      </c>
      <c r="AD121" s="54">
        <f t="shared" si="121"/>
        <v>4147.451</v>
      </c>
      <c r="AE121" s="54">
        <f t="shared" si="120"/>
        <v>6256.92</v>
      </c>
      <c r="AF121" s="54">
        <f t="shared" si="120"/>
        <v>0</v>
      </c>
      <c r="AG121" s="54"/>
      <c r="AH121" s="42">
        <f t="shared" si="122"/>
        <v>79841.62</v>
      </c>
      <c r="AI121" s="56">
        <f t="shared" si="123"/>
        <v>13826.190000000002</v>
      </c>
      <c r="AJ121" s="65"/>
    </row>
    <row r="122" spans="1:36" x14ac:dyDescent="0.25">
      <c r="A122" s="32" t="s">
        <v>37</v>
      </c>
      <c r="B122" s="53">
        <f>SUM(B116:B121)</f>
        <v>54897.000000000007</v>
      </c>
      <c r="C122" s="33"/>
      <c r="D122" s="34"/>
      <c r="E122" s="34"/>
      <c r="F122" s="35"/>
      <c r="G122" s="35"/>
      <c r="H122" s="35"/>
      <c r="I122" s="43">
        <f>SUM(I116:I121)</f>
        <v>1104172.8899999999</v>
      </c>
      <c r="J122" s="43">
        <f t="shared" ref="J122:O122" si="124">SUM(J116:J121)</f>
        <v>128311.32799999998</v>
      </c>
      <c r="K122" s="43">
        <f t="shared" si="124"/>
        <v>604259.50299999991</v>
      </c>
      <c r="L122" s="43">
        <f t="shared" si="124"/>
        <v>185120.139</v>
      </c>
      <c r="M122" s="43">
        <f t="shared" si="124"/>
        <v>42270.69</v>
      </c>
      <c r="N122" s="43">
        <f t="shared" si="124"/>
        <v>73013.600000000006</v>
      </c>
      <c r="O122" s="43">
        <f t="shared" si="124"/>
        <v>71197.63</v>
      </c>
      <c r="P122" s="213">
        <f t="shared" si="71"/>
        <v>0.83711364259269216</v>
      </c>
      <c r="Q122" s="40">
        <f t="shared" si="113"/>
        <v>1104172.8899999999</v>
      </c>
      <c r="R122" s="43">
        <f t="shared" ref="R122:W122" si="125">SUM(R116:R121)</f>
        <v>924318.19</v>
      </c>
      <c r="S122" s="43">
        <f t="shared" si="125"/>
        <v>99610.911624765635</v>
      </c>
      <c r="T122" s="43">
        <f t="shared" si="125"/>
        <v>507354.90421952959</v>
      </c>
      <c r="U122" s="43">
        <f t="shared" si="125"/>
        <v>154847.85055685529</v>
      </c>
      <c r="V122" s="43">
        <f t="shared" si="125"/>
        <v>35478.03359884947</v>
      </c>
      <c r="W122" s="43">
        <f t="shared" si="125"/>
        <v>63331.519999999997</v>
      </c>
      <c r="X122" s="43">
        <f>SUM(X110:X121)</f>
        <v>63694.97</v>
      </c>
      <c r="Y122" s="41"/>
      <c r="Z122" s="40">
        <f t="shared" ref="Z122:AF122" si="126">SUM(Z116:Z121)</f>
        <v>924318.19000000006</v>
      </c>
      <c r="AA122" s="102">
        <f t="shared" si="126"/>
        <v>92818.255223615095</v>
      </c>
      <c r="AB122" s="102">
        <f t="shared" si="126"/>
        <v>507354.90421952959</v>
      </c>
      <c r="AC122" s="102">
        <f t="shared" si="126"/>
        <v>154847.85055685529</v>
      </c>
      <c r="AD122" s="102">
        <f t="shared" si="126"/>
        <v>42270.69</v>
      </c>
      <c r="AE122" s="102">
        <f t="shared" si="126"/>
        <v>63331.519999999997</v>
      </c>
      <c r="AF122" s="102">
        <f t="shared" si="126"/>
        <v>63694.97</v>
      </c>
      <c r="AG122" s="103"/>
      <c r="AH122" s="104">
        <f>SUM(AH116:AH121)</f>
        <v>924318.19000000006</v>
      </c>
      <c r="AI122" s="105">
        <f>SUM(AI116:AI121)</f>
        <v>179854.7</v>
      </c>
      <c r="AJ122" s="65"/>
    </row>
    <row r="123" spans="1:36" x14ac:dyDescent="0.25">
      <c r="A123" t="s">
        <v>40</v>
      </c>
      <c r="P123" s="215"/>
      <c r="Q123" s="87"/>
      <c r="AJ123" s="65"/>
    </row>
    <row r="124" spans="1:36" x14ac:dyDescent="0.25">
      <c r="A124" s="31">
        <v>2</v>
      </c>
      <c r="B124" s="38">
        <v>14818.5</v>
      </c>
      <c r="C124" s="33">
        <v>2.2999999999999998</v>
      </c>
      <c r="D124" s="33">
        <v>10.92</v>
      </c>
      <c r="E124" s="33">
        <v>3.15</v>
      </c>
      <c r="F124" s="35">
        <v>0.77</v>
      </c>
      <c r="G124" s="35">
        <v>1.33</v>
      </c>
      <c r="H124" s="35"/>
      <c r="I124" s="51">
        <v>272184.53000000003</v>
      </c>
      <c r="J124" s="41">
        <f>I124-K124-L124-M124-N124</f>
        <v>32671.950000000033</v>
      </c>
      <c r="K124" s="41">
        <f>B124*D124</f>
        <v>161818.01999999999</v>
      </c>
      <c r="L124" s="41">
        <f>E124*B124</f>
        <v>46678.275000000001</v>
      </c>
      <c r="M124" s="41">
        <f>F124*B124</f>
        <v>11410.245000000001</v>
      </c>
      <c r="N124" s="41">
        <v>19606.04</v>
      </c>
      <c r="O124" s="41"/>
      <c r="P124" s="213">
        <f t="shared" si="71"/>
        <v>0.84575398168294125</v>
      </c>
      <c r="Q124" s="40">
        <f t="shared" ref="Q124:Q129" si="127">I124</f>
        <v>272184.53000000003</v>
      </c>
      <c r="R124" s="51">
        <v>230201.15</v>
      </c>
      <c r="S124" s="41">
        <f>R124-T124-U124-V124-W124-X124</f>
        <v>26981.93819688103</v>
      </c>
      <c r="T124" s="41">
        <f>P124*K124</f>
        <v>136858.2347230498</v>
      </c>
      <c r="U124" s="41">
        <f>L124*P124</f>
        <v>39478.336939341294</v>
      </c>
      <c r="V124" s="41">
        <f>P124*M124</f>
        <v>9650.2601407278726</v>
      </c>
      <c r="W124" s="51">
        <v>17232.38</v>
      </c>
      <c r="X124" s="51"/>
      <c r="Y124" s="41"/>
      <c r="Z124" s="40">
        <f>SUM(S124:Y124)</f>
        <v>230201.15000000002</v>
      </c>
      <c r="AA124" s="54">
        <f>Z124-AF124-AE124-AD124-AC124-AB124</f>
        <v>25221.953337608924</v>
      </c>
      <c r="AB124" s="54">
        <f t="shared" ref="AB124:AF127" si="128">T124</f>
        <v>136858.2347230498</v>
      </c>
      <c r="AC124" s="54">
        <f t="shared" si="128"/>
        <v>39478.336939341294</v>
      </c>
      <c r="AD124" s="54">
        <f>M124</f>
        <v>11410.245000000001</v>
      </c>
      <c r="AE124" s="54">
        <f t="shared" si="128"/>
        <v>17232.38</v>
      </c>
      <c r="AF124" s="54">
        <f t="shared" si="128"/>
        <v>0</v>
      </c>
      <c r="AG124" s="54"/>
      <c r="AH124" s="42">
        <f>SUM(AA124:AG124)</f>
        <v>230201.15000000002</v>
      </c>
      <c r="AI124" s="56">
        <f>I124-Z124</f>
        <v>41983.380000000005</v>
      </c>
      <c r="AJ124" s="65"/>
    </row>
    <row r="125" spans="1:36" x14ac:dyDescent="0.25">
      <c r="A125" s="31">
        <v>6</v>
      </c>
      <c r="B125" s="38">
        <v>7878.8</v>
      </c>
      <c r="C125" s="33">
        <v>2.2999999999999998</v>
      </c>
      <c r="D125" s="33">
        <v>10.92</v>
      </c>
      <c r="E125" s="33">
        <v>2.95</v>
      </c>
      <c r="F125" s="35">
        <v>0.77</v>
      </c>
      <c r="G125" s="35">
        <v>1.33</v>
      </c>
      <c r="H125" s="35"/>
      <c r="I125" s="51">
        <v>143158.24</v>
      </c>
      <c r="J125" s="41">
        <f>I125-K125-L125-M125-N125</f>
        <v>17333.907999999985</v>
      </c>
      <c r="K125" s="41">
        <f>B125*D125</f>
        <v>86036.495999999999</v>
      </c>
      <c r="L125" s="41">
        <f>E125*B125</f>
        <v>23242.460000000003</v>
      </c>
      <c r="M125" s="41">
        <f>F125*B125</f>
        <v>6066.6760000000004</v>
      </c>
      <c r="N125" s="41">
        <v>10478.700000000001</v>
      </c>
      <c r="O125" s="41"/>
      <c r="P125" s="213">
        <f t="shared" si="71"/>
        <v>0.7671800798892191</v>
      </c>
      <c r="Q125" s="40">
        <f t="shared" si="127"/>
        <v>143158.24</v>
      </c>
      <c r="R125" s="51">
        <v>109828.15</v>
      </c>
      <c r="S125" s="41">
        <f>R125-T125-U125-V125-W125-X125</f>
        <v>13076.388827367526</v>
      </c>
      <c r="T125" s="41">
        <f>P125*K125</f>
        <v>66005.485874668477</v>
      </c>
      <c r="U125" s="41">
        <f>L125*P125</f>
        <v>17831.152319621982</v>
      </c>
      <c r="V125" s="41">
        <f>P125*M125</f>
        <v>4654.2329783420082</v>
      </c>
      <c r="W125" s="51">
        <v>8260.89</v>
      </c>
      <c r="X125" s="51"/>
      <c r="Y125" s="41"/>
      <c r="Z125" s="40">
        <f>SUM(S125:Y125)</f>
        <v>109828.15</v>
      </c>
      <c r="AA125" s="54">
        <f>Z125-AF125-AE125-AD125-AC125-AB125</f>
        <v>11663.945805709533</v>
      </c>
      <c r="AB125" s="54">
        <f t="shared" si="128"/>
        <v>66005.485874668477</v>
      </c>
      <c r="AC125" s="54">
        <f t="shared" si="128"/>
        <v>17831.152319621982</v>
      </c>
      <c r="AD125" s="54">
        <f>M125</f>
        <v>6066.6760000000004</v>
      </c>
      <c r="AE125" s="54">
        <f t="shared" si="128"/>
        <v>8260.89</v>
      </c>
      <c r="AF125" s="54">
        <f t="shared" si="128"/>
        <v>0</v>
      </c>
      <c r="AG125" s="54"/>
      <c r="AH125" s="42">
        <f>SUM(AA125:AG125)</f>
        <v>109828.15</v>
      </c>
      <c r="AI125" s="56">
        <f>I125-Z125</f>
        <v>33330.089999999997</v>
      </c>
      <c r="AJ125" s="65"/>
    </row>
    <row r="126" spans="1:36" x14ac:dyDescent="0.25">
      <c r="A126" s="31">
        <v>14</v>
      </c>
      <c r="B126" s="38">
        <v>9268.9</v>
      </c>
      <c r="C126" s="33">
        <v>2.2999999999999998</v>
      </c>
      <c r="D126" s="33">
        <v>11.24</v>
      </c>
      <c r="E126" s="33">
        <v>3.02</v>
      </c>
      <c r="F126" s="35">
        <v>0.77</v>
      </c>
      <c r="G126" s="35">
        <v>1.33</v>
      </c>
      <c r="H126" s="35"/>
      <c r="I126" s="51">
        <v>171196.82</v>
      </c>
      <c r="J126" s="41">
        <f>I126-K126-L126-M126-N126</f>
        <v>19557.563000000009</v>
      </c>
      <c r="K126" s="41">
        <f>B126*D126</f>
        <v>104182.436</v>
      </c>
      <c r="L126" s="41">
        <f>E126*B126</f>
        <v>27992.077999999998</v>
      </c>
      <c r="M126" s="41">
        <f>F126*B126</f>
        <v>7137.0529999999999</v>
      </c>
      <c r="N126" s="41">
        <v>12327.69</v>
      </c>
      <c r="O126" s="41"/>
      <c r="P126" s="213">
        <f t="shared" si="71"/>
        <v>0.92769415927235099</v>
      </c>
      <c r="Q126" s="40">
        <f t="shared" si="127"/>
        <v>171196.82</v>
      </c>
      <c r="R126" s="51">
        <v>158818.29</v>
      </c>
      <c r="S126" s="41">
        <f>R126-T126-U126-V126-W126-X126</f>
        <v>17859.092975021216</v>
      </c>
      <c r="T126" s="41">
        <f>P126*K126</f>
        <v>96649.437375965514</v>
      </c>
      <c r="U126" s="41">
        <f>L126*P126</f>
        <v>25968.08726649607</v>
      </c>
      <c r="V126" s="41">
        <f>P126*M126</f>
        <v>6621.0023825172102</v>
      </c>
      <c r="W126" s="51">
        <v>11720.67</v>
      </c>
      <c r="X126" s="51">
        <v>0</v>
      </c>
      <c r="Y126" s="41"/>
      <c r="Z126" s="40">
        <f>SUM(S126:Y126)</f>
        <v>158818.29</v>
      </c>
      <c r="AA126" s="54">
        <f>Z126-AF126-AE126-AD126-AC126-AB126</f>
        <v>17343.042357538405</v>
      </c>
      <c r="AB126" s="54">
        <f t="shared" si="128"/>
        <v>96649.437375965514</v>
      </c>
      <c r="AC126" s="54">
        <f t="shared" si="128"/>
        <v>25968.08726649607</v>
      </c>
      <c r="AD126" s="54">
        <f>M126</f>
        <v>7137.0529999999999</v>
      </c>
      <c r="AE126" s="54">
        <f t="shared" si="128"/>
        <v>11720.67</v>
      </c>
      <c r="AF126" s="54">
        <f t="shared" si="128"/>
        <v>0</v>
      </c>
      <c r="AG126" s="54"/>
      <c r="AH126" s="42">
        <f>SUM(AA126:AG126)</f>
        <v>158818.29</v>
      </c>
      <c r="AI126" s="56">
        <f>I126-Z126</f>
        <v>12378.529999999999</v>
      </c>
      <c r="AJ126" s="65"/>
    </row>
    <row r="127" spans="1:36" x14ac:dyDescent="0.25">
      <c r="A127" s="31">
        <v>24</v>
      </c>
      <c r="B127" s="38">
        <v>3990.23</v>
      </c>
      <c r="C127" s="33">
        <v>2.2999999999999998</v>
      </c>
      <c r="D127" s="33">
        <v>12.24</v>
      </c>
      <c r="E127" s="33">
        <v>2.75</v>
      </c>
      <c r="F127" s="35">
        <v>0.77</v>
      </c>
      <c r="G127" s="35">
        <v>1.33</v>
      </c>
      <c r="H127" s="35"/>
      <c r="I127" s="51">
        <v>77211.039999999994</v>
      </c>
      <c r="J127" s="41">
        <f>I127-K127-L127-M127-N127</f>
        <v>9017.9751999999899</v>
      </c>
      <c r="K127" s="41">
        <f>B127*D127</f>
        <v>48840.415200000003</v>
      </c>
      <c r="L127" s="41">
        <f>E127*B127</f>
        <v>10973.1325</v>
      </c>
      <c r="M127" s="41">
        <f>F127*B127</f>
        <v>3072.4771000000001</v>
      </c>
      <c r="N127" s="41">
        <v>5307.04</v>
      </c>
      <c r="O127" s="41"/>
      <c r="P127" s="213">
        <f t="shared" si="71"/>
        <v>0.79509523508555258</v>
      </c>
      <c r="Q127" s="40">
        <f t="shared" si="127"/>
        <v>77211.039999999994</v>
      </c>
      <c r="R127" s="51">
        <v>61390.13</v>
      </c>
      <c r="S127" s="41">
        <f>R127-T127-U127-V127-W127-X127</f>
        <v>7046.7813280481068</v>
      </c>
      <c r="T127" s="41">
        <f>P127*K127</f>
        <v>38832.781405119997</v>
      </c>
      <c r="U127" s="41">
        <f>L127*P127</f>
        <v>8724.6853647124171</v>
      </c>
      <c r="V127" s="41">
        <f>P127*M127</f>
        <v>2442.911902119477</v>
      </c>
      <c r="W127" s="51">
        <v>4342.97</v>
      </c>
      <c r="X127" s="51">
        <v>0</v>
      </c>
      <c r="Y127" s="41"/>
      <c r="Z127" s="40">
        <f>SUM(S127:Y127)</f>
        <v>61390.13</v>
      </c>
      <c r="AA127" s="54">
        <f>Z127-AF127-AE127-AD127-AC127-AB127</f>
        <v>6417.2161301675878</v>
      </c>
      <c r="AB127" s="54">
        <f t="shared" si="128"/>
        <v>38832.781405119997</v>
      </c>
      <c r="AC127" s="54">
        <f t="shared" si="128"/>
        <v>8724.6853647124171</v>
      </c>
      <c r="AD127" s="54">
        <f>M127</f>
        <v>3072.4771000000001</v>
      </c>
      <c r="AE127" s="54">
        <f t="shared" si="128"/>
        <v>4342.97</v>
      </c>
      <c r="AF127" s="54">
        <f t="shared" si="128"/>
        <v>0</v>
      </c>
      <c r="AG127" s="54"/>
      <c r="AH127" s="42">
        <f>SUM(AA127:AG127)</f>
        <v>61390.130000000005</v>
      </c>
      <c r="AI127" s="56">
        <f>I127-Z127</f>
        <v>15820.909999999996</v>
      </c>
      <c r="AJ127" s="65"/>
    </row>
    <row r="128" spans="1:36" x14ac:dyDescent="0.25">
      <c r="A128" s="32" t="s">
        <v>37</v>
      </c>
      <c r="B128" s="53">
        <f>SUM(B124:B127)</f>
        <v>35956.43</v>
      </c>
      <c r="C128" s="33"/>
      <c r="D128" s="34"/>
      <c r="E128" s="34"/>
      <c r="F128" s="35"/>
      <c r="G128" s="35"/>
      <c r="H128" s="35"/>
      <c r="I128" s="43">
        <f>SUM(I124:I127)</f>
        <v>663750.63000000012</v>
      </c>
      <c r="J128" s="43">
        <f t="shared" ref="J128:O128" si="129">SUM(J124:J127)</f>
        <v>78581.396200000017</v>
      </c>
      <c r="K128" s="43">
        <f t="shared" si="129"/>
        <v>400877.36719999998</v>
      </c>
      <c r="L128" s="43">
        <f t="shared" si="129"/>
        <v>108885.9455</v>
      </c>
      <c r="M128" s="43">
        <f t="shared" si="129"/>
        <v>27686.451100000002</v>
      </c>
      <c r="N128" s="43">
        <f t="shared" si="129"/>
        <v>47719.47</v>
      </c>
      <c r="O128" s="43">
        <f t="shared" si="129"/>
        <v>0</v>
      </c>
      <c r="P128" s="213">
        <f t="shared" si="71"/>
        <v>0.8440484945377752</v>
      </c>
      <c r="Q128" s="40">
        <f t="shared" si="127"/>
        <v>663750.63000000012</v>
      </c>
      <c r="R128" s="43">
        <f t="shared" ref="R128:X128" si="130">SUM(R124:R127)</f>
        <v>560237.72</v>
      </c>
      <c r="S128" s="43">
        <f t="shared" si="130"/>
        <v>64964.201327317882</v>
      </c>
      <c r="T128" s="43">
        <f t="shared" si="130"/>
        <v>338345.93937880377</v>
      </c>
      <c r="U128" s="43">
        <f t="shared" si="130"/>
        <v>92002.26189017178</v>
      </c>
      <c r="V128" s="43">
        <f t="shared" si="130"/>
        <v>23368.407403706569</v>
      </c>
      <c r="W128" s="43">
        <f t="shared" si="130"/>
        <v>41556.910000000003</v>
      </c>
      <c r="X128" s="43">
        <f t="shared" si="130"/>
        <v>0</v>
      </c>
      <c r="Y128" s="41"/>
      <c r="Z128" s="40">
        <f>SUM(Z124:Z127)</f>
        <v>560237.72000000009</v>
      </c>
      <c r="AA128" s="102">
        <f>SUM(AA124:AA127)</f>
        <v>60646.157631024449</v>
      </c>
      <c r="AB128" s="102">
        <f>SUM(AB124:AB127)</f>
        <v>338345.93937880377</v>
      </c>
      <c r="AC128" s="102">
        <f>SUM(AC124:AC127)</f>
        <v>92002.26189017178</v>
      </c>
      <c r="AD128" s="102">
        <f>SUM(AD124:AD127)</f>
        <v>27686.451100000002</v>
      </c>
      <c r="AE128" s="102">
        <f>SUM(AE126:AE127)</f>
        <v>16063.64</v>
      </c>
      <c r="AF128" s="102">
        <f>SUM(AF124:AF127)</f>
        <v>0</v>
      </c>
      <c r="AG128" s="103"/>
      <c r="AH128" s="104">
        <f>SUM(AH124:AH127)</f>
        <v>560237.72000000009</v>
      </c>
      <c r="AI128" s="105">
        <f>SUM(AI124:AI127)</f>
        <v>103512.91</v>
      </c>
      <c r="AJ128" s="65"/>
    </row>
    <row r="129" spans="1:36" x14ac:dyDescent="0.25">
      <c r="A129" t="s">
        <v>41</v>
      </c>
      <c r="H129" t="s">
        <v>59</v>
      </c>
      <c r="I129" t="s">
        <v>59</v>
      </c>
      <c r="P129" s="215"/>
      <c r="Q129" s="87" t="str">
        <f t="shared" si="127"/>
        <v xml:space="preserve"> </v>
      </c>
      <c r="AJ129" s="65"/>
    </row>
    <row r="130" spans="1:36" x14ac:dyDescent="0.25">
      <c r="A130" s="31">
        <v>15</v>
      </c>
      <c r="B130" s="38">
        <v>3319.7</v>
      </c>
      <c r="C130" s="33">
        <v>2.2999999999999998</v>
      </c>
      <c r="D130" s="33">
        <v>13.7</v>
      </c>
      <c r="E130" s="33">
        <v>10</v>
      </c>
      <c r="F130" s="35">
        <v>0.77</v>
      </c>
      <c r="G130" s="35">
        <v>1.33</v>
      </c>
      <c r="H130" s="35"/>
      <c r="I130" s="51">
        <v>97510.95</v>
      </c>
      <c r="J130" s="41">
        <f>I130-K130-L130-M130-N130-O130</f>
        <v>11662.511000000006</v>
      </c>
      <c r="K130" s="41">
        <f t="shared" ref="K130:K141" si="131">B130*D130</f>
        <v>45479.889999999992</v>
      </c>
      <c r="L130" s="41">
        <f t="shared" ref="L130:L141" si="132">E130*B130</f>
        <v>33197</v>
      </c>
      <c r="M130" s="41">
        <f t="shared" ref="M130:M141" si="133">F130*B130</f>
        <v>2556.1689999999999</v>
      </c>
      <c r="N130" s="41">
        <v>4615.38</v>
      </c>
      <c r="O130" s="41"/>
      <c r="P130" s="213">
        <f t="shared" si="71"/>
        <v>0.45451480064546596</v>
      </c>
      <c r="Q130" s="40">
        <f>J130+K130+L130+M130+N130+O130</f>
        <v>97510.95</v>
      </c>
      <c r="R130" s="51">
        <v>44320.17</v>
      </c>
      <c r="S130" s="41">
        <f t="shared" ref="S130:S141" si="134">R130-T130-U130-V130-W130-X130</f>
        <v>4743.9423827936262</v>
      </c>
      <c r="T130" s="41">
        <f t="shared" ref="T130:T141" si="135">P130*K130</f>
        <v>20671.283136727718</v>
      </c>
      <c r="U130" s="41">
        <f t="shared" ref="U130:U141" si="136">L130*P130</f>
        <v>15088.527837027534</v>
      </c>
      <c r="V130" s="41">
        <f t="shared" ref="V130:V141" si="137">P130*M130</f>
        <v>1161.8166434511199</v>
      </c>
      <c r="W130" s="51">
        <v>2654.6</v>
      </c>
      <c r="X130" s="51"/>
      <c r="Y130" s="41"/>
      <c r="Z130" s="40">
        <f>SUM(S130:Y130)</f>
        <v>44320.17</v>
      </c>
      <c r="AA130" s="54">
        <f t="shared" ref="AA130:AA141" si="138">Z130-AF130-AE130-AD130-AC130-AB130</f>
        <v>3349.5900262447467</v>
      </c>
      <c r="AB130" s="54">
        <f t="shared" ref="AB130:AB141" si="139">T130</f>
        <v>20671.283136727718</v>
      </c>
      <c r="AC130" s="54">
        <f t="shared" ref="AC130:AC141" si="140">U130</f>
        <v>15088.527837027534</v>
      </c>
      <c r="AD130" s="54">
        <f t="shared" ref="AD130:AD141" si="141">M130</f>
        <v>2556.1689999999999</v>
      </c>
      <c r="AE130" s="54">
        <f t="shared" ref="AE130:AE141" si="142">W130</f>
        <v>2654.6</v>
      </c>
      <c r="AF130" s="54">
        <f t="shared" ref="AF130:AF141" si="143">X130</f>
        <v>0</v>
      </c>
      <c r="AG130" s="54"/>
      <c r="AH130" s="42">
        <f t="shared" ref="AH130:AH141" si="144">SUM(AA130:AG130)</f>
        <v>44320.17</v>
      </c>
      <c r="AI130" s="56">
        <f t="shared" ref="AI130:AI141" si="145">I130-Z130</f>
        <v>53190.78</v>
      </c>
      <c r="AJ130" s="65"/>
    </row>
    <row r="131" spans="1:36" x14ac:dyDescent="0.25">
      <c r="A131" s="31">
        <v>17</v>
      </c>
      <c r="B131" s="38">
        <v>2781.1</v>
      </c>
      <c r="C131" s="33">
        <v>2.2999999999999998</v>
      </c>
      <c r="D131" s="33">
        <v>13.23</v>
      </c>
      <c r="E131" s="33">
        <v>10</v>
      </c>
      <c r="F131" s="35">
        <v>0.77</v>
      </c>
      <c r="G131" s="35">
        <v>1.33</v>
      </c>
      <c r="H131" s="35"/>
      <c r="I131" s="51">
        <v>77682.22</v>
      </c>
      <c r="J131" s="41">
        <f>I131-K131-L131-M131-N131-O131</f>
        <v>7199.2999999999993</v>
      </c>
      <c r="K131" s="41">
        <f t="shared" si="131"/>
        <v>36793.953000000001</v>
      </c>
      <c r="L131" s="41">
        <f t="shared" si="132"/>
        <v>27811</v>
      </c>
      <c r="M131" s="41">
        <f t="shared" si="133"/>
        <v>2141.4470000000001</v>
      </c>
      <c r="N131" s="41">
        <v>3736.52</v>
      </c>
      <c r="O131" s="41"/>
      <c r="P131" s="213">
        <f t="shared" si="71"/>
        <v>0.64584366924632175</v>
      </c>
      <c r="Q131" s="40">
        <f t="shared" ref="Q131:Q142" si="146">J131+K131+L131+M131+N131+O131</f>
        <v>77682.22</v>
      </c>
      <c r="R131" s="51">
        <v>50170.57</v>
      </c>
      <c r="S131" s="41">
        <f t="shared" si="134"/>
        <v>4333.3801150173103</v>
      </c>
      <c r="T131" s="41">
        <f t="shared" si="135"/>
        <v>23763.141611596708</v>
      </c>
      <c r="U131" s="41">
        <f t="shared" si="136"/>
        <v>17961.558285409454</v>
      </c>
      <c r="V131" s="41">
        <f t="shared" si="137"/>
        <v>1383.039987976528</v>
      </c>
      <c r="W131" s="51">
        <v>2729.45</v>
      </c>
      <c r="X131" s="51"/>
      <c r="Y131" s="41"/>
      <c r="Z131" s="40">
        <f t="shared" ref="Z131:Z141" si="147">SUM(S131:Y131)</f>
        <v>50170.569999999992</v>
      </c>
      <c r="AA131" s="54">
        <f t="shared" si="138"/>
        <v>3574.9731029938339</v>
      </c>
      <c r="AB131" s="54">
        <f t="shared" si="139"/>
        <v>23763.141611596708</v>
      </c>
      <c r="AC131" s="54">
        <f t="shared" si="140"/>
        <v>17961.558285409454</v>
      </c>
      <c r="AD131" s="54">
        <f t="shared" si="141"/>
        <v>2141.4470000000001</v>
      </c>
      <c r="AE131" s="54">
        <f t="shared" si="142"/>
        <v>2729.45</v>
      </c>
      <c r="AF131" s="54">
        <f t="shared" si="143"/>
        <v>0</v>
      </c>
      <c r="AG131" s="54"/>
      <c r="AH131" s="42">
        <f t="shared" si="144"/>
        <v>50170.569999999992</v>
      </c>
      <c r="AI131" s="56">
        <f t="shared" si="145"/>
        <v>27511.650000000009</v>
      </c>
      <c r="AJ131" s="65"/>
    </row>
    <row r="132" spans="1:36" x14ac:dyDescent="0.25">
      <c r="A132" s="31">
        <v>18</v>
      </c>
      <c r="B132" s="38">
        <v>5655.7</v>
      </c>
      <c r="C132" s="33">
        <v>2.48</v>
      </c>
      <c r="D132" s="33">
        <v>11</v>
      </c>
      <c r="E132" s="33">
        <v>3.59</v>
      </c>
      <c r="F132" s="35">
        <v>0.77</v>
      </c>
      <c r="G132" s="35">
        <v>1.33</v>
      </c>
      <c r="H132" s="35">
        <v>5.51</v>
      </c>
      <c r="I132" s="51">
        <v>141537.16</v>
      </c>
      <c r="J132" s="41">
        <f t="shared" ref="J132:J137" si="148">I132-K132-L132-M132-N132-O132</f>
        <v>15980.358</v>
      </c>
      <c r="K132" s="41">
        <f t="shared" si="131"/>
        <v>62212.7</v>
      </c>
      <c r="L132" s="41">
        <f t="shared" si="132"/>
        <v>20303.963</v>
      </c>
      <c r="M132" s="41">
        <f t="shared" si="133"/>
        <v>4354.8890000000001</v>
      </c>
      <c r="N132" s="41">
        <v>7522.17</v>
      </c>
      <c r="O132" s="41">
        <v>31163.08</v>
      </c>
      <c r="P132" s="213">
        <f t="shared" si="71"/>
        <v>0.85939042439455471</v>
      </c>
      <c r="Q132" s="40">
        <f t="shared" si="146"/>
        <v>141537.15999999997</v>
      </c>
      <c r="R132" s="51">
        <f>97507.89+24127.79</f>
        <v>121635.68</v>
      </c>
      <c r="S132" s="41">
        <f t="shared" si="134"/>
        <v>10601.910058906364</v>
      </c>
      <c r="T132" s="41">
        <f t="shared" si="135"/>
        <v>53464.998655731113</v>
      </c>
      <c r="U132" s="41">
        <f t="shared" si="136"/>
        <v>17449.031379461336</v>
      </c>
      <c r="V132" s="41">
        <f t="shared" si="137"/>
        <v>3742.5499059011781</v>
      </c>
      <c r="W132" s="51">
        <v>6709.53</v>
      </c>
      <c r="X132" s="51">
        <f>5539.87+24127.79</f>
        <v>29667.66</v>
      </c>
      <c r="Y132" s="41"/>
      <c r="Z132" s="40">
        <f t="shared" si="147"/>
        <v>121635.68</v>
      </c>
      <c r="AA132" s="54">
        <f t="shared" si="138"/>
        <v>9989.5709648075499</v>
      </c>
      <c r="AB132" s="54">
        <f t="shared" si="139"/>
        <v>53464.998655731113</v>
      </c>
      <c r="AC132" s="54">
        <f t="shared" si="140"/>
        <v>17449.031379461336</v>
      </c>
      <c r="AD132" s="54">
        <f t="shared" si="141"/>
        <v>4354.8890000000001</v>
      </c>
      <c r="AE132" s="54">
        <f t="shared" si="142"/>
        <v>6709.53</v>
      </c>
      <c r="AF132" s="54">
        <f t="shared" si="143"/>
        <v>29667.66</v>
      </c>
      <c r="AG132" s="54"/>
      <c r="AH132" s="42">
        <f t="shared" si="144"/>
        <v>121635.68</v>
      </c>
      <c r="AI132" s="56">
        <f t="shared" si="145"/>
        <v>19901.48000000001</v>
      </c>
      <c r="AJ132" s="65"/>
    </row>
    <row r="133" spans="1:36" x14ac:dyDescent="0.25">
      <c r="A133" s="31">
        <v>19</v>
      </c>
      <c r="B133" s="38">
        <v>3708.2</v>
      </c>
      <c r="C133" s="33">
        <v>2.48</v>
      </c>
      <c r="D133" s="33">
        <v>11.81</v>
      </c>
      <c r="E133" s="33">
        <v>4.34</v>
      </c>
      <c r="F133" s="35">
        <v>0.77</v>
      </c>
      <c r="G133" s="35">
        <v>1.33</v>
      </c>
      <c r="H133" s="35">
        <v>5.51</v>
      </c>
      <c r="I133" s="51">
        <v>98093.32</v>
      </c>
      <c r="J133" s="41">
        <f t="shared" si="148"/>
        <v>9986.6260000000148</v>
      </c>
      <c r="K133" s="41">
        <f t="shared" si="131"/>
        <v>43793.841999999997</v>
      </c>
      <c r="L133" s="41">
        <f t="shared" si="132"/>
        <v>16093.587999999998</v>
      </c>
      <c r="M133" s="41">
        <f t="shared" si="133"/>
        <v>2855.3139999999999</v>
      </c>
      <c r="N133" s="41">
        <v>4931.82</v>
      </c>
      <c r="O133" s="41">
        <v>20432.13</v>
      </c>
      <c r="P133" s="213">
        <f t="shared" si="71"/>
        <v>0.84604802855077188</v>
      </c>
      <c r="Q133" s="40">
        <f t="shared" si="146"/>
        <v>98093.32</v>
      </c>
      <c r="R133" s="51">
        <f>66546.57+16445.09</f>
        <v>82991.66</v>
      </c>
      <c r="S133" s="41">
        <f t="shared" si="134"/>
        <v>6628.4151329342385</v>
      </c>
      <c r="T133" s="41">
        <f t="shared" si="135"/>
        <v>37051.693686763989</v>
      </c>
      <c r="U133" s="41">
        <f t="shared" si="136"/>
        <v>13615.948399708357</v>
      </c>
      <c r="V133" s="41">
        <f t="shared" si="137"/>
        <v>2415.7327805934187</v>
      </c>
      <c r="W133" s="51">
        <v>4280.1400000000003</v>
      </c>
      <c r="X133" s="51">
        <f>2554.64+16445.09</f>
        <v>18999.73</v>
      </c>
      <c r="Y133" s="41"/>
      <c r="Z133" s="40">
        <f t="shared" si="147"/>
        <v>82991.66</v>
      </c>
      <c r="AA133" s="54">
        <f t="shared" si="138"/>
        <v>6188.8339135276619</v>
      </c>
      <c r="AB133" s="54">
        <f t="shared" si="139"/>
        <v>37051.693686763989</v>
      </c>
      <c r="AC133" s="54">
        <f t="shared" si="140"/>
        <v>13615.948399708357</v>
      </c>
      <c r="AD133" s="54">
        <f t="shared" si="141"/>
        <v>2855.3139999999999</v>
      </c>
      <c r="AE133" s="54">
        <f t="shared" si="142"/>
        <v>4280.1400000000003</v>
      </c>
      <c r="AF133" s="54">
        <f t="shared" si="143"/>
        <v>18999.73</v>
      </c>
      <c r="AG133" s="54"/>
      <c r="AH133" s="42">
        <f t="shared" si="144"/>
        <v>82991.66</v>
      </c>
      <c r="AI133" s="56">
        <f t="shared" si="145"/>
        <v>15101.660000000003</v>
      </c>
      <c r="AJ133" s="65"/>
    </row>
    <row r="134" spans="1:36" x14ac:dyDescent="0.25">
      <c r="A134" s="31">
        <v>20</v>
      </c>
      <c r="B134" s="38">
        <v>5646.9</v>
      </c>
      <c r="C134" s="33">
        <v>2.48</v>
      </c>
      <c r="D134" s="33">
        <v>11.39</v>
      </c>
      <c r="E134" s="33">
        <v>3.26</v>
      </c>
      <c r="F134" s="35">
        <v>0.77</v>
      </c>
      <c r="G134" s="35">
        <v>1.33</v>
      </c>
      <c r="H134" s="35">
        <v>5.51</v>
      </c>
      <c r="I134" s="51">
        <v>141059.85</v>
      </c>
      <c r="J134" s="41">
        <f t="shared" si="148"/>
        <v>15359.962000000014</v>
      </c>
      <c r="K134" s="41">
        <f t="shared" si="131"/>
        <v>64318.190999999999</v>
      </c>
      <c r="L134" s="41">
        <f t="shared" si="132"/>
        <v>18408.893999999997</v>
      </c>
      <c r="M134" s="41">
        <f t="shared" si="133"/>
        <v>4348.1129999999994</v>
      </c>
      <c r="N134" s="41">
        <v>7510.33</v>
      </c>
      <c r="O134" s="41">
        <v>31114.36</v>
      </c>
      <c r="P134" s="213">
        <f t="shared" si="71"/>
        <v>0.7694338963213132</v>
      </c>
      <c r="Q134" s="40">
        <f t="shared" si="146"/>
        <v>141059.85000000003</v>
      </c>
      <c r="R134" s="51">
        <f>84673.15+23863.08</f>
        <v>108536.23</v>
      </c>
      <c r="S134" s="41">
        <f t="shared" si="134"/>
        <v>8782.3811299101835</v>
      </c>
      <c r="T134" s="41">
        <f t="shared" si="135"/>
        <v>49488.596305468418</v>
      </c>
      <c r="U134" s="41">
        <f t="shared" si="136"/>
        <v>14164.427037386042</v>
      </c>
      <c r="V134" s="41">
        <f t="shared" si="137"/>
        <v>3345.5855272353538</v>
      </c>
      <c r="W134" s="51">
        <v>5997.29</v>
      </c>
      <c r="X134" s="51">
        <f>2894.87+23863.08</f>
        <v>26757.95</v>
      </c>
      <c r="Y134" s="41"/>
      <c r="Z134" s="40">
        <f t="shared" si="147"/>
        <v>108536.22999999998</v>
      </c>
      <c r="AA134" s="54">
        <f t="shared" si="138"/>
        <v>7779.8536571455334</v>
      </c>
      <c r="AB134" s="54">
        <f t="shared" si="139"/>
        <v>49488.596305468418</v>
      </c>
      <c r="AC134" s="54">
        <f t="shared" si="140"/>
        <v>14164.427037386042</v>
      </c>
      <c r="AD134" s="54">
        <f t="shared" si="141"/>
        <v>4348.1129999999994</v>
      </c>
      <c r="AE134" s="54">
        <f t="shared" si="142"/>
        <v>5997.29</v>
      </c>
      <c r="AF134" s="54">
        <f t="shared" si="143"/>
        <v>26757.95</v>
      </c>
      <c r="AG134" s="54"/>
      <c r="AH134" s="42">
        <f t="shared" si="144"/>
        <v>108536.22999999998</v>
      </c>
      <c r="AI134" s="56">
        <f t="shared" si="145"/>
        <v>32523.620000000024</v>
      </c>
      <c r="AJ134" s="65"/>
    </row>
    <row r="135" spans="1:36" x14ac:dyDescent="0.25">
      <c r="A135" s="31">
        <v>42</v>
      </c>
      <c r="B135" s="38">
        <v>4035.7</v>
      </c>
      <c r="C135" s="33">
        <v>2.48</v>
      </c>
      <c r="D135" s="33">
        <v>11.1</v>
      </c>
      <c r="E135" s="33">
        <v>3.98</v>
      </c>
      <c r="F135" s="35">
        <v>0.77</v>
      </c>
      <c r="G135" s="35">
        <v>1.33</v>
      </c>
      <c r="H135" s="35">
        <v>5.51</v>
      </c>
      <c r="I135" s="51">
        <v>103071.86</v>
      </c>
      <c r="J135" s="41">
        <f t="shared" si="148"/>
        <v>11501.754999999997</v>
      </c>
      <c r="K135" s="41">
        <f t="shared" si="131"/>
        <v>44796.27</v>
      </c>
      <c r="L135" s="41">
        <f t="shared" si="132"/>
        <v>16062.085999999999</v>
      </c>
      <c r="M135" s="41">
        <f t="shared" si="133"/>
        <v>3107.489</v>
      </c>
      <c r="N135" s="41">
        <v>5367.58</v>
      </c>
      <c r="O135" s="41">
        <v>22236.68</v>
      </c>
      <c r="P135" s="213">
        <f t="shared" si="71"/>
        <v>0.82190590137793185</v>
      </c>
      <c r="Q135" s="40">
        <f t="shared" si="146"/>
        <v>103071.85999999999</v>
      </c>
      <c r="R135" s="51">
        <f>68832.31+15883.06</f>
        <v>84715.37</v>
      </c>
      <c r="S135" s="41">
        <f t="shared" si="134"/>
        <v>7355.6245078739157</v>
      </c>
      <c r="T135" s="41">
        <f t="shared" si="135"/>
        <v>36818.318672719208</v>
      </c>
      <c r="U135" s="41">
        <f t="shared" si="136"/>
        <v>13201.52327183986</v>
      </c>
      <c r="V135" s="41">
        <f t="shared" si="137"/>
        <v>2554.0635475670083</v>
      </c>
      <c r="W135" s="51">
        <v>4573.3</v>
      </c>
      <c r="X135" s="51">
        <f>4329.48+15883.06</f>
        <v>20212.54</v>
      </c>
      <c r="Y135" s="41"/>
      <c r="Z135" s="40">
        <f t="shared" si="147"/>
        <v>84715.37</v>
      </c>
      <c r="AA135" s="54">
        <f t="shared" si="138"/>
        <v>6802.1990554409203</v>
      </c>
      <c r="AB135" s="54">
        <f t="shared" si="139"/>
        <v>36818.318672719208</v>
      </c>
      <c r="AC135" s="54">
        <f t="shared" si="140"/>
        <v>13201.52327183986</v>
      </c>
      <c r="AD135" s="54">
        <f t="shared" si="141"/>
        <v>3107.489</v>
      </c>
      <c r="AE135" s="54">
        <f t="shared" si="142"/>
        <v>4573.3</v>
      </c>
      <c r="AF135" s="54">
        <f t="shared" si="143"/>
        <v>20212.54</v>
      </c>
      <c r="AG135" s="54"/>
      <c r="AH135" s="42">
        <f t="shared" si="144"/>
        <v>84715.37</v>
      </c>
      <c r="AI135" s="56">
        <f t="shared" si="145"/>
        <v>18356.490000000005</v>
      </c>
      <c r="AJ135" s="65"/>
    </row>
    <row r="136" spans="1:36" x14ac:dyDescent="0.25">
      <c r="A136" s="31">
        <v>43</v>
      </c>
      <c r="B136" s="38">
        <v>4116.7</v>
      </c>
      <c r="C136" s="33">
        <v>2.48</v>
      </c>
      <c r="D136" s="33">
        <v>11.67</v>
      </c>
      <c r="E136" s="33">
        <v>10.84</v>
      </c>
      <c r="F136" s="35">
        <v>0.77</v>
      </c>
      <c r="G136" s="35">
        <v>1.33</v>
      </c>
      <c r="H136" s="35">
        <v>5.51</v>
      </c>
      <c r="I136" s="51">
        <v>136251.5</v>
      </c>
      <c r="J136" s="41">
        <f t="shared" si="148"/>
        <v>12256.434000000005</v>
      </c>
      <c r="K136" s="41">
        <f t="shared" si="131"/>
        <v>48041.888999999996</v>
      </c>
      <c r="L136" s="41">
        <f t="shared" si="132"/>
        <v>44625.027999999998</v>
      </c>
      <c r="M136" s="41">
        <f t="shared" si="133"/>
        <v>3169.8589999999999</v>
      </c>
      <c r="N136" s="41">
        <v>5475.23</v>
      </c>
      <c r="O136" s="41">
        <v>22683.06</v>
      </c>
      <c r="P136" s="213">
        <f t="shared" si="71"/>
        <v>0.73014322778097851</v>
      </c>
      <c r="Q136" s="40">
        <f t="shared" si="146"/>
        <v>136251.5</v>
      </c>
      <c r="R136" s="51">
        <f>78552.64+20930.47</f>
        <v>99483.11</v>
      </c>
      <c r="S136" s="41">
        <f t="shared" si="134"/>
        <v>1341.2670312373884</v>
      </c>
      <c r="T136" s="41">
        <f t="shared" si="135"/>
        <v>35077.459903155483</v>
      </c>
      <c r="U136" s="41">
        <f t="shared" si="136"/>
        <v>32582.661983736543</v>
      </c>
      <c r="V136" s="41">
        <f t="shared" si="137"/>
        <v>2314.4510818705849</v>
      </c>
      <c r="W136" s="51">
        <v>5167.76</v>
      </c>
      <c r="X136" s="51">
        <f>2069.04+20930.47</f>
        <v>22999.510000000002</v>
      </c>
      <c r="Y136" s="41"/>
      <c r="Z136" s="40">
        <f t="shared" si="147"/>
        <v>99483.109999999986</v>
      </c>
      <c r="AA136" s="54">
        <f t="shared" si="138"/>
        <v>485.85911310795927</v>
      </c>
      <c r="AB136" s="54">
        <f t="shared" si="139"/>
        <v>35077.459903155483</v>
      </c>
      <c r="AC136" s="54">
        <f t="shared" si="140"/>
        <v>32582.661983736543</v>
      </c>
      <c r="AD136" s="54">
        <f t="shared" si="141"/>
        <v>3169.8589999999999</v>
      </c>
      <c r="AE136" s="54">
        <f t="shared" si="142"/>
        <v>5167.76</v>
      </c>
      <c r="AF136" s="54">
        <f t="shared" si="143"/>
        <v>22999.510000000002</v>
      </c>
      <c r="AG136" s="54"/>
      <c r="AH136" s="42">
        <f t="shared" si="144"/>
        <v>99483.109999999986</v>
      </c>
      <c r="AI136" s="56">
        <f t="shared" si="145"/>
        <v>36768.390000000014</v>
      </c>
      <c r="AJ136" s="65"/>
    </row>
    <row r="137" spans="1:36" x14ac:dyDescent="0.25">
      <c r="A137" s="31">
        <v>44</v>
      </c>
      <c r="B137" s="38">
        <v>4127.7</v>
      </c>
      <c r="C137" s="33">
        <v>2.48</v>
      </c>
      <c r="D137" s="33">
        <v>11.19</v>
      </c>
      <c r="E137" s="33">
        <v>4.25</v>
      </c>
      <c r="F137" s="35">
        <v>0.77</v>
      </c>
      <c r="G137" s="35">
        <v>1.33</v>
      </c>
      <c r="H137" s="35">
        <v>5.51</v>
      </c>
      <c r="I137" s="51">
        <v>106753.46</v>
      </c>
      <c r="J137" s="41">
        <f t="shared" si="148"/>
        <v>11609.753000000012</v>
      </c>
      <c r="K137" s="41">
        <f t="shared" si="131"/>
        <v>46188.962999999996</v>
      </c>
      <c r="L137" s="41">
        <f t="shared" si="132"/>
        <v>17542.724999999999</v>
      </c>
      <c r="M137" s="41">
        <f t="shared" si="133"/>
        <v>3178.3289999999997</v>
      </c>
      <c r="N137" s="41">
        <v>5489.91</v>
      </c>
      <c r="O137" s="41">
        <v>22743.78</v>
      </c>
      <c r="P137" s="213">
        <f t="shared" si="71"/>
        <v>0.92271135755225164</v>
      </c>
      <c r="Q137" s="40">
        <f t="shared" si="146"/>
        <v>106753.46</v>
      </c>
      <c r="R137" s="51">
        <f>77344.13+21158.5</f>
        <v>98502.63</v>
      </c>
      <c r="S137" s="41">
        <f t="shared" si="134"/>
        <v>8003.8973800857748</v>
      </c>
      <c r="T137" s="41">
        <f t="shared" si="135"/>
        <v>42619.080753660717</v>
      </c>
      <c r="U137" s="41">
        <f t="shared" si="136"/>
        <v>16186.871599915823</v>
      </c>
      <c r="V137" s="41">
        <f t="shared" si="137"/>
        <v>2932.6802663376902</v>
      </c>
      <c r="W137" s="51">
        <v>5272.33</v>
      </c>
      <c r="X137" s="51">
        <f>2329.27+21158.5</f>
        <v>23487.77</v>
      </c>
      <c r="Y137" s="41"/>
      <c r="Z137" s="40">
        <f t="shared" si="147"/>
        <v>98502.630000000019</v>
      </c>
      <c r="AA137" s="54">
        <f t="shared" si="138"/>
        <v>7758.2486464234753</v>
      </c>
      <c r="AB137" s="54">
        <f t="shared" si="139"/>
        <v>42619.080753660717</v>
      </c>
      <c r="AC137" s="54">
        <f t="shared" si="140"/>
        <v>16186.871599915823</v>
      </c>
      <c r="AD137" s="54">
        <f t="shared" si="141"/>
        <v>3178.3289999999997</v>
      </c>
      <c r="AE137" s="54">
        <f t="shared" si="142"/>
        <v>5272.33</v>
      </c>
      <c r="AF137" s="54">
        <f t="shared" si="143"/>
        <v>23487.77</v>
      </c>
      <c r="AG137" s="54"/>
      <c r="AH137" s="42">
        <f t="shared" si="144"/>
        <v>98502.630000000019</v>
      </c>
      <c r="AI137" s="56">
        <f t="shared" si="145"/>
        <v>8250.8299999999872</v>
      </c>
      <c r="AJ137" s="65"/>
    </row>
    <row r="138" spans="1:36" x14ac:dyDescent="0.25">
      <c r="A138" s="31">
        <v>65</v>
      </c>
      <c r="B138" s="75">
        <v>10693</v>
      </c>
      <c r="C138" s="33">
        <v>2.2999999999999998</v>
      </c>
      <c r="D138" s="33">
        <v>10.81</v>
      </c>
      <c r="E138" s="33">
        <v>3.44</v>
      </c>
      <c r="F138" s="35">
        <v>0.77</v>
      </c>
      <c r="G138" s="35">
        <v>1.33</v>
      </c>
      <c r="H138" s="35"/>
      <c r="I138" s="51">
        <v>198462.95</v>
      </c>
      <c r="J138" s="41">
        <f>I138-K138-L138-M138-N138-O138</f>
        <v>23632.240000000013</v>
      </c>
      <c r="K138" s="41">
        <f t="shared" si="131"/>
        <v>115591.33</v>
      </c>
      <c r="L138" s="41">
        <f t="shared" si="132"/>
        <v>36783.919999999998</v>
      </c>
      <c r="M138" s="41">
        <f t="shared" si="133"/>
        <v>8233.61</v>
      </c>
      <c r="N138" s="41">
        <v>14221.85</v>
      </c>
      <c r="O138" s="41">
        <f t="shared" ref="O138:O141" si="149">H138*B138</f>
        <v>0</v>
      </c>
      <c r="P138" s="213">
        <f t="shared" si="71"/>
        <v>0.82054554767023269</v>
      </c>
      <c r="Q138" s="40">
        <f t="shared" si="146"/>
        <v>198462.94999999998</v>
      </c>
      <c r="R138" s="51">
        <v>162847.89000000001</v>
      </c>
      <c r="S138" s="41">
        <f t="shared" si="134"/>
        <v>19003.355010608284</v>
      </c>
      <c r="T138" s="41">
        <f t="shared" si="135"/>
        <v>94847.951180780597</v>
      </c>
      <c r="U138" s="41">
        <f t="shared" si="136"/>
        <v>30182.881781858025</v>
      </c>
      <c r="V138" s="41">
        <f t="shared" si="137"/>
        <v>6756.0520267531047</v>
      </c>
      <c r="W138" s="51">
        <v>12057.65</v>
      </c>
      <c r="X138" s="51"/>
      <c r="Y138" s="41"/>
      <c r="Z138" s="40">
        <f t="shared" si="147"/>
        <v>162847.89000000001</v>
      </c>
      <c r="AA138" s="54">
        <f t="shared" si="138"/>
        <v>17525.797037361379</v>
      </c>
      <c r="AB138" s="54">
        <f t="shared" si="139"/>
        <v>94847.951180780597</v>
      </c>
      <c r="AC138" s="54">
        <f t="shared" si="140"/>
        <v>30182.881781858025</v>
      </c>
      <c r="AD138" s="54">
        <f t="shared" si="141"/>
        <v>8233.61</v>
      </c>
      <c r="AE138" s="54">
        <f t="shared" si="142"/>
        <v>12057.65</v>
      </c>
      <c r="AF138" s="54">
        <f t="shared" si="143"/>
        <v>0</v>
      </c>
      <c r="AG138" s="54"/>
      <c r="AH138" s="42">
        <f t="shared" si="144"/>
        <v>162847.88999999998</v>
      </c>
      <c r="AI138" s="56">
        <f t="shared" si="145"/>
        <v>35615.06</v>
      </c>
      <c r="AJ138" s="65"/>
    </row>
    <row r="139" spans="1:36" x14ac:dyDescent="0.25">
      <c r="A139" s="31">
        <v>66</v>
      </c>
      <c r="B139" s="75">
        <v>3535.1</v>
      </c>
      <c r="C139" s="33">
        <v>2.2999999999999998</v>
      </c>
      <c r="D139" s="33">
        <v>15.28</v>
      </c>
      <c r="E139" s="33">
        <v>10.89</v>
      </c>
      <c r="F139" s="35">
        <v>0.77</v>
      </c>
      <c r="G139" s="35">
        <v>1.33</v>
      </c>
      <c r="H139" s="35"/>
      <c r="I139" s="51">
        <v>108141.17</v>
      </c>
      <c r="J139" s="41">
        <f>I139-K139-L139-M139-N139</f>
        <v>8230.4860000000026</v>
      </c>
      <c r="K139" s="41">
        <f t="shared" si="131"/>
        <v>54016.327999999994</v>
      </c>
      <c r="L139" s="41">
        <f t="shared" si="132"/>
        <v>38497.239000000001</v>
      </c>
      <c r="M139" s="41">
        <f t="shared" si="133"/>
        <v>2722.027</v>
      </c>
      <c r="N139" s="41">
        <v>4675.09</v>
      </c>
      <c r="O139" s="41">
        <f t="shared" si="149"/>
        <v>0</v>
      </c>
      <c r="P139" s="213">
        <f t="shared" si="71"/>
        <v>0.75334417040244717</v>
      </c>
      <c r="Q139" s="40">
        <f t="shared" si="146"/>
        <v>108141.17</v>
      </c>
      <c r="R139" s="51">
        <v>81467.520000000004</v>
      </c>
      <c r="S139" s="41">
        <f t="shared" si="134"/>
        <v>6106.1804452857341</v>
      </c>
      <c r="T139" s="41">
        <f t="shared" si="135"/>
        <v>40692.885805346472</v>
      </c>
      <c r="U139" s="41">
        <f t="shared" si="136"/>
        <v>29001.670577239736</v>
      </c>
      <c r="V139" s="41">
        <f t="shared" si="137"/>
        <v>2050.6231721280619</v>
      </c>
      <c r="W139" s="51">
        <v>3616.16</v>
      </c>
      <c r="X139" s="51"/>
      <c r="Y139" s="41"/>
      <c r="Z139" s="40">
        <f t="shared" si="147"/>
        <v>81467.520000000004</v>
      </c>
      <c r="AA139" s="54">
        <f t="shared" si="138"/>
        <v>5434.7766174137869</v>
      </c>
      <c r="AB139" s="54">
        <f t="shared" si="139"/>
        <v>40692.885805346472</v>
      </c>
      <c r="AC139" s="54">
        <f t="shared" si="140"/>
        <v>29001.670577239736</v>
      </c>
      <c r="AD139" s="54">
        <f t="shared" si="141"/>
        <v>2722.027</v>
      </c>
      <c r="AE139" s="54">
        <f t="shared" si="142"/>
        <v>3616.16</v>
      </c>
      <c r="AF139" s="54">
        <f t="shared" si="143"/>
        <v>0</v>
      </c>
      <c r="AG139" s="54"/>
      <c r="AH139" s="42">
        <f t="shared" si="144"/>
        <v>81467.520000000004</v>
      </c>
      <c r="AI139" s="56">
        <f t="shared" si="145"/>
        <v>26673.649999999994</v>
      </c>
      <c r="AJ139" s="65"/>
    </row>
    <row r="140" spans="1:36" x14ac:dyDescent="0.25">
      <c r="A140" s="31" t="s">
        <v>58</v>
      </c>
      <c r="B140" s="75">
        <v>3536.4</v>
      </c>
      <c r="C140" s="33">
        <v>2.2999999999999998</v>
      </c>
      <c r="D140" s="33">
        <v>15.21</v>
      </c>
      <c r="E140" s="33">
        <v>10.88</v>
      </c>
      <c r="F140" s="35">
        <v>0.77</v>
      </c>
      <c r="G140" s="35">
        <v>1.33</v>
      </c>
      <c r="H140" s="35"/>
      <c r="I140" s="51">
        <v>108426.34</v>
      </c>
      <c r="J140" s="41">
        <f>I140-K140-L140-M140-N140</f>
        <v>8735.1159999999818</v>
      </c>
      <c r="K140" s="41">
        <f t="shared" si="131"/>
        <v>53788.644000000008</v>
      </c>
      <c r="L140" s="41">
        <f t="shared" si="132"/>
        <v>38476.032000000007</v>
      </c>
      <c r="M140" s="41">
        <f t="shared" si="133"/>
        <v>2723.0280000000002</v>
      </c>
      <c r="N140" s="41">
        <v>4703.5200000000004</v>
      </c>
      <c r="O140" s="41">
        <f t="shared" si="149"/>
        <v>0</v>
      </c>
      <c r="P140" s="213">
        <f t="shared" si="71"/>
        <v>0.70672052565824872</v>
      </c>
      <c r="Q140" s="40">
        <f t="shared" si="146"/>
        <v>108426.34</v>
      </c>
      <c r="R140" s="51">
        <v>76627.12</v>
      </c>
      <c r="S140" s="41">
        <f t="shared" si="134"/>
        <v>6070.6298980498559</v>
      </c>
      <c r="T140" s="41">
        <f t="shared" si="135"/>
        <v>38013.538762124408</v>
      </c>
      <c r="U140" s="41">
        <f t="shared" si="136"/>
        <v>27191.801560283602</v>
      </c>
      <c r="V140" s="41">
        <f t="shared" si="137"/>
        <v>1924.4197795421298</v>
      </c>
      <c r="W140" s="51">
        <v>3426.73</v>
      </c>
      <c r="X140" s="51"/>
      <c r="Y140" s="41"/>
      <c r="Z140" s="40">
        <f t="shared" si="147"/>
        <v>76627.12</v>
      </c>
      <c r="AA140" s="54">
        <f t="shared" si="138"/>
        <v>5272.0216775919835</v>
      </c>
      <c r="AB140" s="54">
        <f t="shared" si="139"/>
        <v>38013.538762124408</v>
      </c>
      <c r="AC140" s="54">
        <f t="shared" si="140"/>
        <v>27191.801560283602</v>
      </c>
      <c r="AD140" s="54">
        <f t="shared" si="141"/>
        <v>2723.0280000000002</v>
      </c>
      <c r="AE140" s="54">
        <f t="shared" si="142"/>
        <v>3426.73</v>
      </c>
      <c r="AF140" s="54">
        <f t="shared" si="143"/>
        <v>0</v>
      </c>
      <c r="AG140" s="54"/>
      <c r="AH140" s="42">
        <f t="shared" si="144"/>
        <v>76627.12</v>
      </c>
      <c r="AI140" s="56">
        <f t="shared" si="145"/>
        <v>31799.22</v>
      </c>
      <c r="AJ140" s="65"/>
    </row>
    <row r="141" spans="1:36" x14ac:dyDescent="0.25">
      <c r="A141" s="31">
        <v>67</v>
      </c>
      <c r="B141" s="75">
        <v>13915.3</v>
      </c>
      <c r="C141" s="33">
        <v>2.2999999999999998</v>
      </c>
      <c r="D141" s="33">
        <v>11.27</v>
      </c>
      <c r="E141" s="33">
        <v>2.75</v>
      </c>
      <c r="F141" s="35">
        <v>0.77</v>
      </c>
      <c r="G141" s="35">
        <v>1.33</v>
      </c>
      <c r="H141" s="35"/>
      <c r="I141" s="51">
        <v>256737.62</v>
      </c>
      <c r="J141" s="41">
        <f>I141-K141-L141-M141-N141</f>
        <v>32422.773000000012</v>
      </c>
      <c r="K141" s="41">
        <f t="shared" si="131"/>
        <v>156825.43099999998</v>
      </c>
      <c r="L141" s="41">
        <f t="shared" si="132"/>
        <v>38267.074999999997</v>
      </c>
      <c r="M141" s="41">
        <f t="shared" si="133"/>
        <v>10714.780999999999</v>
      </c>
      <c r="N141" s="41">
        <v>18507.560000000001</v>
      </c>
      <c r="O141" s="41">
        <f t="shared" si="149"/>
        <v>0</v>
      </c>
      <c r="P141" s="213">
        <f t="shared" si="71"/>
        <v>0.81384839510469875</v>
      </c>
      <c r="Q141" s="40">
        <f t="shared" si="146"/>
        <v>256737.61999999997</v>
      </c>
      <c r="R141" s="51">
        <v>208945.5</v>
      </c>
      <c r="S141" s="41">
        <f t="shared" si="134"/>
        <v>25808.639774197894</v>
      </c>
      <c r="T141" s="41">
        <f t="shared" si="135"/>
        <v>127632.12533095265</v>
      </c>
      <c r="U141" s="41">
        <f t="shared" si="136"/>
        <v>31143.597574101139</v>
      </c>
      <c r="V141" s="41">
        <f t="shared" si="137"/>
        <v>8720.207320748319</v>
      </c>
      <c r="W141" s="51">
        <v>15640.93</v>
      </c>
      <c r="X141" s="51"/>
      <c r="Y141" s="41"/>
      <c r="Z141" s="40">
        <f t="shared" si="147"/>
        <v>208945.5</v>
      </c>
      <c r="AA141" s="54">
        <f t="shared" si="138"/>
        <v>23814.066094946218</v>
      </c>
      <c r="AB141" s="54">
        <f t="shared" si="139"/>
        <v>127632.12533095265</v>
      </c>
      <c r="AC141" s="54">
        <f t="shared" si="140"/>
        <v>31143.597574101139</v>
      </c>
      <c r="AD141" s="54">
        <f t="shared" si="141"/>
        <v>10714.780999999999</v>
      </c>
      <c r="AE141" s="54">
        <f t="shared" si="142"/>
        <v>15640.93</v>
      </c>
      <c r="AF141" s="54">
        <f t="shared" si="143"/>
        <v>0</v>
      </c>
      <c r="AG141" s="54"/>
      <c r="AH141" s="42">
        <f t="shared" si="144"/>
        <v>208945.5</v>
      </c>
      <c r="AI141" s="56">
        <f t="shared" si="145"/>
        <v>47792.119999999995</v>
      </c>
      <c r="AJ141" s="65"/>
    </row>
    <row r="142" spans="1:36" x14ac:dyDescent="0.25">
      <c r="A142" s="32" t="s">
        <v>37</v>
      </c>
      <c r="B142" s="53">
        <f>SUM(B130:B141)</f>
        <v>65071.5</v>
      </c>
      <c r="C142" s="33"/>
      <c r="D142" s="34"/>
      <c r="E142" s="34"/>
      <c r="F142" s="35"/>
      <c r="G142" s="35"/>
      <c r="H142" s="35"/>
      <c r="I142" s="43">
        <f>SUM(I130:I141)</f>
        <v>1573728.4</v>
      </c>
      <c r="J142" s="43">
        <f t="shared" ref="J142:O142" si="150">SUM(J130:J141)</f>
        <v>168577.31400000007</v>
      </c>
      <c r="K142" s="43">
        <f t="shared" si="150"/>
        <v>771847.43099999998</v>
      </c>
      <c r="L142" s="43">
        <f t="shared" si="150"/>
        <v>346068.55000000005</v>
      </c>
      <c r="M142" s="43">
        <f t="shared" si="150"/>
        <v>50105.055000000008</v>
      </c>
      <c r="N142" s="43">
        <f t="shared" si="150"/>
        <v>86756.96</v>
      </c>
      <c r="O142" s="43">
        <f t="shared" si="150"/>
        <v>150373.09</v>
      </c>
      <c r="P142" s="213">
        <f t="shared" si="71"/>
        <v>0.77538376380574947</v>
      </c>
      <c r="Q142" s="40">
        <f t="shared" si="146"/>
        <v>1573728.4000000001</v>
      </c>
      <c r="R142" s="43">
        <f t="shared" ref="R142:X142" si="151">SUM(R130:R141)</f>
        <v>1220243.45</v>
      </c>
      <c r="S142" s="43">
        <f t="shared" si="151"/>
        <v>108779.62286690055</v>
      </c>
      <c r="T142" s="43">
        <f t="shared" si="151"/>
        <v>600141.07380502752</v>
      </c>
      <c r="U142" s="43">
        <f t="shared" si="151"/>
        <v>257770.50128796746</v>
      </c>
      <c r="V142" s="43">
        <f t="shared" si="151"/>
        <v>39301.222040104505</v>
      </c>
      <c r="W142" s="43">
        <f t="shared" si="151"/>
        <v>72125.87000000001</v>
      </c>
      <c r="X142" s="43">
        <f t="shared" si="151"/>
        <v>142125.16</v>
      </c>
      <c r="Y142" s="41"/>
      <c r="Z142" s="40">
        <f>SUM(Z130:Z141)</f>
        <v>1220243.45</v>
      </c>
      <c r="AA142" s="102">
        <f t="shared" ref="AA142:AF142" si="152">SUM(AA130:AA141)</f>
        <v>97975.789907005048</v>
      </c>
      <c r="AB142" s="102">
        <f t="shared" si="152"/>
        <v>600141.07380502752</v>
      </c>
      <c r="AC142" s="102">
        <f t="shared" si="152"/>
        <v>257770.50128796746</v>
      </c>
      <c r="AD142" s="102">
        <f t="shared" si="152"/>
        <v>50105.055000000008</v>
      </c>
      <c r="AE142" s="102">
        <f t="shared" si="152"/>
        <v>72125.87000000001</v>
      </c>
      <c r="AF142" s="102">
        <f t="shared" si="152"/>
        <v>142125.16</v>
      </c>
      <c r="AG142" s="103"/>
      <c r="AH142" s="104">
        <f>SUM(AH130:AH141)</f>
        <v>1220243.45</v>
      </c>
      <c r="AI142" s="105">
        <f>SUM(AI130:AI141)</f>
        <v>353484.95000000007</v>
      </c>
      <c r="AJ142" s="65"/>
    </row>
    <row r="143" spans="1:36" x14ac:dyDescent="0.25">
      <c r="A143" t="s">
        <v>60</v>
      </c>
      <c r="P143" s="215"/>
      <c r="Q143" s="87"/>
      <c r="AJ143" s="65"/>
    </row>
    <row r="144" spans="1:36" x14ac:dyDescent="0.25">
      <c r="A144" s="31">
        <v>1</v>
      </c>
      <c r="B144" s="38">
        <v>3336</v>
      </c>
      <c r="C144" s="33">
        <v>2.2999999999999998</v>
      </c>
      <c r="D144" s="33">
        <v>13.15</v>
      </c>
      <c r="E144" s="33">
        <v>10.050000000000001</v>
      </c>
      <c r="F144" s="35">
        <v>0.77</v>
      </c>
      <c r="G144" s="35">
        <v>1.33</v>
      </c>
      <c r="H144" s="35"/>
      <c r="I144" s="51">
        <v>93932.64</v>
      </c>
      <c r="J144" s="41">
        <f>I144-K144-L144-M144-N144</f>
        <v>9450.3999999999942</v>
      </c>
      <c r="K144" s="41">
        <f>B144*D144</f>
        <v>43868.4</v>
      </c>
      <c r="L144" s="41">
        <f>E144*B144</f>
        <v>33526.800000000003</v>
      </c>
      <c r="M144" s="41">
        <f>F144*B144</f>
        <v>2568.7200000000003</v>
      </c>
      <c r="N144" s="41">
        <v>4518.32</v>
      </c>
      <c r="O144" s="41"/>
      <c r="P144" s="213">
        <f t="shared" si="71"/>
        <v>0.53495696490591549</v>
      </c>
      <c r="Q144" s="40">
        <f t="shared" ref="Q144:Q149" si="153">I144</f>
        <v>93932.64</v>
      </c>
      <c r="R144" s="51">
        <v>50249.919999999998</v>
      </c>
      <c r="S144" s="41">
        <f>R144-T144-U144-V144-W144-X144</f>
        <v>4834.7240548205627</v>
      </c>
      <c r="T144" s="41">
        <f>P144*K144</f>
        <v>23467.706119278664</v>
      </c>
      <c r="U144" s="41">
        <f>L144*P144</f>
        <v>17935.395171007647</v>
      </c>
      <c r="V144" s="41">
        <f>P144*M144</f>
        <v>1374.1546548931233</v>
      </c>
      <c r="W144" s="51">
        <v>2637.94</v>
      </c>
      <c r="X144" s="51">
        <v>0</v>
      </c>
      <c r="Y144" s="41"/>
      <c r="Z144" s="40">
        <f>SUM(S144:Y144)</f>
        <v>50249.919999999998</v>
      </c>
      <c r="AA144" s="54">
        <f t="shared" ref="AA144:AF146" si="154">S144</f>
        <v>4834.7240548205627</v>
      </c>
      <c r="AB144" s="54">
        <f t="shared" si="154"/>
        <v>23467.706119278664</v>
      </c>
      <c r="AC144" s="54">
        <f t="shared" si="154"/>
        <v>17935.395171007647</v>
      </c>
      <c r="AD144" s="54">
        <f t="shared" si="154"/>
        <v>1374.1546548931233</v>
      </c>
      <c r="AE144" s="54">
        <f t="shared" si="154"/>
        <v>2637.94</v>
      </c>
      <c r="AF144" s="54">
        <f t="shared" si="154"/>
        <v>0</v>
      </c>
      <c r="AG144" s="54"/>
      <c r="AH144" s="42">
        <f>SUM(AA144:AG144)</f>
        <v>50249.919999999998</v>
      </c>
      <c r="AI144" s="56">
        <f>I144-Z144</f>
        <v>43682.720000000001</v>
      </c>
      <c r="AJ144" s="65"/>
    </row>
    <row r="145" spans="1:36" x14ac:dyDescent="0.25">
      <c r="A145" s="31">
        <v>2</v>
      </c>
      <c r="B145" s="38">
        <v>3241.6</v>
      </c>
      <c r="C145" s="33">
        <v>2.2999999999999998</v>
      </c>
      <c r="D145" s="33">
        <v>13.89</v>
      </c>
      <c r="E145" s="33">
        <v>10.41</v>
      </c>
      <c r="F145" s="35">
        <v>0.77</v>
      </c>
      <c r="G145" s="35">
        <v>1.33</v>
      </c>
      <c r="H145" s="35"/>
      <c r="I145" s="51">
        <v>93611.68</v>
      </c>
      <c r="J145" s="41">
        <f>I145-K145-L145-M145-N145</f>
        <v>8031.8679999999968</v>
      </c>
      <c r="K145" s="41">
        <f>B145*D145</f>
        <v>45025.824000000001</v>
      </c>
      <c r="L145" s="41">
        <f>E145*B145</f>
        <v>33745.055999999997</v>
      </c>
      <c r="M145" s="41">
        <f>F145*B145</f>
        <v>2496.0320000000002</v>
      </c>
      <c r="N145" s="41">
        <v>4312.8999999999996</v>
      </c>
      <c r="O145" s="41"/>
      <c r="P145" s="213">
        <f t="shared" si="71"/>
        <v>0.7442902424141945</v>
      </c>
      <c r="Q145" s="40">
        <f t="shared" si="153"/>
        <v>93611.68</v>
      </c>
      <c r="R145" s="51">
        <v>69674.259999999995</v>
      </c>
      <c r="S145" s="41">
        <f>R145-T145-U145-V145-W145-X145</f>
        <v>5548.0103672669829</v>
      </c>
      <c r="T145" s="41">
        <f>P145*K145</f>
        <v>33512.281459858859</v>
      </c>
      <c r="U145" s="41">
        <f>L145*P145</f>
        <v>25116.115910520566</v>
      </c>
      <c r="V145" s="41">
        <f>P145*M145</f>
        <v>1857.7722623535869</v>
      </c>
      <c r="W145" s="51">
        <v>3640.08</v>
      </c>
      <c r="X145" s="51">
        <v>0</v>
      </c>
      <c r="Y145" s="41"/>
      <c r="Z145" s="40">
        <f>SUM(S145:Y145)</f>
        <v>69674.259999999995</v>
      </c>
      <c r="AA145" s="54">
        <f t="shared" si="154"/>
        <v>5548.0103672669829</v>
      </c>
      <c r="AB145" s="54">
        <f t="shared" si="154"/>
        <v>33512.281459858859</v>
      </c>
      <c r="AC145" s="54">
        <f t="shared" si="154"/>
        <v>25116.115910520566</v>
      </c>
      <c r="AD145" s="54">
        <f t="shared" si="154"/>
        <v>1857.7722623535869</v>
      </c>
      <c r="AE145" s="54">
        <f t="shared" si="154"/>
        <v>3640.08</v>
      </c>
      <c r="AF145" s="54">
        <f t="shared" si="154"/>
        <v>0</v>
      </c>
      <c r="AG145" s="54"/>
      <c r="AH145" s="42">
        <f>SUM(AA145:AG145)</f>
        <v>69674.259999999995</v>
      </c>
      <c r="AI145" s="56">
        <f>I145-Z145</f>
        <v>23937.42</v>
      </c>
      <c r="AJ145" s="65"/>
    </row>
    <row r="146" spans="1:36" x14ac:dyDescent="0.25">
      <c r="A146" s="31">
        <v>3</v>
      </c>
      <c r="B146" s="38">
        <v>3411</v>
      </c>
      <c r="C146" s="33">
        <v>2.2999999999999998</v>
      </c>
      <c r="D146" s="33">
        <v>13.53</v>
      </c>
      <c r="E146" s="33">
        <v>10.08</v>
      </c>
      <c r="F146" s="35">
        <v>0.77</v>
      </c>
      <c r="G146" s="35">
        <v>1.33</v>
      </c>
      <c r="H146" s="35"/>
      <c r="I146" s="51">
        <v>106934.12</v>
      </c>
      <c r="J146" s="41">
        <f>I146-K146-L146-M146-N146</f>
        <v>18677.100000000002</v>
      </c>
      <c r="K146" s="41">
        <f>B146*D146</f>
        <v>46150.829999999994</v>
      </c>
      <c r="L146" s="41">
        <f>E146*B146</f>
        <v>34382.879999999997</v>
      </c>
      <c r="M146" s="41">
        <f>F146*B146</f>
        <v>2626.4700000000003</v>
      </c>
      <c r="N146" s="41">
        <v>5096.84</v>
      </c>
      <c r="O146" s="41"/>
      <c r="P146" s="213">
        <f t="shared" si="71"/>
        <v>0.25706257273169686</v>
      </c>
      <c r="Q146" s="40">
        <f t="shared" si="153"/>
        <v>106934.12</v>
      </c>
      <c r="R146" s="51">
        <v>27488.76</v>
      </c>
      <c r="S146" s="41">
        <f>R146-T146-U146-V146-W146-X146</f>
        <v>4672.1301803689967</v>
      </c>
      <c r="T146" s="41">
        <f>P146*K146</f>
        <v>11863.651093503177</v>
      </c>
      <c r="U146" s="41">
        <f>L146*P146</f>
        <v>8838.5515907252047</v>
      </c>
      <c r="V146" s="41">
        <f>P146*M146</f>
        <v>675.16713540261992</v>
      </c>
      <c r="W146" s="51">
        <v>1439.26</v>
      </c>
      <c r="X146" s="51">
        <v>0</v>
      </c>
      <c r="Y146" s="41"/>
      <c r="Z146" s="40">
        <f>SUM(S146:Y146)</f>
        <v>27488.759999999995</v>
      </c>
      <c r="AA146" s="54">
        <f t="shared" si="154"/>
        <v>4672.1301803689967</v>
      </c>
      <c r="AB146" s="54">
        <f t="shared" si="154"/>
        <v>11863.651093503177</v>
      </c>
      <c r="AC146" s="54">
        <f t="shared" si="154"/>
        <v>8838.5515907252047</v>
      </c>
      <c r="AD146" s="54">
        <f t="shared" si="154"/>
        <v>675.16713540261992</v>
      </c>
      <c r="AE146" s="54">
        <f t="shared" si="154"/>
        <v>1439.26</v>
      </c>
      <c r="AF146" s="54">
        <f t="shared" si="154"/>
        <v>0</v>
      </c>
      <c r="AG146" s="54"/>
      <c r="AH146" s="42">
        <f>SUM(AA146:AG146)</f>
        <v>27488.759999999995</v>
      </c>
      <c r="AI146" s="56">
        <f>I146-Z146</f>
        <v>79445.36</v>
      </c>
      <c r="AJ146" s="65"/>
    </row>
    <row r="147" spans="1:36" x14ac:dyDescent="0.25">
      <c r="A147" s="32" t="s">
        <v>37</v>
      </c>
      <c r="B147" s="53">
        <f>SUM(B144:B146)</f>
        <v>9988.6</v>
      </c>
      <c r="C147" s="33"/>
      <c r="D147" s="34"/>
      <c r="E147" s="34"/>
      <c r="F147" s="35"/>
      <c r="G147" s="35"/>
      <c r="H147" s="35"/>
      <c r="I147" s="43">
        <f>SUM(I144:I146)</f>
        <v>294478.44</v>
      </c>
      <c r="J147" s="43">
        <f t="shared" ref="J147:O147" si="155">SUM(J144:J146)</f>
        <v>36159.367999999988</v>
      </c>
      <c r="K147" s="43">
        <f t="shared" si="155"/>
        <v>135045.054</v>
      </c>
      <c r="L147" s="43">
        <f t="shared" si="155"/>
        <v>101654.736</v>
      </c>
      <c r="M147" s="43">
        <f t="shared" si="155"/>
        <v>7691.2220000000007</v>
      </c>
      <c r="N147" s="43">
        <f t="shared" si="155"/>
        <v>13928.06</v>
      </c>
      <c r="O147" s="43">
        <f t="shared" si="155"/>
        <v>0</v>
      </c>
      <c r="P147" s="213">
        <f t="shared" si="71"/>
        <v>0.5005899243421692</v>
      </c>
      <c r="Q147" s="40">
        <f t="shared" si="153"/>
        <v>294478.44</v>
      </c>
      <c r="R147" s="43">
        <f t="shared" ref="R147:X147" si="156">SUM(R144:R146)</f>
        <v>147412.94</v>
      </c>
      <c r="S147" s="43">
        <f t="shared" si="156"/>
        <v>15054.864602456542</v>
      </c>
      <c r="T147" s="43">
        <f t="shared" si="156"/>
        <v>68843.638672640693</v>
      </c>
      <c r="U147" s="43">
        <f t="shared" si="156"/>
        <v>51890.062672253414</v>
      </c>
      <c r="V147" s="43">
        <f t="shared" si="156"/>
        <v>3907.09405264933</v>
      </c>
      <c r="W147" s="43">
        <f t="shared" si="156"/>
        <v>7717.2800000000007</v>
      </c>
      <c r="X147" s="43">
        <f t="shared" si="156"/>
        <v>0</v>
      </c>
      <c r="Y147" s="41"/>
      <c r="Z147" s="40">
        <f>SUM(Z144:Z146)</f>
        <v>147412.94</v>
      </c>
      <c r="AA147" s="102">
        <f>SUM(AA144:AA146)</f>
        <v>15054.864602456542</v>
      </c>
      <c r="AB147" s="102">
        <f>SUM(AB144:AB146)</f>
        <v>68843.638672640693</v>
      </c>
      <c r="AC147" s="102">
        <f>SUM(AC144:AC146)</f>
        <v>51890.062672253414</v>
      </c>
      <c r="AD147" s="102">
        <f>SUM(AD144:AD146)</f>
        <v>3907.09405264933</v>
      </c>
      <c r="AE147" s="102">
        <f>SUM(AE145:AE146)</f>
        <v>5079.34</v>
      </c>
      <c r="AF147" s="102">
        <f>SUM(AF144:AF146)</f>
        <v>0</v>
      </c>
      <c r="AG147" s="103"/>
      <c r="AH147" s="104">
        <f>SUM(AH144:AH146)</f>
        <v>147412.94</v>
      </c>
      <c r="AI147" s="105">
        <f>SUM(AI144:AI146)</f>
        <v>147065.5</v>
      </c>
      <c r="AJ147" s="65"/>
    </row>
    <row r="148" spans="1:36" x14ac:dyDescent="0.25">
      <c r="A148" s="67" t="s">
        <v>61</v>
      </c>
      <c r="B148" s="68">
        <f>B96+B114+B122+B128+B142+B147</f>
        <v>323053.63</v>
      </c>
      <c r="C148" s="67"/>
      <c r="D148" s="67"/>
      <c r="E148" s="67"/>
      <c r="F148" s="67"/>
      <c r="G148" s="67"/>
      <c r="H148" s="67"/>
      <c r="I148" s="68">
        <f>I96+I114+I122+I128+I142+I147</f>
        <v>6616814.0499999998</v>
      </c>
      <c r="J148" s="68">
        <f>J147+J142+J128+J122+J114+J96</f>
        <v>768419.18119999999</v>
      </c>
      <c r="K148" s="68">
        <f t="shared" ref="K148:AH148" si="157">K96+K114+K122+K128+K142+K147</f>
        <v>3622784.0402000002</v>
      </c>
      <c r="L148" s="68">
        <f t="shared" si="157"/>
        <v>1259501.6345000002</v>
      </c>
      <c r="M148" s="68">
        <f t="shared" si="157"/>
        <v>247251.87410000002</v>
      </c>
      <c r="N148" s="68">
        <f t="shared" si="157"/>
        <v>427992.56999999995</v>
      </c>
      <c r="O148" s="68">
        <f t="shared" si="157"/>
        <v>290864.75</v>
      </c>
      <c r="P148" s="216">
        <f t="shared" si="71"/>
        <v>0.80628811988452365</v>
      </c>
      <c r="Q148" s="83">
        <f t="shared" si="153"/>
        <v>6616814.0499999998</v>
      </c>
      <c r="R148" s="68">
        <f>R96+R114+R122+R128+R142+R147</f>
        <v>5335058.5600000005</v>
      </c>
      <c r="S148" s="68">
        <f t="shared" si="157"/>
        <v>575020.97290685179</v>
      </c>
      <c r="T148" s="68">
        <f t="shared" si="157"/>
        <v>2940769.2013163851</v>
      </c>
      <c r="U148" s="68">
        <f t="shared" si="157"/>
        <v>986370.74732773332</v>
      </c>
      <c r="V148" s="68">
        <f>V96+V114+V122+V128+V142+V147</f>
        <v>201715.26844902997</v>
      </c>
      <c r="W148" s="68">
        <f t="shared" si="157"/>
        <v>362509.32</v>
      </c>
      <c r="X148" s="68">
        <f t="shared" si="157"/>
        <v>268673.05</v>
      </c>
      <c r="Y148" s="68">
        <f t="shared" si="157"/>
        <v>0</v>
      </c>
      <c r="Z148" s="68">
        <f t="shared" si="157"/>
        <v>5335058.5600000005</v>
      </c>
      <c r="AA148" s="68">
        <f t="shared" si="157"/>
        <v>533268.49520323239</v>
      </c>
      <c r="AB148" s="68">
        <f t="shared" si="157"/>
        <v>2940769.2013163851</v>
      </c>
      <c r="AC148" s="68">
        <f t="shared" si="157"/>
        <v>986370.74732773332</v>
      </c>
      <c r="AD148" s="68">
        <f t="shared" si="157"/>
        <v>243467.74615264934</v>
      </c>
      <c r="AE148" s="68">
        <f t="shared" si="157"/>
        <v>334378.11</v>
      </c>
      <c r="AF148" s="68">
        <f t="shared" si="157"/>
        <v>268673.05</v>
      </c>
      <c r="AG148" s="68">
        <f t="shared" si="157"/>
        <v>0</v>
      </c>
      <c r="AH148" s="68">
        <f t="shared" si="157"/>
        <v>5335058.5600000005</v>
      </c>
      <c r="AI148" s="68">
        <f>AI96+AI114+AI122+AI128+AI142+AI147</f>
        <v>1281755.4900000002</v>
      </c>
      <c r="AJ148" s="65"/>
    </row>
    <row r="149" spans="1:36" ht="18" x14ac:dyDescent="0.25">
      <c r="A149" s="1"/>
      <c r="B149" s="2"/>
      <c r="C149" s="2"/>
      <c r="D149" s="2"/>
      <c r="E149" s="2"/>
      <c r="F149" s="2"/>
      <c r="G149" s="2"/>
      <c r="H149" s="2"/>
      <c r="I149" s="150">
        <f>J149+K149+N149+O149</f>
        <v>6616814.0500000007</v>
      </c>
      <c r="J149" s="129">
        <f>J148+M148+O148</f>
        <v>1306535.8053000001</v>
      </c>
      <c r="K149" s="130">
        <f>K148+L148</f>
        <v>4882285.6747000003</v>
      </c>
      <c r="L149" s="131"/>
      <c r="M149" s="132"/>
      <c r="N149" s="133">
        <f>N148</f>
        <v>427992.56999999995</v>
      </c>
      <c r="O149" s="133"/>
      <c r="Q149" s="108">
        <f t="shared" si="153"/>
        <v>6616814.0500000007</v>
      </c>
      <c r="R149" s="101">
        <f>S149+T149+W149+X149</f>
        <v>5335058.5600000005</v>
      </c>
      <c r="S149" s="100">
        <f>S148+V148+X148</f>
        <v>1045409.2913558818</v>
      </c>
      <c r="T149" s="100">
        <f>T148+U148</f>
        <v>3927139.9486441184</v>
      </c>
      <c r="U149" s="5"/>
      <c r="V149" s="5"/>
      <c r="W149" s="152">
        <f>W148</f>
        <v>362509.32</v>
      </c>
      <c r="X149" s="100"/>
      <c r="Y149" s="5"/>
      <c r="Z149" s="4"/>
      <c r="AA149" s="4"/>
      <c r="AB149" s="4"/>
      <c r="AC149" s="4"/>
      <c r="AD149" s="4"/>
      <c r="AE149" s="4"/>
      <c r="AF149" s="4"/>
      <c r="AG149" s="4"/>
    </row>
    <row r="150" spans="1:36" ht="18.75" x14ac:dyDescent="0.3">
      <c r="A150" s="8"/>
      <c r="B150" s="69" t="s">
        <v>62</v>
      </c>
      <c r="C150" s="69"/>
      <c r="D150" s="9"/>
      <c r="E150" s="9" t="s">
        <v>99</v>
      </c>
      <c r="F150" s="10"/>
      <c r="G150" s="10"/>
      <c r="H150" s="10"/>
      <c r="I150" s="10"/>
      <c r="J150" s="10"/>
      <c r="K150" s="10"/>
      <c r="L150" s="10"/>
      <c r="M150" s="11"/>
      <c r="N150" s="11"/>
      <c r="O150" s="11"/>
      <c r="P150" s="207"/>
      <c r="Q150" s="11"/>
      <c r="R150" s="12"/>
      <c r="S150" s="13"/>
      <c r="T150" s="13"/>
      <c r="U150" s="13"/>
      <c r="V150" s="13"/>
      <c r="W150" s="13"/>
      <c r="X150" s="13"/>
      <c r="Y150" s="13"/>
      <c r="Z150" s="12"/>
      <c r="AA150" s="12"/>
      <c r="AB150" s="12"/>
      <c r="AC150" s="12"/>
      <c r="AD150" s="12"/>
      <c r="AE150" s="12"/>
      <c r="AF150" s="12"/>
      <c r="AG150" s="12"/>
      <c r="AH150" s="11"/>
    </row>
    <row r="151" spans="1:36" ht="18.75" x14ac:dyDescent="0.3">
      <c r="A151" s="15"/>
      <c r="B151" s="16"/>
      <c r="C151" s="16"/>
      <c r="D151" s="16"/>
      <c r="E151" s="16"/>
      <c r="F151" s="16"/>
      <c r="G151" s="16"/>
      <c r="H151" s="16"/>
      <c r="I151" s="16"/>
      <c r="J151" s="69" t="s">
        <v>62</v>
      </c>
      <c r="K151" s="16"/>
      <c r="L151" s="17"/>
      <c r="M151" s="11" t="s">
        <v>52</v>
      </c>
      <c r="N151" s="11"/>
      <c r="O151" s="11"/>
      <c r="P151" s="207"/>
      <c r="Q151" s="11"/>
      <c r="R151" s="12"/>
      <c r="S151" s="13"/>
      <c r="T151" s="14" t="s">
        <v>53</v>
      </c>
      <c r="U151" s="13"/>
      <c r="V151" s="13"/>
      <c r="W151" s="13"/>
      <c r="X151" s="13"/>
      <c r="Y151" s="13"/>
      <c r="Z151" s="12"/>
      <c r="AA151" s="12"/>
      <c r="AB151" s="12"/>
      <c r="AC151" s="12"/>
      <c r="AD151" s="12"/>
      <c r="AE151" s="12"/>
      <c r="AF151" s="12"/>
      <c r="AG151" s="12"/>
      <c r="AH151" s="11"/>
    </row>
    <row r="152" spans="1:36" ht="18.75" x14ac:dyDescent="0.3">
      <c r="A152" s="18" t="s">
        <v>0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1"/>
      <c r="N152" s="11"/>
      <c r="O152" s="11"/>
      <c r="P152" s="207"/>
      <c r="Q152" s="11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1"/>
    </row>
    <row r="153" spans="1:36" ht="21.75" customHeight="1" x14ac:dyDescent="0.25">
      <c r="A153" s="171" t="s">
        <v>1</v>
      </c>
      <c r="B153" s="171" t="s">
        <v>39</v>
      </c>
      <c r="C153" s="174" t="s">
        <v>2</v>
      </c>
      <c r="D153" s="175"/>
      <c r="E153" s="175"/>
      <c r="F153" s="175"/>
      <c r="G153" s="175"/>
      <c r="H153" s="176"/>
      <c r="I153" s="44" t="s">
        <v>51</v>
      </c>
      <c r="J153" s="44" t="s">
        <v>55</v>
      </c>
      <c r="K153" s="177" t="s">
        <v>46</v>
      </c>
      <c r="L153" s="169"/>
      <c r="M153" s="46" t="s">
        <v>47</v>
      </c>
      <c r="N153" s="46" t="s">
        <v>48</v>
      </c>
      <c r="O153" s="47" t="s">
        <v>49</v>
      </c>
      <c r="P153" s="208" t="s">
        <v>54</v>
      </c>
      <c r="Q153" s="170" t="s">
        <v>50</v>
      </c>
      <c r="R153" s="45" t="s">
        <v>51</v>
      </c>
      <c r="S153" s="48" t="s">
        <v>55</v>
      </c>
      <c r="T153" s="168" t="s">
        <v>46</v>
      </c>
      <c r="U153" s="169"/>
      <c r="V153" s="49" t="s">
        <v>47</v>
      </c>
      <c r="W153" s="49" t="s">
        <v>48</v>
      </c>
      <c r="X153" s="50" t="s">
        <v>49</v>
      </c>
      <c r="Y153" s="45"/>
      <c r="Z153" s="170" t="s">
        <v>42</v>
      </c>
      <c r="AA153" s="184" t="s">
        <v>3</v>
      </c>
      <c r="AB153" s="192"/>
      <c r="AC153" s="192"/>
      <c r="AD153" s="192"/>
      <c r="AE153" s="192"/>
      <c r="AF153" s="192"/>
      <c r="AG153" s="193"/>
      <c r="AH153" s="181" t="s">
        <v>44</v>
      </c>
      <c r="AI153" s="178" t="s">
        <v>43</v>
      </c>
    </row>
    <row r="154" spans="1:36" x14ac:dyDescent="0.25">
      <c r="A154" s="172"/>
      <c r="B154" s="172"/>
      <c r="C154" s="171" t="s">
        <v>4</v>
      </c>
      <c r="D154" s="171" t="s">
        <v>5</v>
      </c>
      <c r="E154" s="171" t="s">
        <v>6</v>
      </c>
      <c r="F154" s="171" t="s">
        <v>7</v>
      </c>
      <c r="G154" s="171" t="s">
        <v>8</v>
      </c>
      <c r="H154" s="171" t="s">
        <v>9</v>
      </c>
      <c r="I154" s="166"/>
      <c r="J154" s="166" t="s">
        <v>4</v>
      </c>
      <c r="K154" s="166" t="s">
        <v>5</v>
      </c>
      <c r="L154" s="166" t="s">
        <v>6</v>
      </c>
      <c r="M154" s="166" t="s">
        <v>7</v>
      </c>
      <c r="N154" s="166" t="s">
        <v>8</v>
      </c>
      <c r="O154" s="166" t="s">
        <v>9</v>
      </c>
      <c r="P154" s="209"/>
      <c r="Q154" s="170"/>
      <c r="R154" s="166"/>
      <c r="S154" s="166" t="s">
        <v>4</v>
      </c>
      <c r="T154" s="166" t="s">
        <v>5</v>
      </c>
      <c r="U154" s="166" t="s">
        <v>6</v>
      </c>
      <c r="V154" s="166" t="s">
        <v>7</v>
      </c>
      <c r="W154" s="166" t="s">
        <v>8</v>
      </c>
      <c r="X154" s="166" t="s">
        <v>9</v>
      </c>
      <c r="Y154" s="166"/>
      <c r="Z154" s="170"/>
      <c r="AA154" s="190"/>
      <c r="AB154" s="191"/>
      <c r="AC154" s="191"/>
      <c r="AD154" s="191"/>
      <c r="AE154" s="191"/>
      <c r="AF154" s="191"/>
      <c r="AG154" s="191"/>
      <c r="AH154" s="182"/>
      <c r="AI154" s="179"/>
    </row>
    <row r="155" spans="1:36" x14ac:dyDescent="0.25">
      <c r="A155" s="173"/>
      <c r="B155" s="173"/>
      <c r="C155" s="173"/>
      <c r="D155" s="173"/>
      <c r="E155" s="173"/>
      <c r="F155" s="173"/>
      <c r="G155" s="173"/>
      <c r="H155" s="173"/>
      <c r="I155" s="167"/>
      <c r="J155" s="167"/>
      <c r="K155" s="167"/>
      <c r="L155" s="167"/>
      <c r="M155" s="167"/>
      <c r="N155" s="167"/>
      <c r="O155" s="167"/>
      <c r="P155" s="210"/>
      <c r="Q155" s="170"/>
      <c r="R155" s="167"/>
      <c r="S155" s="167"/>
      <c r="T155" s="167"/>
      <c r="U155" s="167"/>
      <c r="V155" s="167"/>
      <c r="W155" s="167"/>
      <c r="X155" s="167"/>
      <c r="Y155" s="167"/>
      <c r="Z155" s="170"/>
      <c r="AA155" s="171" t="s">
        <v>4</v>
      </c>
      <c r="AB155" s="171" t="s">
        <v>5</v>
      </c>
      <c r="AC155" s="171" t="s">
        <v>6</v>
      </c>
      <c r="AD155" s="171" t="s">
        <v>7</v>
      </c>
      <c r="AE155" s="171" t="s">
        <v>8</v>
      </c>
      <c r="AF155" s="171" t="s">
        <v>9</v>
      </c>
      <c r="AG155" s="171" t="s">
        <v>10</v>
      </c>
      <c r="AH155" s="182"/>
      <c r="AI155" s="179"/>
    </row>
    <row r="156" spans="1:36" x14ac:dyDescent="0.25">
      <c r="A156" s="19" t="s">
        <v>11</v>
      </c>
      <c r="B156" s="19">
        <v>2</v>
      </c>
      <c r="C156" s="20">
        <v>3</v>
      </c>
      <c r="D156" s="21" t="s">
        <v>12</v>
      </c>
      <c r="E156" s="21" t="s">
        <v>13</v>
      </c>
      <c r="F156" s="21" t="s">
        <v>14</v>
      </c>
      <c r="G156" s="21" t="s">
        <v>15</v>
      </c>
      <c r="H156" s="21" t="s">
        <v>16</v>
      </c>
      <c r="I156" s="22" t="s">
        <v>17</v>
      </c>
      <c r="J156" s="22" t="s">
        <v>18</v>
      </c>
      <c r="K156" s="22" t="s">
        <v>19</v>
      </c>
      <c r="L156" s="22" t="s">
        <v>20</v>
      </c>
      <c r="M156" s="22" t="s">
        <v>21</v>
      </c>
      <c r="N156" s="22" t="s">
        <v>22</v>
      </c>
      <c r="O156" s="22" t="s">
        <v>23</v>
      </c>
      <c r="P156" s="211" t="s">
        <v>24</v>
      </c>
      <c r="Q156" s="23" t="s">
        <v>25</v>
      </c>
      <c r="R156" s="22" t="s">
        <v>26</v>
      </c>
      <c r="S156" s="22" t="s">
        <v>27</v>
      </c>
      <c r="T156" s="22" t="s">
        <v>28</v>
      </c>
      <c r="U156" s="22" t="s">
        <v>29</v>
      </c>
      <c r="V156" s="22" t="s">
        <v>30</v>
      </c>
      <c r="W156" s="22" t="s">
        <v>31</v>
      </c>
      <c r="X156" s="22" t="s">
        <v>32</v>
      </c>
      <c r="Y156" s="22" t="s">
        <v>33</v>
      </c>
      <c r="Z156" s="23" t="s">
        <v>34</v>
      </c>
      <c r="AA156" s="173"/>
      <c r="AB156" s="173"/>
      <c r="AC156" s="173"/>
      <c r="AD156" s="173"/>
      <c r="AE156" s="173"/>
      <c r="AF156" s="173"/>
      <c r="AG156" s="173"/>
      <c r="AH156" s="183"/>
      <c r="AI156" s="180"/>
    </row>
    <row r="157" spans="1:36" x14ac:dyDescent="0.25">
      <c r="A157" s="6" t="s">
        <v>35</v>
      </c>
      <c r="B157" s="37"/>
      <c r="C157" s="7"/>
      <c r="D157" s="24"/>
      <c r="E157" s="24"/>
      <c r="F157" s="24"/>
      <c r="G157" s="25"/>
      <c r="H157" s="25"/>
      <c r="I157" s="26"/>
      <c r="J157" s="26"/>
      <c r="K157" s="26"/>
      <c r="L157" s="26"/>
      <c r="M157" s="26"/>
      <c r="N157" s="26"/>
      <c r="O157" s="27"/>
      <c r="P157" s="212"/>
      <c r="Q157" s="28"/>
      <c r="R157" s="26"/>
      <c r="S157" s="26"/>
      <c r="T157" s="26"/>
      <c r="U157" s="26"/>
      <c r="V157" s="26"/>
      <c r="W157" s="26"/>
      <c r="X157" s="27"/>
      <c r="Y157" s="27"/>
      <c r="Z157" s="28"/>
      <c r="AA157" s="29"/>
      <c r="AB157" s="29"/>
      <c r="AC157" s="29"/>
      <c r="AD157" s="29"/>
      <c r="AE157" s="29"/>
      <c r="AF157" s="29"/>
      <c r="AG157" s="29"/>
      <c r="AH157" s="30"/>
      <c r="AI157" s="36"/>
    </row>
    <row r="158" spans="1:36" x14ac:dyDescent="0.25">
      <c r="A158" s="31">
        <v>1</v>
      </c>
      <c r="B158" s="75">
        <v>9597.4</v>
      </c>
      <c r="C158" s="33">
        <v>2.2999999999999998</v>
      </c>
      <c r="D158" s="33">
        <v>11.58</v>
      </c>
      <c r="E158" s="33">
        <v>3.46</v>
      </c>
      <c r="F158" s="35">
        <v>0.77</v>
      </c>
      <c r="G158" s="35">
        <v>1.33</v>
      </c>
      <c r="H158" s="35"/>
      <c r="I158" s="51">
        <v>184558.33</v>
      </c>
      <c r="J158" s="41">
        <f t="shared" ref="J158:J163" si="158">I158-K158-L158-M158-N158</f>
        <v>20058.915999999994</v>
      </c>
      <c r="K158" s="41">
        <f>B158*D158</f>
        <v>111137.89199999999</v>
      </c>
      <c r="L158" s="41">
        <f>E158*B158</f>
        <v>33207.004000000001</v>
      </c>
      <c r="M158" s="41">
        <f>F158*B158</f>
        <v>7389.9979999999996</v>
      </c>
      <c r="N158" s="41">
        <v>12764.52</v>
      </c>
      <c r="O158" s="41"/>
      <c r="P158" s="213">
        <f>R158/I158</f>
        <v>0.9721823989196261</v>
      </c>
      <c r="Q158" s="40">
        <f>J158+K158+L158+M158+N158+O158</f>
        <v>184558.32999999996</v>
      </c>
      <c r="R158" s="51">
        <v>179424.36</v>
      </c>
      <c r="S158" s="41">
        <f>R158-T158-U158-V158-W158-X158</f>
        <v>19470.676751264815</v>
      </c>
      <c r="T158" s="41">
        <f>P158*K158</f>
        <v>108046.30245543031</v>
      </c>
      <c r="U158" s="41">
        <f>L158*P158</f>
        <v>32283.264809653621</v>
      </c>
      <c r="V158" s="41">
        <f t="shared" ref="V158:V169" si="159">P158*M158</f>
        <v>7184.4259836512383</v>
      </c>
      <c r="W158" s="51">
        <v>12439.69</v>
      </c>
      <c r="X158" s="51"/>
      <c r="Y158" s="41"/>
      <c r="Z158" s="40">
        <f>SUM(S158:Y158)</f>
        <v>179424.36000000002</v>
      </c>
      <c r="AA158" s="54">
        <f t="shared" ref="AA158:AA169" si="160">Z158-AF158-AE158-AD158-AC158-AB158</f>
        <v>19265.10473491608</v>
      </c>
      <c r="AB158" s="54">
        <f t="shared" ref="AB158:AB169" si="161">T158</f>
        <v>108046.30245543031</v>
      </c>
      <c r="AC158" s="54">
        <f t="shared" ref="AC158:AC169" si="162">U158</f>
        <v>32283.264809653621</v>
      </c>
      <c r="AD158" s="54">
        <f t="shared" ref="AD158:AD169" si="163">M158</f>
        <v>7389.9979999999996</v>
      </c>
      <c r="AE158" s="54">
        <f t="shared" ref="AE158:AE169" si="164">W158</f>
        <v>12439.69</v>
      </c>
      <c r="AF158" s="54">
        <f t="shared" ref="AF158:AF169" si="165">X158</f>
        <v>0</v>
      </c>
      <c r="AG158" s="54"/>
      <c r="AH158" s="42">
        <f t="shared" ref="AH158:AH169" si="166">SUM(AA158:AG158)</f>
        <v>179424.36000000002</v>
      </c>
      <c r="AI158" s="56">
        <f t="shared" ref="AI158:AI169" si="167">I158-Z158</f>
        <v>5133.9699999999721</v>
      </c>
    </row>
    <row r="159" spans="1:36" x14ac:dyDescent="0.25">
      <c r="A159" s="31">
        <v>2</v>
      </c>
      <c r="B159" s="75">
        <v>7617.2</v>
      </c>
      <c r="C159" s="33">
        <v>2.2999999999999998</v>
      </c>
      <c r="D159" s="33">
        <v>10.32</v>
      </c>
      <c r="E159" s="33">
        <v>3.54</v>
      </c>
      <c r="F159" s="35">
        <v>0.77</v>
      </c>
      <c r="G159" s="35">
        <v>1.33</v>
      </c>
      <c r="H159" s="35"/>
      <c r="I159" s="51">
        <v>139318.59</v>
      </c>
      <c r="J159" s="41">
        <f t="shared" si="158"/>
        <v>17748.023999999998</v>
      </c>
      <c r="K159" s="41">
        <f t="shared" ref="K159:K169" si="168">B159*D159</f>
        <v>78609.504000000001</v>
      </c>
      <c r="L159" s="41">
        <f t="shared" ref="L159:L169" si="169">E159*B159</f>
        <v>26964.887999999999</v>
      </c>
      <c r="M159" s="41">
        <f t="shared" ref="M159:M169" si="170">F159*B159</f>
        <v>5865.2439999999997</v>
      </c>
      <c r="N159" s="41">
        <v>10130.93</v>
      </c>
      <c r="O159" s="41"/>
      <c r="P159" s="213">
        <f t="shared" ref="P159:P223" si="171">R159/I159</f>
        <v>0.94827531630918749</v>
      </c>
      <c r="Q159" s="40">
        <f t="shared" ref="Q159:Q170" si="172">J159+K159+L159+M159+N159+O159</f>
        <v>139318.59</v>
      </c>
      <c r="R159" s="51">
        <v>132112.38</v>
      </c>
      <c r="S159" s="41">
        <f t="shared" ref="S159:S169" si="173">R159-T159-U159-V159-W159-X159</f>
        <v>16731.053922719293</v>
      </c>
      <c r="T159" s="41">
        <f t="shared" ref="T159:T169" si="174">P159*K159</f>
        <v>74543.452270508336</v>
      </c>
      <c r="U159" s="41">
        <f t="shared" ref="U159:U169" si="175">L159*P159</f>
        <v>25570.137697441813</v>
      </c>
      <c r="V159" s="41">
        <f t="shared" si="159"/>
        <v>5561.8661093305636</v>
      </c>
      <c r="W159" s="51">
        <v>9705.8700000000008</v>
      </c>
      <c r="X159" s="51"/>
      <c r="Y159" s="41"/>
      <c r="Z159" s="40">
        <f t="shared" ref="Z159:Z170" si="176">SUM(S159:Y159)</f>
        <v>132112.38</v>
      </c>
      <c r="AA159" s="54">
        <f t="shared" si="160"/>
        <v>16427.676032049858</v>
      </c>
      <c r="AB159" s="54">
        <f t="shared" si="161"/>
        <v>74543.452270508336</v>
      </c>
      <c r="AC159" s="54">
        <f t="shared" si="162"/>
        <v>25570.137697441813</v>
      </c>
      <c r="AD159" s="54">
        <f t="shared" si="163"/>
        <v>5865.2439999999997</v>
      </c>
      <c r="AE159" s="54">
        <f t="shared" si="164"/>
        <v>9705.8700000000008</v>
      </c>
      <c r="AF159" s="54">
        <f t="shared" si="165"/>
        <v>0</v>
      </c>
      <c r="AG159" s="54"/>
      <c r="AH159" s="42">
        <f t="shared" si="166"/>
        <v>132112.38</v>
      </c>
      <c r="AI159" s="56">
        <f t="shared" si="167"/>
        <v>7206.2099999999919</v>
      </c>
    </row>
    <row r="160" spans="1:36" x14ac:dyDescent="0.25">
      <c r="A160" s="31">
        <v>5</v>
      </c>
      <c r="B160" s="75">
        <v>7603.1</v>
      </c>
      <c r="C160" s="33">
        <v>2.2999999999999998</v>
      </c>
      <c r="D160" s="33">
        <v>10.9</v>
      </c>
      <c r="E160" s="33">
        <v>3.12</v>
      </c>
      <c r="F160" s="35">
        <v>0.77</v>
      </c>
      <c r="G160" s="35">
        <v>1.33</v>
      </c>
      <c r="H160" s="35"/>
      <c r="I160" s="51">
        <v>139745.37</v>
      </c>
      <c r="J160" s="41">
        <f t="shared" si="158"/>
        <v>17183.260999999977</v>
      </c>
      <c r="K160" s="41">
        <f t="shared" si="168"/>
        <v>82873.790000000008</v>
      </c>
      <c r="L160" s="41">
        <f t="shared" si="169"/>
        <v>23721.672000000002</v>
      </c>
      <c r="M160" s="41">
        <f t="shared" si="170"/>
        <v>5854.3870000000006</v>
      </c>
      <c r="N160" s="41">
        <v>10112.26</v>
      </c>
      <c r="O160" s="41"/>
      <c r="P160" s="213">
        <f t="shared" si="171"/>
        <v>0.86175148414577174</v>
      </c>
      <c r="Q160" s="40">
        <f t="shared" si="172"/>
        <v>139745.37</v>
      </c>
      <c r="R160" s="51">
        <v>120425.78</v>
      </c>
      <c r="S160" s="41">
        <f t="shared" si="173"/>
        <v>14688.095732282058</v>
      </c>
      <c r="T160" s="41">
        <f t="shared" si="174"/>
        <v>71416.61152928503</v>
      </c>
      <c r="U160" s="41">
        <f t="shared" si="175"/>
        <v>20442.186052419198</v>
      </c>
      <c r="V160" s="41">
        <f t="shared" si="159"/>
        <v>5045.0266860137126</v>
      </c>
      <c r="W160" s="51">
        <v>8833.86</v>
      </c>
      <c r="X160" s="51"/>
      <c r="Y160" s="41"/>
      <c r="Z160" s="40">
        <f t="shared" si="176"/>
        <v>120425.78000000001</v>
      </c>
      <c r="AA160" s="54">
        <f t="shared" si="160"/>
        <v>13878.735418295779</v>
      </c>
      <c r="AB160" s="54">
        <f t="shared" si="161"/>
        <v>71416.61152928503</v>
      </c>
      <c r="AC160" s="54">
        <f t="shared" si="162"/>
        <v>20442.186052419198</v>
      </c>
      <c r="AD160" s="54">
        <f t="shared" si="163"/>
        <v>5854.3870000000006</v>
      </c>
      <c r="AE160" s="54">
        <f t="shared" si="164"/>
        <v>8833.86</v>
      </c>
      <c r="AF160" s="54">
        <f t="shared" si="165"/>
        <v>0</v>
      </c>
      <c r="AG160" s="54"/>
      <c r="AH160" s="42">
        <f t="shared" si="166"/>
        <v>120425.78000000001</v>
      </c>
      <c r="AI160" s="56">
        <f t="shared" si="167"/>
        <v>19319.589999999982</v>
      </c>
    </row>
    <row r="161" spans="1:35" x14ac:dyDescent="0.25">
      <c r="A161" s="31">
        <v>7</v>
      </c>
      <c r="B161" s="75">
        <v>9017.7999999999993</v>
      </c>
      <c r="C161" s="33">
        <v>2.2999999999999998</v>
      </c>
      <c r="D161" s="33">
        <v>11.32</v>
      </c>
      <c r="E161" s="33">
        <v>2.96</v>
      </c>
      <c r="F161" s="35">
        <v>0.77</v>
      </c>
      <c r="G161" s="35">
        <v>1.33</v>
      </c>
      <c r="H161" s="35"/>
      <c r="I161" s="51">
        <v>168272.43</v>
      </c>
      <c r="J161" s="41">
        <f t="shared" si="158"/>
        <v>20560.79</v>
      </c>
      <c r="K161" s="41">
        <f t="shared" si="168"/>
        <v>102081.496</v>
      </c>
      <c r="L161" s="41">
        <f t="shared" si="169"/>
        <v>26692.687999999998</v>
      </c>
      <c r="M161" s="41">
        <f t="shared" si="170"/>
        <v>6943.7059999999992</v>
      </c>
      <c r="N161" s="41">
        <v>11993.75</v>
      </c>
      <c r="O161" s="41"/>
      <c r="P161" s="213">
        <f t="shared" si="171"/>
        <v>0.89421428097282485</v>
      </c>
      <c r="Q161" s="40">
        <f t="shared" si="172"/>
        <v>168272.43</v>
      </c>
      <c r="R161" s="51">
        <v>150471.60999999999</v>
      </c>
      <c r="S161" s="41">
        <f t="shared" si="173"/>
        <v>18265.674578501057</v>
      </c>
      <c r="T161" s="41">
        <f t="shared" si="174"/>
        <v>91282.731546270297</v>
      </c>
      <c r="U161" s="41">
        <f t="shared" si="175"/>
        <v>23868.982807151948</v>
      </c>
      <c r="V161" s="41">
        <f t="shared" si="159"/>
        <v>6209.1610680766889</v>
      </c>
      <c r="W161" s="51">
        <v>10845.06</v>
      </c>
      <c r="X161" s="51"/>
      <c r="Y161" s="41"/>
      <c r="Z161" s="40">
        <f t="shared" si="176"/>
        <v>150471.60999999999</v>
      </c>
      <c r="AA161" s="54">
        <f t="shared" si="160"/>
        <v>17531.129646577741</v>
      </c>
      <c r="AB161" s="54">
        <f t="shared" si="161"/>
        <v>91282.731546270297</v>
      </c>
      <c r="AC161" s="54">
        <f t="shared" si="162"/>
        <v>23868.982807151948</v>
      </c>
      <c r="AD161" s="54">
        <f t="shared" si="163"/>
        <v>6943.7059999999992</v>
      </c>
      <c r="AE161" s="54">
        <f t="shared" si="164"/>
        <v>10845.06</v>
      </c>
      <c r="AF161" s="54">
        <f t="shared" si="165"/>
        <v>0</v>
      </c>
      <c r="AG161" s="54"/>
      <c r="AH161" s="42">
        <f t="shared" si="166"/>
        <v>150471.60999999999</v>
      </c>
      <c r="AI161" s="56">
        <f t="shared" si="167"/>
        <v>17800.820000000007</v>
      </c>
    </row>
    <row r="162" spans="1:35" x14ac:dyDescent="0.25">
      <c r="A162" s="31" t="s">
        <v>36</v>
      </c>
      <c r="B162" s="75">
        <v>2970.7</v>
      </c>
      <c r="C162" s="33">
        <v>2.2999999999999998</v>
      </c>
      <c r="D162" s="33">
        <v>10.87</v>
      </c>
      <c r="E162" s="33">
        <v>3.13</v>
      </c>
      <c r="F162" s="35">
        <v>0.77</v>
      </c>
      <c r="G162" s="35">
        <v>1.33</v>
      </c>
      <c r="H162" s="35"/>
      <c r="I162" s="51">
        <v>53977.79</v>
      </c>
      <c r="J162" s="41">
        <f t="shared" si="158"/>
        <v>6149.4910000000073</v>
      </c>
      <c r="K162" s="41">
        <f t="shared" si="168"/>
        <v>32291.508999999995</v>
      </c>
      <c r="L162" s="41">
        <f t="shared" si="169"/>
        <v>9298.2909999999993</v>
      </c>
      <c r="M162" s="41">
        <f t="shared" si="170"/>
        <v>2287.4389999999999</v>
      </c>
      <c r="N162" s="41">
        <v>3951.06</v>
      </c>
      <c r="O162" s="41"/>
      <c r="P162" s="213">
        <f t="shared" si="171"/>
        <v>1.262651546126657</v>
      </c>
      <c r="Q162" s="40">
        <f t="shared" si="172"/>
        <v>53977.789999999994</v>
      </c>
      <c r="R162" s="51">
        <v>68155.14</v>
      </c>
      <c r="S162" s="41">
        <f t="shared" si="173"/>
        <v>7737.8663368811549</v>
      </c>
      <c r="T162" s="41">
        <f t="shared" si="174"/>
        <v>40772.923765612853</v>
      </c>
      <c r="U162" s="41">
        <f t="shared" si="175"/>
        <v>11740.501507485578</v>
      </c>
      <c r="V162" s="41">
        <f t="shared" si="159"/>
        <v>2888.238390020414</v>
      </c>
      <c r="W162" s="51">
        <v>5015.6099999999997</v>
      </c>
      <c r="X162" s="51"/>
      <c r="Y162" s="41"/>
      <c r="Z162" s="40">
        <f t="shared" si="176"/>
        <v>68155.14</v>
      </c>
      <c r="AA162" s="54">
        <f t="shared" si="160"/>
        <v>8338.6657269015705</v>
      </c>
      <c r="AB162" s="54">
        <f t="shared" si="161"/>
        <v>40772.923765612853</v>
      </c>
      <c r="AC162" s="54">
        <f t="shared" si="162"/>
        <v>11740.501507485578</v>
      </c>
      <c r="AD162" s="54">
        <f t="shared" si="163"/>
        <v>2287.4389999999999</v>
      </c>
      <c r="AE162" s="54">
        <f t="shared" si="164"/>
        <v>5015.6099999999997</v>
      </c>
      <c r="AF162" s="54">
        <f t="shared" si="165"/>
        <v>0</v>
      </c>
      <c r="AG162" s="54"/>
      <c r="AH162" s="42">
        <f t="shared" si="166"/>
        <v>68155.14</v>
      </c>
      <c r="AI162" s="56">
        <f t="shared" si="167"/>
        <v>-14177.349999999999</v>
      </c>
    </row>
    <row r="163" spans="1:35" x14ac:dyDescent="0.25">
      <c r="A163" s="31">
        <v>8</v>
      </c>
      <c r="B163" s="75">
        <v>10905.8</v>
      </c>
      <c r="C163" s="33">
        <v>2.2999999999999998</v>
      </c>
      <c r="D163" s="33">
        <v>11.25</v>
      </c>
      <c r="E163" s="33">
        <v>2.66</v>
      </c>
      <c r="F163" s="35">
        <v>0.77</v>
      </c>
      <c r="G163" s="35">
        <v>1.33</v>
      </c>
      <c r="H163" s="35"/>
      <c r="I163" s="51">
        <v>200666.85</v>
      </c>
      <c r="J163" s="41">
        <f t="shared" si="158"/>
        <v>26064.946000000018</v>
      </c>
      <c r="K163" s="41">
        <f t="shared" si="168"/>
        <v>122690.24999999999</v>
      </c>
      <c r="L163" s="41">
        <f t="shared" si="169"/>
        <v>29009.428</v>
      </c>
      <c r="M163" s="41">
        <f t="shared" si="170"/>
        <v>8397.4660000000003</v>
      </c>
      <c r="N163" s="41">
        <v>14504.76</v>
      </c>
      <c r="O163" s="41"/>
      <c r="P163" s="213">
        <f t="shared" si="171"/>
        <v>0.9187165194450404</v>
      </c>
      <c r="Q163" s="40">
        <f t="shared" si="172"/>
        <v>200666.85000000003</v>
      </c>
      <c r="R163" s="51">
        <v>184355.95</v>
      </c>
      <c r="S163" s="41">
        <f t="shared" si="173"/>
        <v>23816.689091228596</v>
      </c>
      <c r="T163" s="41">
        <f t="shared" si="174"/>
        <v>112717.55944984185</v>
      </c>
      <c r="U163" s="41">
        <f t="shared" si="175"/>
        <v>26651.4407232515</v>
      </c>
      <c r="V163" s="41">
        <f t="shared" si="159"/>
        <v>7714.8907356780655</v>
      </c>
      <c r="W163" s="51">
        <v>13455.37</v>
      </c>
      <c r="X163" s="51"/>
      <c r="Y163" s="41"/>
      <c r="Z163" s="40">
        <f t="shared" si="176"/>
        <v>184355.94999999998</v>
      </c>
      <c r="AA163" s="54">
        <f t="shared" si="160"/>
        <v>23134.113826906658</v>
      </c>
      <c r="AB163" s="54">
        <f t="shared" si="161"/>
        <v>112717.55944984185</v>
      </c>
      <c r="AC163" s="54">
        <f t="shared" si="162"/>
        <v>26651.4407232515</v>
      </c>
      <c r="AD163" s="54">
        <f t="shared" si="163"/>
        <v>8397.4660000000003</v>
      </c>
      <c r="AE163" s="54">
        <f t="shared" si="164"/>
        <v>13455.37</v>
      </c>
      <c r="AF163" s="54">
        <f t="shared" si="165"/>
        <v>0</v>
      </c>
      <c r="AG163" s="54"/>
      <c r="AH163" s="42">
        <f t="shared" si="166"/>
        <v>184355.95</v>
      </c>
      <c r="AI163" s="56">
        <f t="shared" si="167"/>
        <v>16310.900000000023</v>
      </c>
    </row>
    <row r="164" spans="1:35" x14ac:dyDescent="0.25">
      <c r="A164" s="31">
        <v>9</v>
      </c>
      <c r="B164" s="75">
        <v>4225.3999999999996</v>
      </c>
      <c r="C164" s="33">
        <v>2.48</v>
      </c>
      <c r="D164" s="33">
        <v>10.69</v>
      </c>
      <c r="E164" s="33">
        <v>3.76</v>
      </c>
      <c r="F164" s="35">
        <v>0.77</v>
      </c>
      <c r="G164" s="35">
        <v>1.33</v>
      </c>
      <c r="H164" s="35">
        <v>5.51</v>
      </c>
      <c r="I164" s="51">
        <v>103465.60000000001</v>
      </c>
      <c r="J164" s="41">
        <f>I164-K164-L164-M164-N164-O164</f>
        <v>10253.192000000025</v>
      </c>
      <c r="K164" s="41">
        <f t="shared" si="168"/>
        <v>45169.525999999991</v>
      </c>
      <c r="L164" s="41">
        <f t="shared" si="169"/>
        <v>15887.503999999997</v>
      </c>
      <c r="M164" s="41">
        <f t="shared" si="170"/>
        <v>3253.558</v>
      </c>
      <c r="N164" s="41">
        <v>5619.85</v>
      </c>
      <c r="O164" s="41">
        <v>23281.97</v>
      </c>
      <c r="P164" s="213">
        <f t="shared" si="171"/>
        <v>1.0485802044350971</v>
      </c>
      <c r="Q164" s="40">
        <f t="shared" si="172"/>
        <v>103465.60000000002</v>
      </c>
      <c r="R164" s="51">
        <v>108491.98</v>
      </c>
      <c r="S164" s="41">
        <f t="shared" si="173"/>
        <v>9839.3204876187046</v>
      </c>
      <c r="T164" s="41">
        <f t="shared" si="174"/>
        <v>47363.870807316423</v>
      </c>
      <c r="U164" s="41">
        <f t="shared" si="175"/>
        <v>16659.32219228342</v>
      </c>
      <c r="V164" s="41">
        <f t="shared" si="159"/>
        <v>3411.6165127814456</v>
      </c>
      <c r="W164" s="51">
        <v>5941.33</v>
      </c>
      <c r="X164" s="51">
        <f>17379.91+7896.61</f>
        <v>25276.52</v>
      </c>
      <c r="Y164" s="41"/>
      <c r="Z164" s="40">
        <f t="shared" si="176"/>
        <v>108491.98</v>
      </c>
      <c r="AA164" s="54">
        <f t="shared" si="160"/>
        <v>9997.3790004001421</v>
      </c>
      <c r="AB164" s="54">
        <f t="shared" si="161"/>
        <v>47363.870807316423</v>
      </c>
      <c r="AC164" s="54">
        <f t="shared" si="162"/>
        <v>16659.32219228342</v>
      </c>
      <c r="AD164" s="54">
        <f t="shared" si="163"/>
        <v>3253.558</v>
      </c>
      <c r="AE164" s="54">
        <f t="shared" si="164"/>
        <v>5941.33</v>
      </c>
      <c r="AF164" s="54">
        <f t="shared" si="165"/>
        <v>25276.52</v>
      </c>
      <c r="AG164" s="54"/>
      <c r="AH164" s="42">
        <f t="shared" si="166"/>
        <v>108491.98</v>
      </c>
      <c r="AI164" s="56">
        <f t="shared" si="167"/>
        <v>-5026.3799999999901</v>
      </c>
    </row>
    <row r="165" spans="1:35" x14ac:dyDescent="0.25">
      <c r="A165" s="31">
        <v>10</v>
      </c>
      <c r="B165" s="75">
        <v>4147.5</v>
      </c>
      <c r="C165" s="33">
        <v>2.48</v>
      </c>
      <c r="D165" s="33">
        <v>12.06</v>
      </c>
      <c r="E165" s="33">
        <v>4.21</v>
      </c>
      <c r="F165" s="35">
        <v>0.77</v>
      </c>
      <c r="G165" s="35">
        <v>1.33</v>
      </c>
      <c r="H165" s="35">
        <v>5.51</v>
      </c>
      <c r="I165" s="51">
        <v>111569.9</v>
      </c>
      <c r="J165" s="41">
        <f>I165-K165-L165-M165-N165-O165</f>
        <v>12527.289999999997</v>
      </c>
      <c r="K165" s="41">
        <f t="shared" si="168"/>
        <v>50018.85</v>
      </c>
      <c r="L165" s="41">
        <f t="shared" si="169"/>
        <v>17460.974999999999</v>
      </c>
      <c r="M165" s="41">
        <f t="shared" si="170"/>
        <v>3193.5750000000003</v>
      </c>
      <c r="N165" s="41">
        <v>5516.3</v>
      </c>
      <c r="O165" s="41">
        <v>22852.91</v>
      </c>
      <c r="P165" s="213">
        <f t="shared" si="171"/>
        <v>0.88175619051374965</v>
      </c>
      <c r="Q165" s="40">
        <f t="shared" si="172"/>
        <v>111569.9</v>
      </c>
      <c r="R165" s="51">
        <v>98377.45</v>
      </c>
      <c r="S165" s="41">
        <f t="shared" si="173"/>
        <v>10243.002045345562</v>
      </c>
      <c r="T165" s="41">
        <f t="shared" si="174"/>
        <v>44104.430629878669</v>
      </c>
      <c r="U165" s="41">
        <f t="shared" si="175"/>
        <v>15396.322798655818</v>
      </c>
      <c r="V165" s="41">
        <f t="shared" si="159"/>
        <v>2815.9545261199482</v>
      </c>
      <c r="W165" s="51">
        <v>4919.4799999999996</v>
      </c>
      <c r="X165" s="51">
        <f>15592.41+5305.85</f>
        <v>20898.260000000002</v>
      </c>
      <c r="Y165" s="41"/>
      <c r="Z165" s="40">
        <f t="shared" si="176"/>
        <v>98377.450000000012</v>
      </c>
      <c r="AA165" s="54">
        <f t="shared" si="160"/>
        <v>9865.3815714655211</v>
      </c>
      <c r="AB165" s="54">
        <f t="shared" si="161"/>
        <v>44104.430629878669</v>
      </c>
      <c r="AC165" s="54">
        <f t="shared" si="162"/>
        <v>15396.322798655818</v>
      </c>
      <c r="AD165" s="54">
        <f t="shared" si="163"/>
        <v>3193.5750000000003</v>
      </c>
      <c r="AE165" s="54">
        <f t="shared" si="164"/>
        <v>4919.4799999999996</v>
      </c>
      <c r="AF165" s="54">
        <f t="shared" si="165"/>
        <v>20898.260000000002</v>
      </c>
      <c r="AG165" s="54"/>
      <c r="AH165" s="42">
        <f t="shared" si="166"/>
        <v>98377.450000000012</v>
      </c>
      <c r="AI165" s="56">
        <f t="shared" si="167"/>
        <v>13192.449999999983</v>
      </c>
    </row>
    <row r="166" spans="1:35" x14ac:dyDescent="0.25">
      <c r="A166" s="31">
        <v>11</v>
      </c>
      <c r="B166" s="75">
        <v>4203.1000000000004</v>
      </c>
      <c r="C166" s="33">
        <v>2.48</v>
      </c>
      <c r="D166" s="33">
        <v>11.76</v>
      </c>
      <c r="E166" s="33">
        <v>3.83</v>
      </c>
      <c r="F166" s="35">
        <v>0.77</v>
      </c>
      <c r="G166" s="35">
        <v>1.33</v>
      </c>
      <c r="H166" s="35">
        <v>5.51</v>
      </c>
      <c r="I166" s="51">
        <v>109873.34</v>
      </c>
      <c r="J166" s="41">
        <f>I166-K166-L166-M166-N166-O166</f>
        <v>12361.123999999989</v>
      </c>
      <c r="K166" s="41">
        <f t="shared" si="168"/>
        <v>49428.456000000006</v>
      </c>
      <c r="L166" s="41">
        <f t="shared" si="169"/>
        <v>16097.873000000001</v>
      </c>
      <c r="M166" s="41">
        <f t="shared" si="170"/>
        <v>3236.3870000000002</v>
      </c>
      <c r="N166" s="41">
        <v>5590.35</v>
      </c>
      <c r="O166" s="41">
        <v>23159.15</v>
      </c>
      <c r="P166" s="213">
        <f t="shared" si="171"/>
        <v>0.79608602050324495</v>
      </c>
      <c r="Q166" s="40">
        <f t="shared" si="172"/>
        <v>109873.34</v>
      </c>
      <c r="R166" s="51">
        <v>87468.63</v>
      </c>
      <c r="S166" s="41">
        <f t="shared" si="173"/>
        <v>8992.7630605651902</v>
      </c>
      <c r="T166" s="41">
        <f t="shared" si="174"/>
        <v>39349.302836659743</v>
      </c>
      <c r="U166" s="41">
        <f t="shared" si="175"/>
        <v>12815.291655136634</v>
      </c>
      <c r="V166" s="41">
        <f t="shared" si="159"/>
        <v>2576.4424476384356</v>
      </c>
      <c r="W166" s="51">
        <v>4511.49</v>
      </c>
      <c r="X166" s="51">
        <f>13294.35+5928.99</f>
        <v>19223.34</v>
      </c>
      <c r="Y166" s="41"/>
      <c r="Z166" s="40">
        <f t="shared" si="176"/>
        <v>87468.63</v>
      </c>
      <c r="AA166" s="54">
        <f t="shared" si="160"/>
        <v>8332.8185082036289</v>
      </c>
      <c r="AB166" s="54">
        <f t="shared" si="161"/>
        <v>39349.302836659743</v>
      </c>
      <c r="AC166" s="54">
        <f t="shared" si="162"/>
        <v>12815.291655136634</v>
      </c>
      <c r="AD166" s="54">
        <f t="shared" si="163"/>
        <v>3236.3870000000002</v>
      </c>
      <c r="AE166" s="54">
        <f t="shared" si="164"/>
        <v>4511.49</v>
      </c>
      <c r="AF166" s="54">
        <f t="shared" si="165"/>
        <v>19223.34</v>
      </c>
      <c r="AG166" s="54"/>
      <c r="AH166" s="42">
        <f t="shared" si="166"/>
        <v>87468.63</v>
      </c>
      <c r="AI166" s="56">
        <f t="shared" si="167"/>
        <v>22404.709999999992</v>
      </c>
    </row>
    <row r="167" spans="1:35" x14ac:dyDescent="0.25">
      <c r="A167" s="31">
        <v>12</v>
      </c>
      <c r="B167" s="75">
        <v>8010.6</v>
      </c>
      <c r="C167" s="33">
        <v>2.2999999999999998</v>
      </c>
      <c r="D167" s="33">
        <v>10.43</v>
      </c>
      <c r="E167" s="33">
        <v>3.28</v>
      </c>
      <c r="F167" s="35">
        <v>0.77</v>
      </c>
      <c r="G167" s="35">
        <v>1.33</v>
      </c>
      <c r="H167" s="35"/>
      <c r="I167" s="51">
        <v>144671.85</v>
      </c>
      <c r="J167" s="41">
        <f>I167-K167-L167-M167-N167</f>
        <v>18024.152000000006</v>
      </c>
      <c r="K167" s="41">
        <f t="shared" si="168"/>
        <v>83550.558000000005</v>
      </c>
      <c r="L167" s="41">
        <f t="shared" si="169"/>
        <v>26274.768</v>
      </c>
      <c r="M167" s="41">
        <f t="shared" si="170"/>
        <v>6168.1620000000003</v>
      </c>
      <c r="N167" s="41">
        <v>10654.21</v>
      </c>
      <c r="O167" s="41"/>
      <c r="P167" s="213">
        <f t="shared" si="171"/>
        <v>1.1417489995462144</v>
      </c>
      <c r="Q167" s="40">
        <f t="shared" si="172"/>
        <v>144671.85</v>
      </c>
      <c r="R167" s="51">
        <v>165178.94</v>
      </c>
      <c r="S167" s="41">
        <f t="shared" si="173"/>
        <v>20518.341122124162</v>
      </c>
      <c r="T167" s="41">
        <f t="shared" si="174"/>
        <v>95393.766008027975</v>
      </c>
      <c r="U167" s="41">
        <f t="shared" si="175"/>
        <v>29999.190077308889</v>
      </c>
      <c r="V167" s="41">
        <f t="shared" si="159"/>
        <v>7042.4927925389775</v>
      </c>
      <c r="W167" s="51">
        <v>12225.15</v>
      </c>
      <c r="X167" s="51"/>
      <c r="Y167" s="41"/>
      <c r="Z167" s="40">
        <f t="shared" si="176"/>
        <v>165178.94</v>
      </c>
      <c r="AA167" s="54">
        <f t="shared" si="160"/>
        <v>21392.671914663137</v>
      </c>
      <c r="AB167" s="54">
        <f t="shared" si="161"/>
        <v>95393.766008027975</v>
      </c>
      <c r="AC167" s="54">
        <f t="shared" si="162"/>
        <v>29999.190077308889</v>
      </c>
      <c r="AD167" s="54">
        <f t="shared" si="163"/>
        <v>6168.1620000000003</v>
      </c>
      <c r="AE167" s="54">
        <f t="shared" si="164"/>
        <v>12225.15</v>
      </c>
      <c r="AF167" s="54">
        <f t="shared" si="165"/>
        <v>0</v>
      </c>
      <c r="AG167" s="54"/>
      <c r="AH167" s="42">
        <f t="shared" si="166"/>
        <v>165178.94</v>
      </c>
      <c r="AI167" s="56">
        <f t="shared" si="167"/>
        <v>-20507.089999999997</v>
      </c>
    </row>
    <row r="168" spans="1:35" x14ac:dyDescent="0.25">
      <c r="A168" s="31">
        <v>16</v>
      </c>
      <c r="B168" s="75">
        <v>7003.3</v>
      </c>
      <c r="C168" s="33">
        <v>2.2999999999999998</v>
      </c>
      <c r="D168" s="33">
        <v>11.24</v>
      </c>
      <c r="E168" s="33">
        <v>3.26</v>
      </c>
      <c r="F168" s="35">
        <v>0.77</v>
      </c>
      <c r="G168" s="35">
        <v>1.33</v>
      </c>
      <c r="H168" s="35"/>
      <c r="I168" s="51">
        <v>130961.76</v>
      </c>
      <c r="J168" s="41">
        <f>I168-K168-L168-M168-N168</f>
        <v>14706.968999999992</v>
      </c>
      <c r="K168" s="41">
        <f t="shared" si="168"/>
        <v>78717.092000000004</v>
      </c>
      <c r="L168" s="41">
        <f t="shared" si="169"/>
        <v>22830.757999999998</v>
      </c>
      <c r="M168" s="41">
        <f t="shared" si="170"/>
        <v>5392.5410000000002</v>
      </c>
      <c r="N168" s="41">
        <v>9314.4</v>
      </c>
      <c r="O168" s="41"/>
      <c r="P168" s="213">
        <f t="shared" si="171"/>
        <v>0.86669330039547421</v>
      </c>
      <c r="Q168" s="40">
        <f t="shared" si="172"/>
        <v>130961.76</v>
      </c>
      <c r="R168" s="51">
        <v>113503.67999999999</v>
      </c>
      <c r="S168" s="41">
        <f t="shared" si="173"/>
        <v>12707.679578627525</v>
      </c>
      <c r="T168" s="41">
        <f t="shared" si="174"/>
        <v>68223.576263014183</v>
      </c>
      <c r="U168" s="41">
        <f t="shared" si="175"/>
        <v>19787.265001550375</v>
      </c>
      <c r="V168" s="41">
        <f t="shared" si="159"/>
        <v>4673.6791568079107</v>
      </c>
      <c r="W168" s="51">
        <v>8111.48</v>
      </c>
      <c r="X168" s="51"/>
      <c r="Y168" s="41"/>
      <c r="Z168" s="40">
        <f t="shared" si="176"/>
        <v>113503.67999999999</v>
      </c>
      <c r="AA168" s="54">
        <f t="shared" si="160"/>
        <v>11988.817735435441</v>
      </c>
      <c r="AB168" s="54">
        <f t="shared" si="161"/>
        <v>68223.576263014183</v>
      </c>
      <c r="AC168" s="54">
        <f t="shared" si="162"/>
        <v>19787.265001550375</v>
      </c>
      <c r="AD168" s="54">
        <f t="shared" si="163"/>
        <v>5392.5410000000002</v>
      </c>
      <c r="AE168" s="54">
        <f t="shared" si="164"/>
        <v>8111.48</v>
      </c>
      <c r="AF168" s="54">
        <f t="shared" si="165"/>
        <v>0</v>
      </c>
      <c r="AG168" s="54"/>
      <c r="AH168" s="42">
        <f t="shared" si="166"/>
        <v>113503.67999999999</v>
      </c>
      <c r="AI168" s="56">
        <f t="shared" si="167"/>
        <v>17458.080000000002</v>
      </c>
    </row>
    <row r="169" spans="1:35" x14ac:dyDescent="0.25">
      <c r="A169" s="31">
        <v>17</v>
      </c>
      <c r="B169" s="162">
        <v>1947.3</v>
      </c>
      <c r="C169" s="33">
        <v>2.2999999999999998</v>
      </c>
      <c r="D169" s="33">
        <v>12.88</v>
      </c>
      <c r="E169" s="33">
        <v>3</v>
      </c>
      <c r="F169" s="35">
        <v>0.77</v>
      </c>
      <c r="G169" s="35"/>
      <c r="H169" s="35"/>
      <c r="I169" s="51">
        <v>34992.980000000003</v>
      </c>
      <c r="J169" s="41">
        <f>I169-K169-L169-M169-N169</f>
        <v>2570.4350000000013</v>
      </c>
      <c r="K169" s="41">
        <f t="shared" si="168"/>
        <v>25081.224000000002</v>
      </c>
      <c r="L169" s="41">
        <f t="shared" si="169"/>
        <v>5841.9</v>
      </c>
      <c r="M169" s="41">
        <f t="shared" si="170"/>
        <v>1499.421</v>
      </c>
      <c r="N169" s="41"/>
      <c r="O169" s="41"/>
      <c r="P169" s="213">
        <f t="shared" si="171"/>
        <v>0.60099997199438282</v>
      </c>
      <c r="Q169" s="40">
        <f t="shared" ref="Q169" si="177">I169</f>
        <v>34992.980000000003</v>
      </c>
      <c r="R169" s="51">
        <v>21030.78</v>
      </c>
      <c r="S169" s="41">
        <f t="shared" si="173"/>
        <v>1544.8313630133803</v>
      </c>
      <c r="T169" s="41">
        <f t="shared" si="174"/>
        <v>15073.814921584844</v>
      </c>
      <c r="U169" s="41">
        <f t="shared" si="175"/>
        <v>3510.9817363939846</v>
      </c>
      <c r="V169" s="41">
        <f t="shared" si="159"/>
        <v>901.15197900778946</v>
      </c>
      <c r="W169" s="51"/>
      <c r="X169" s="51"/>
      <c r="Y169" s="41"/>
      <c r="Z169" s="40">
        <f t="shared" si="176"/>
        <v>21030.78</v>
      </c>
      <c r="AA169" s="54">
        <f t="shared" si="160"/>
        <v>946.5623420211723</v>
      </c>
      <c r="AB169" s="54">
        <f t="shared" si="161"/>
        <v>15073.814921584844</v>
      </c>
      <c r="AC169" s="54">
        <f t="shared" si="162"/>
        <v>3510.9817363939846</v>
      </c>
      <c r="AD169" s="54">
        <f t="shared" si="163"/>
        <v>1499.421</v>
      </c>
      <c r="AE169" s="54">
        <f t="shared" si="164"/>
        <v>0</v>
      </c>
      <c r="AF169" s="54">
        <f t="shared" si="165"/>
        <v>0</v>
      </c>
      <c r="AG169" s="54"/>
      <c r="AH169" s="42">
        <f t="shared" si="166"/>
        <v>21030.78</v>
      </c>
      <c r="AI169" s="56">
        <f t="shared" si="167"/>
        <v>13962.200000000004</v>
      </c>
    </row>
    <row r="170" spans="1:35" x14ac:dyDescent="0.25">
      <c r="A170" s="32" t="s">
        <v>37</v>
      </c>
      <c r="B170" s="53">
        <f>SUM(B158:B168)</f>
        <v>75301.900000000009</v>
      </c>
      <c r="C170" s="33"/>
      <c r="D170" s="34"/>
      <c r="E170" s="34"/>
      <c r="F170" s="35"/>
      <c r="G170" s="35"/>
      <c r="H170" s="35"/>
      <c r="I170" s="43">
        <f t="shared" ref="I170:O170" si="178">SUM(I158:I168)</f>
        <v>1487081.81</v>
      </c>
      <c r="J170" s="43">
        <f t="shared" si="178"/>
        <v>175638.15499999997</v>
      </c>
      <c r="K170" s="43">
        <f t="shared" si="178"/>
        <v>836568.92299999995</v>
      </c>
      <c r="L170" s="43">
        <f t="shared" si="178"/>
        <v>247445.84899999999</v>
      </c>
      <c r="M170" s="43">
        <f t="shared" si="178"/>
        <v>57982.462999999989</v>
      </c>
      <c r="N170" s="43">
        <f t="shared" si="178"/>
        <v>100152.39000000001</v>
      </c>
      <c r="O170" s="43">
        <f t="shared" si="178"/>
        <v>69294.03</v>
      </c>
      <c r="P170" s="213">
        <f t="shared" si="171"/>
        <v>0.9467978765741204</v>
      </c>
      <c r="Q170" s="40">
        <f t="shared" si="172"/>
        <v>1487081.8099999998</v>
      </c>
      <c r="R170" s="43">
        <f>SUM(R158:R168)</f>
        <v>1407965.8999999997</v>
      </c>
      <c r="S170" s="43">
        <f t="shared" ref="S170:X170" si="179">SUM(S158:S168)</f>
        <v>163011.1627071581</v>
      </c>
      <c r="T170" s="43">
        <f t="shared" si="179"/>
        <v>793214.52756184561</v>
      </c>
      <c r="U170" s="43">
        <f t="shared" si="179"/>
        <v>235213.90532233875</v>
      </c>
      <c r="V170" s="43">
        <f t="shared" si="179"/>
        <v>55123.794408657406</v>
      </c>
      <c r="W170" s="43">
        <f t="shared" si="179"/>
        <v>96004.39</v>
      </c>
      <c r="X170" s="43">
        <f t="shared" si="179"/>
        <v>65398.119999999995</v>
      </c>
      <c r="Y170" s="41"/>
      <c r="Z170" s="40">
        <f t="shared" si="176"/>
        <v>1407965.9</v>
      </c>
      <c r="AA170" s="55">
        <f t="shared" ref="AA170:AF170" si="180">SUM(AA158:AA168)</f>
        <v>160152.49411581556</v>
      </c>
      <c r="AB170" s="55">
        <f t="shared" si="180"/>
        <v>793214.52756184561</v>
      </c>
      <c r="AC170" s="55">
        <f t="shared" si="180"/>
        <v>235213.90532233875</v>
      </c>
      <c r="AD170" s="55">
        <f t="shared" si="180"/>
        <v>57982.462999999989</v>
      </c>
      <c r="AE170" s="55">
        <f t="shared" si="180"/>
        <v>96004.39</v>
      </c>
      <c r="AF170" s="55">
        <f t="shared" si="180"/>
        <v>65398.119999999995</v>
      </c>
      <c r="AG170" s="54"/>
      <c r="AH170" s="42">
        <f>SUM(AH158:AH168)</f>
        <v>1407965.8999999997</v>
      </c>
      <c r="AI170" s="56">
        <f>SUM(AI158:AI168)</f>
        <v>79115.90999999996</v>
      </c>
    </row>
    <row r="171" spans="1:35" x14ac:dyDescent="0.25">
      <c r="A171" s="6" t="s">
        <v>56</v>
      </c>
      <c r="B171" s="37"/>
      <c r="C171" s="7"/>
      <c r="D171" s="24"/>
      <c r="E171" s="24"/>
      <c r="F171" s="24"/>
      <c r="G171" s="25"/>
      <c r="H171" s="25"/>
      <c r="I171" s="85"/>
      <c r="J171" s="85"/>
      <c r="K171" s="85"/>
      <c r="L171" s="85"/>
      <c r="M171" s="85"/>
      <c r="N171" s="85"/>
      <c r="O171" s="86"/>
      <c r="P171" s="215"/>
      <c r="Q171" s="87"/>
      <c r="R171" s="106"/>
      <c r="S171" s="85"/>
      <c r="T171" s="85"/>
      <c r="U171" s="85"/>
      <c r="V171" s="85"/>
      <c r="W171" s="85"/>
      <c r="X171" s="86"/>
      <c r="Y171" s="86"/>
      <c r="Z171" s="29"/>
      <c r="AA171" s="29"/>
      <c r="AB171" s="29"/>
      <c r="AC171" s="29"/>
      <c r="AD171" s="29"/>
      <c r="AE171" s="29"/>
      <c r="AF171" s="29"/>
      <c r="AG171" s="29"/>
      <c r="AH171" s="30"/>
      <c r="AI171" s="36"/>
    </row>
    <row r="172" spans="1:35" x14ac:dyDescent="0.25">
      <c r="A172" s="31">
        <v>1</v>
      </c>
      <c r="B172" s="38">
        <v>3665.9</v>
      </c>
      <c r="C172" s="33">
        <v>2.2999999999999998</v>
      </c>
      <c r="D172" s="33">
        <v>13.39</v>
      </c>
      <c r="E172" s="33">
        <v>10.1</v>
      </c>
      <c r="F172" s="35">
        <v>0.77</v>
      </c>
      <c r="G172" s="35">
        <v>1.33</v>
      </c>
      <c r="H172" s="35"/>
      <c r="I172" s="51">
        <v>103259.92</v>
      </c>
      <c r="J172" s="41">
        <f t="shared" ref="J172:J177" si="181">I172-K172-L172-M172-N172</f>
        <v>9446.4959999999955</v>
      </c>
      <c r="K172" s="41">
        <f>B172*D172</f>
        <v>49086.401000000005</v>
      </c>
      <c r="L172" s="41">
        <f>E172*B172</f>
        <v>37025.589999999997</v>
      </c>
      <c r="M172" s="41">
        <f>F172*B172</f>
        <v>2822.7429999999999</v>
      </c>
      <c r="N172" s="41">
        <v>4878.6899999999996</v>
      </c>
      <c r="O172" s="41"/>
      <c r="P172" s="213">
        <f t="shared" si="171"/>
        <v>0.85002254504942476</v>
      </c>
      <c r="Q172" s="40">
        <f>J172+K172+L172+M172+N172+O172</f>
        <v>103259.92</v>
      </c>
      <c r="R172" s="51">
        <v>87773.26</v>
      </c>
      <c r="S172" s="41">
        <f>R172-T172-U172-V172-W172-X172</f>
        <v>7992.3810620263885</v>
      </c>
      <c r="T172" s="41">
        <f>P172*K172</f>
        <v>41724.547505336632</v>
      </c>
      <c r="U172" s="41">
        <f>L172*P172</f>
        <v>31472.586243756527</v>
      </c>
      <c r="V172" s="41">
        <f t="shared" ref="V172:V187" si="182">P172*M172</f>
        <v>2399.3951888804481</v>
      </c>
      <c r="W172" s="51">
        <v>4184.3500000000004</v>
      </c>
      <c r="X172" s="51"/>
      <c r="Y172" s="41"/>
      <c r="Z172" s="40">
        <f>SUM(S172:Y172)</f>
        <v>87773.26</v>
      </c>
      <c r="AA172" s="54">
        <f t="shared" ref="AA172:AA187" si="183">Z172-AF172-AE172-AD172-AC172-AB172</f>
        <v>7569.0332509068321</v>
      </c>
      <c r="AB172" s="54">
        <f t="shared" ref="AB172:AB187" si="184">T172</f>
        <v>41724.547505336632</v>
      </c>
      <c r="AC172" s="54">
        <f t="shared" ref="AC172:AC187" si="185">U172</f>
        <v>31472.586243756527</v>
      </c>
      <c r="AD172" s="54">
        <f t="shared" ref="AD172:AD187" si="186">M172</f>
        <v>2822.7429999999999</v>
      </c>
      <c r="AE172" s="54">
        <f t="shared" ref="AE172:AE187" si="187">W172</f>
        <v>4184.3500000000004</v>
      </c>
      <c r="AF172" s="54">
        <f t="shared" ref="AF172:AF187" si="188">X172</f>
        <v>0</v>
      </c>
      <c r="AG172" s="54"/>
      <c r="AH172" s="42">
        <f t="shared" ref="AH172:AH187" si="189">SUM(AA172:AG172)</f>
        <v>87773.26</v>
      </c>
      <c r="AI172" s="56">
        <f t="shared" ref="AI172:AI187" si="190">I172-Z172</f>
        <v>15486.660000000003</v>
      </c>
    </row>
    <row r="173" spans="1:35" x14ac:dyDescent="0.25">
      <c r="A173" s="31">
        <v>2</v>
      </c>
      <c r="B173" s="38">
        <v>1470.6</v>
      </c>
      <c r="C173" s="33">
        <v>2.2999999999999998</v>
      </c>
      <c r="D173" s="33">
        <v>11.56</v>
      </c>
      <c r="E173" s="33">
        <v>2.77</v>
      </c>
      <c r="F173" s="35">
        <v>0.77</v>
      </c>
      <c r="G173" s="35">
        <v>1.33</v>
      </c>
      <c r="H173" s="35"/>
      <c r="I173" s="51">
        <v>27250.17</v>
      </c>
      <c r="J173" s="41">
        <f t="shared" si="181"/>
        <v>3088.2199999999993</v>
      </c>
      <c r="K173" s="41">
        <f t="shared" ref="K173:K187" si="191">B173*D173</f>
        <v>17000.135999999999</v>
      </c>
      <c r="L173" s="41">
        <f t="shared" ref="L173:L187" si="192">E173*B173</f>
        <v>4073.5619999999999</v>
      </c>
      <c r="M173" s="41">
        <f t="shared" ref="M173:M187" si="193">F173*B173</f>
        <v>1132.3619999999999</v>
      </c>
      <c r="N173" s="41">
        <v>1955.89</v>
      </c>
      <c r="O173" s="41"/>
      <c r="P173" s="213">
        <f t="shared" si="171"/>
        <v>0.70528881104227981</v>
      </c>
      <c r="Q173" s="40">
        <f t="shared" ref="Q173:Q188" si="194">J173+K173+L173+M173+N173+O173</f>
        <v>27250.17</v>
      </c>
      <c r="R173" s="51">
        <v>19219.240000000002</v>
      </c>
      <c r="S173" s="41">
        <f t="shared" ref="S173:S187" si="195">R173-T173-U173-V173-W173-X173</f>
        <v>2168.4443446664754</v>
      </c>
      <c r="T173" s="41">
        <f t="shared" ref="T173:T187" si="196">P173*K173</f>
        <v>11990.005706997057</v>
      </c>
      <c r="U173" s="41">
        <f t="shared" ref="U173:U187" si="197">L173*P173</f>
        <v>2873.0376996870114</v>
      </c>
      <c r="V173" s="41">
        <f t="shared" si="182"/>
        <v>798.642248649458</v>
      </c>
      <c r="W173" s="51">
        <v>1389.11</v>
      </c>
      <c r="X173" s="51"/>
      <c r="Y173" s="41"/>
      <c r="Z173" s="40">
        <f t="shared" ref="Z173:Z187" si="198">SUM(S173:Y173)</f>
        <v>19219.240000000005</v>
      </c>
      <c r="AA173" s="54">
        <f t="shared" si="183"/>
        <v>1834.7245933159356</v>
      </c>
      <c r="AB173" s="54">
        <f t="shared" si="184"/>
        <v>11990.005706997057</v>
      </c>
      <c r="AC173" s="54">
        <f t="shared" si="185"/>
        <v>2873.0376996870114</v>
      </c>
      <c r="AD173" s="54">
        <f t="shared" si="186"/>
        <v>1132.3619999999999</v>
      </c>
      <c r="AE173" s="54">
        <f t="shared" si="187"/>
        <v>1389.11</v>
      </c>
      <c r="AF173" s="54">
        <f t="shared" si="188"/>
        <v>0</v>
      </c>
      <c r="AG173" s="54"/>
      <c r="AH173" s="42">
        <f t="shared" si="189"/>
        <v>19219.240000000005</v>
      </c>
      <c r="AI173" s="56">
        <f t="shared" si="190"/>
        <v>8030.929999999993</v>
      </c>
    </row>
    <row r="174" spans="1:35" x14ac:dyDescent="0.25">
      <c r="A174" s="31">
        <v>3</v>
      </c>
      <c r="B174" s="38">
        <v>1474.6</v>
      </c>
      <c r="C174" s="33">
        <v>2.2999999999999998</v>
      </c>
      <c r="D174" s="33">
        <v>11.54</v>
      </c>
      <c r="E174" s="33">
        <v>2.25</v>
      </c>
      <c r="F174" s="35">
        <v>0.77</v>
      </c>
      <c r="G174" s="35">
        <v>1.33</v>
      </c>
      <c r="H174" s="35"/>
      <c r="I174" s="51">
        <v>26528.080000000002</v>
      </c>
      <c r="J174" s="41">
        <f t="shared" si="181"/>
        <v>3096.6840000000029</v>
      </c>
      <c r="K174" s="41">
        <f t="shared" si="191"/>
        <v>17016.883999999998</v>
      </c>
      <c r="L174" s="41">
        <f t="shared" si="192"/>
        <v>3317.85</v>
      </c>
      <c r="M174" s="41">
        <f t="shared" si="193"/>
        <v>1135.442</v>
      </c>
      <c r="N174" s="41">
        <v>1961.22</v>
      </c>
      <c r="O174" s="41"/>
      <c r="P174" s="213">
        <f t="shared" si="171"/>
        <v>0.92320100060011878</v>
      </c>
      <c r="Q174" s="40">
        <f t="shared" si="194"/>
        <v>26528.079999999998</v>
      </c>
      <c r="R174" s="51">
        <v>24490.75</v>
      </c>
      <c r="S174" s="41">
        <f t="shared" si="195"/>
        <v>2855.2320337393453</v>
      </c>
      <c r="T174" s="41">
        <f t="shared" si="196"/>
        <v>15710.00433589615</v>
      </c>
      <c r="U174" s="41">
        <f t="shared" si="197"/>
        <v>3063.0424398411042</v>
      </c>
      <c r="V174" s="41">
        <f t="shared" si="182"/>
        <v>1048.2411905234001</v>
      </c>
      <c r="W174" s="51">
        <v>1814.23</v>
      </c>
      <c r="X174" s="51"/>
      <c r="Y174" s="41"/>
      <c r="Z174" s="40">
        <f t="shared" si="198"/>
        <v>24490.75</v>
      </c>
      <c r="AA174" s="54">
        <f t="shared" si="183"/>
        <v>2768.031224262746</v>
      </c>
      <c r="AB174" s="54">
        <f t="shared" si="184"/>
        <v>15710.00433589615</v>
      </c>
      <c r="AC174" s="54">
        <f t="shared" si="185"/>
        <v>3063.0424398411042</v>
      </c>
      <c r="AD174" s="54">
        <f t="shared" si="186"/>
        <v>1135.442</v>
      </c>
      <c r="AE174" s="54">
        <f t="shared" si="187"/>
        <v>1814.23</v>
      </c>
      <c r="AF174" s="54">
        <f t="shared" si="188"/>
        <v>0</v>
      </c>
      <c r="AG174" s="54"/>
      <c r="AH174" s="42">
        <f t="shared" si="189"/>
        <v>24490.75</v>
      </c>
      <c r="AI174" s="56">
        <f t="shared" si="190"/>
        <v>2037.3300000000017</v>
      </c>
    </row>
    <row r="175" spans="1:35" x14ac:dyDescent="0.25">
      <c r="A175" s="31">
        <v>4</v>
      </c>
      <c r="B175" s="38">
        <v>1465.7</v>
      </c>
      <c r="C175" s="33">
        <v>2.2999999999999998</v>
      </c>
      <c r="D175" s="33">
        <v>11.58</v>
      </c>
      <c r="E175" s="33">
        <v>2.2999999999999998</v>
      </c>
      <c r="F175" s="35">
        <v>0.77</v>
      </c>
      <c r="G175" s="35">
        <v>1.33</v>
      </c>
      <c r="H175" s="35"/>
      <c r="I175" s="51">
        <v>26499.9</v>
      </c>
      <c r="J175" s="41">
        <f t="shared" si="181"/>
        <v>3077.9850000000015</v>
      </c>
      <c r="K175" s="41">
        <f t="shared" si="191"/>
        <v>16972.806</v>
      </c>
      <c r="L175" s="41">
        <f t="shared" si="192"/>
        <v>3371.1099999999997</v>
      </c>
      <c r="M175" s="41">
        <f t="shared" si="193"/>
        <v>1128.5890000000002</v>
      </c>
      <c r="N175" s="41">
        <v>1949.41</v>
      </c>
      <c r="O175" s="41"/>
      <c r="P175" s="213">
        <f t="shared" si="171"/>
        <v>0.95577341801289817</v>
      </c>
      <c r="Q175" s="40">
        <f t="shared" si="194"/>
        <v>26499.9</v>
      </c>
      <c r="R175" s="51">
        <v>25327.9</v>
      </c>
      <c r="S175" s="41">
        <f t="shared" si="195"/>
        <v>2892.1005028509562</v>
      </c>
      <c r="T175" s="41">
        <f t="shared" si="196"/>
        <v>16222.156803889826</v>
      </c>
      <c r="U175" s="41">
        <f t="shared" si="197"/>
        <v>3222.0173271974609</v>
      </c>
      <c r="V175" s="41">
        <f t="shared" si="182"/>
        <v>1078.675366061759</v>
      </c>
      <c r="W175" s="51">
        <v>1912.95</v>
      </c>
      <c r="X175" s="51"/>
      <c r="Y175" s="41"/>
      <c r="Z175" s="40">
        <f t="shared" si="198"/>
        <v>25327.9</v>
      </c>
      <c r="AA175" s="54">
        <f t="shared" si="183"/>
        <v>2842.186868912715</v>
      </c>
      <c r="AB175" s="54">
        <f t="shared" si="184"/>
        <v>16222.156803889826</v>
      </c>
      <c r="AC175" s="54">
        <f t="shared" si="185"/>
        <v>3222.0173271974609</v>
      </c>
      <c r="AD175" s="54">
        <f t="shared" si="186"/>
        <v>1128.5890000000002</v>
      </c>
      <c r="AE175" s="54">
        <f t="shared" si="187"/>
        <v>1912.95</v>
      </c>
      <c r="AF175" s="54">
        <f t="shared" si="188"/>
        <v>0</v>
      </c>
      <c r="AG175" s="54"/>
      <c r="AH175" s="42">
        <f t="shared" si="189"/>
        <v>25327.9</v>
      </c>
      <c r="AI175" s="56">
        <f t="shared" si="190"/>
        <v>1172</v>
      </c>
    </row>
    <row r="176" spans="1:35" x14ac:dyDescent="0.25">
      <c r="A176" s="31">
        <v>5</v>
      </c>
      <c r="B176" s="38">
        <v>8488.9</v>
      </c>
      <c r="C176" s="33">
        <v>2.2999999999999998</v>
      </c>
      <c r="D176" s="33">
        <v>10.64</v>
      </c>
      <c r="E176" s="33">
        <v>3.72</v>
      </c>
      <c r="F176" s="35">
        <v>0.77</v>
      </c>
      <c r="G176" s="35">
        <v>1.33</v>
      </c>
      <c r="H176" s="35"/>
      <c r="I176" s="51">
        <v>157553.99</v>
      </c>
      <c r="J176" s="41">
        <f t="shared" si="181"/>
        <v>17826.632999999983</v>
      </c>
      <c r="K176" s="41">
        <f t="shared" si="191"/>
        <v>90321.896000000008</v>
      </c>
      <c r="L176" s="41">
        <f t="shared" si="192"/>
        <v>31578.707999999999</v>
      </c>
      <c r="M176" s="41">
        <f t="shared" si="193"/>
        <v>6536.4529999999995</v>
      </c>
      <c r="N176" s="41">
        <v>11290.3</v>
      </c>
      <c r="O176" s="41"/>
      <c r="P176" s="213">
        <f t="shared" si="171"/>
        <v>0.8853371469678426</v>
      </c>
      <c r="Q176" s="40">
        <f t="shared" si="194"/>
        <v>157553.99</v>
      </c>
      <c r="R176" s="51">
        <v>139488.4</v>
      </c>
      <c r="S176" s="41">
        <f t="shared" si="195"/>
        <v>15728.282390673816</v>
      </c>
      <c r="T176" s="41">
        <f t="shared" si="196"/>
        <v>79965.329713366198</v>
      </c>
      <c r="U176" s="41">
        <f t="shared" si="197"/>
        <v>27957.803245650586</v>
      </c>
      <c r="V176" s="41">
        <f t="shared" si="182"/>
        <v>5786.9646503093954</v>
      </c>
      <c r="W176" s="51">
        <v>10050.02</v>
      </c>
      <c r="X176" s="51"/>
      <c r="Y176" s="41"/>
      <c r="Z176" s="40">
        <f t="shared" si="198"/>
        <v>139488.4</v>
      </c>
      <c r="AA176" s="54">
        <f t="shared" si="183"/>
        <v>14978.794040983208</v>
      </c>
      <c r="AB176" s="54">
        <f t="shared" si="184"/>
        <v>79965.329713366198</v>
      </c>
      <c r="AC176" s="54">
        <f t="shared" si="185"/>
        <v>27957.803245650586</v>
      </c>
      <c r="AD176" s="54">
        <f t="shared" si="186"/>
        <v>6536.4529999999995</v>
      </c>
      <c r="AE176" s="54">
        <f t="shared" si="187"/>
        <v>10050.02</v>
      </c>
      <c r="AF176" s="54">
        <f t="shared" si="188"/>
        <v>0</v>
      </c>
      <c r="AG176" s="54"/>
      <c r="AH176" s="42">
        <f t="shared" si="189"/>
        <v>139488.4</v>
      </c>
      <c r="AI176" s="56">
        <f t="shared" si="190"/>
        <v>18065.589999999997</v>
      </c>
    </row>
    <row r="177" spans="1:35" x14ac:dyDescent="0.25">
      <c r="A177" s="31">
        <v>6</v>
      </c>
      <c r="B177" s="38">
        <v>10701.2</v>
      </c>
      <c r="C177" s="33">
        <v>2.2999999999999998</v>
      </c>
      <c r="D177" s="33">
        <v>10.85</v>
      </c>
      <c r="E177" s="33">
        <v>2.5099999999999998</v>
      </c>
      <c r="F177" s="35">
        <v>0.77</v>
      </c>
      <c r="G177" s="35">
        <v>1.33</v>
      </c>
      <c r="H177" s="35"/>
      <c r="I177" s="51">
        <v>188020.33</v>
      </c>
      <c r="J177" s="41">
        <f t="shared" si="181"/>
        <v>22579.743999999984</v>
      </c>
      <c r="K177" s="41">
        <f t="shared" si="191"/>
        <v>116108.02</v>
      </c>
      <c r="L177" s="41">
        <f t="shared" si="192"/>
        <v>26860.011999999999</v>
      </c>
      <c r="M177" s="41">
        <f t="shared" si="193"/>
        <v>8239.9240000000009</v>
      </c>
      <c r="N177" s="41">
        <v>14232.63</v>
      </c>
      <c r="O177" s="41"/>
      <c r="P177" s="213">
        <f t="shared" si="171"/>
        <v>0.90929698932025071</v>
      </c>
      <c r="Q177" s="40">
        <f t="shared" si="194"/>
        <v>188020.33</v>
      </c>
      <c r="R177" s="51">
        <v>170966.32</v>
      </c>
      <c r="S177" s="41">
        <f t="shared" si="195"/>
        <v>20478.27084793106</v>
      </c>
      <c r="T177" s="41">
        <f t="shared" si="196"/>
        <v>105576.67302193546</v>
      </c>
      <c r="U177" s="41">
        <f t="shared" si="197"/>
        <v>24423.728044705804</v>
      </c>
      <c r="V177" s="41">
        <f t="shared" si="182"/>
        <v>7492.5380854276782</v>
      </c>
      <c r="W177" s="51">
        <v>12995.11</v>
      </c>
      <c r="X177" s="51"/>
      <c r="Y177" s="41"/>
      <c r="Z177" s="40">
        <f t="shared" si="198"/>
        <v>170966.32</v>
      </c>
      <c r="AA177" s="54">
        <f t="shared" si="183"/>
        <v>19730.884933358757</v>
      </c>
      <c r="AB177" s="54">
        <f t="shared" si="184"/>
        <v>105576.67302193546</v>
      </c>
      <c r="AC177" s="54">
        <f t="shared" si="185"/>
        <v>24423.728044705804</v>
      </c>
      <c r="AD177" s="54">
        <f t="shared" si="186"/>
        <v>8239.9240000000009</v>
      </c>
      <c r="AE177" s="54">
        <f t="shared" si="187"/>
        <v>12995.11</v>
      </c>
      <c r="AF177" s="54">
        <f t="shared" si="188"/>
        <v>0</v>
      </c>
      <c r="AG177" s="54"/>
      <c r="AH177" s="42">
        <f t="shared" si="189"/>
        <v>170966.32</v>
      </c>
      <c r="AI177" s="56">
        <f t="shared" si="190"/>
        <v>17054.00999999998</v>
      </c>
    </row>
    <row r="178" spans="1:35" x14ac:dyDescent="0.25">
      <c r="A178" s="31">
        <v>7</v>
      </c>
      <c r="B178" s="38">
        <v>4988.2</v>
      </c>
      <c r="C178" s="33">
        <v>2.2999999999999998</v>
      </c>
      <c r="D178" s="33">
        <v>11.22</v>
      </c>
      <c r="E178" s="33">
        <v>3.45</v>
      </c>
      <c r="F178" s="35">
        <v>0.77</v>
      </c>
      <c r="G178" s="35">
        <v>1.33</v>
      </c>
      <c r="H178" s="35"/>
      <c r="I178" s="51">
        <v>95374.5</v>
      </c>
      <c r="J178" s="41">
        <f>I178-K178-L178-M178-N178-O178</f>
        <v>11722.212</v>
      </c>
      <c r="K178" s="41">
        <f t="shared" si="191"/>
        <v>55967.603999999999</v>
      </c>
      <c r="L178" s="41">
        <f t="shared" si="192"/>
        <v>17209.29</v>
      </c>
      <c r="M178" s="41">
        <f t="shared" si="193"/>
        <v>3840.9139999999998</v>
      </c>
      <c r="N178" s="41">
        <v>6634.48</v>
      </c>
      <c r="O178" s="41">
        <f>H178*B178</f>
        <v>0</v>
      </c>
      <c r="P178" s="213">
        <f t="shared" si="171"/>
        <v>0.74026422156865834</v>
      </c>
      <c r="Q178" s="40">
        <f t="shared" si="194"/>
        <v>95374.5</v>
      </c>
      <c r="R178" s="51">
        <v>70602.33</v>
      </c>
      <c r="S178" s="41">
        <f t="shared" si="195"/>
        <v>8662.2623139556126</v>
      </c>
      <c r="T178" s="41">
        <f t="shared" si="196"/>
        <v>41430.81480812293</v>
      </c>
      <c r="U178" s="41">
        <f t="shared" si="197"/>
        <v>12739.421665599297</v>
      </c>
      <c r="V178" s="41">
        <f t="shared" si="182"/>
        <v>2843.2912123221618</v>
      </c>
      <c r="W178" s="51">
        <v>4926.54</v>
      </c>
      <c r="X178" s="51"/>
      <c r="Y178" s="41"/>
      <c r="Z178" s="40">
        <f t="shared" si="198"/>
        <v>70602.329999999987</v>
      </c>
      <c r="AA178" s="54">
        <f t="shared" si="183"/>
        <v>7664.639526277766</v>
      </c>
      <c r="AB178" s="54">
        <f t="shared" si="184"/>
        <v>41430.81480812293</v>
      </c>
      <c r="AC178" s="54">
        <f t="shared" si="185"/>
        <v>12739.421665599297</v>
      </c>
      <c r="AD178" s="54">
        <f t="shared" si="186"/>
        <v>3840.9139999999998</v>
      </c>
      <c r="AE178" s="54">
        <f t="shared" si="187"/>
        <v>4926.54</v>
      </c>
      <c r="AF178" s="54">
        <f t="shared" si="188"/>
        <v>0</v>
      </c>
      <c r="AG178" s="54"/>
      <c r="AH178" s="42">
        <f t="shared" si="189"/>
        <v>70602.329999999987</v>
      </c>
      <c r="AI178" s="56">
        <f t="shared" si="190"/>
        <v>24772.170000000013</v>
      </c>
    </row>
    <row r="179" spans="1:35" x14ac:dyDescent="0.25">
      <c r="A179" s="31">
        <v>8</v>
      </c>
      <c r="B179" s="38">
        <v>2363.9</v>
      </c>
      <c r="C179" s="33">
        <v>2.2999999999999998</v>
      </c>
      <c r="D179" s="33">
        <v>11.02</v>
      </c>
      <c r="E179" s="33">
        <v>3.07</v>
      </c>
      <c r="F179" s="35">
        <v>0.77</v>
      </c>
      <c r="G179" s="35">
        <v>1.33</v>
      </c>
      <c r="H179" s="35"/>
      <c r="I179" s="51">
        <v>43472.27</v>
      </c>
      <c r="J179" s="41">
        <f>I179-K179-L179-M179-N179-O179</f>
        <v>5200.655999999999</v>
      </c>
      <c r="K179" s="41">
        <f t="shared" si="191"/>
        <v>26050.178</v>
      </c>
      <c r="L179" s="41">
        <f t="shared" si="192"/>
        <v>7257.1729999999998</v>
      </c>
      <c r="M179" s="41">
        <f t="shared" si="193"/>
        <v>1820.2030000000002</v>
      </c>
      <c r="N179" s="41">
        <v>3144.06</v>
      </c>
      <c r="O179" s="41">
        <f>H179*B179</f>
        <v>0</v>
      </c>
      <c r="P179" s="213">
        <f t="shared" si="171"/>
        <v>1.3028215457807932</v>
      </c>
      <c r="Q179" s="40">
        <f t="shared" si="194"/>
        <v>43472.27</v>
      </c>
      <c r="R179" s="51">
        <v>56636.61</v>
      </c>
      <c r="S179" s="41">
        <f t="shared" si="195"/>
        <v>6747.1357982217187</v>
      </c>
      <c r="T179" s="41">
        <f t="shared" si="196"/>
        <v>33938.733169824809</v>
      </c>
      <c r="U179" s="41">
        <f t="shared" si="197"/>
        <v>9454.8013458586356</v>
      </c>
      <c r="V179" s="41">
        <f t="shared" si="182"/>
        <v>2371.3996860948373</v>
      </c>
      <c r="W179" s="51">
        <v>4124.54</v>
      </c>
      <c r="X179" s="51"/>
      <c r="Y179" s="41"/>
      <c r="Z179" s="40">
        <f t="shared" si="198"/>
        <v>56636.61</v>
      </c>
      <c r="AA179" s="54">
        <f t="shared" si="183"/>
        <v>7298.3324843165537</v>
      </c>
      <c r="AB179" s="54">
        <f t="shared" si="184"/>
        <v>33938.733169824809</v>
      </c>
      <c r="AC179" s="54">
        <f t="shared" si="185"/>
        <v>9454.8013458586356</v>
      </c>
      <c r="AD179" s="54">
        <f t="shared" si="186"/>
        <v>1820.2030000000002</v>
      </c>
      <c r="AE179" s="54">
        <f t="shared" si="187"/>
        <v>4124.54</v>
      </c>
      <c r="AF179" s="54">
        <f t="shared" si="188"/>
        <v>0</v>
      </c>
      <c r="AG179" s="54"/>
      <c r="AH179" s="42">
        <f t="shared" si="189"/>
        <v>56636.61</v>
      </c>
      <c r="AI179" s="56">
        <f t="shared" si="190"/>
        <v>-13164.340000000004</v>
      </c>
    </row>
    <row r="180" spans="1:35" x14ac:dyDescent="0.25">
      <c r="A180" s="31">
        <v>9</v>
      </c>
      <c r="B180" s="38">
        <v>7667.4</v>
      </c>
      <c r="C180" s="33">
        <v>2.2999999999999998</v>
      </c>
      <c r="D180" s="33">
        <v>10.91</v>
      </c>
      <c r="E180" s="33">
        <v>3.26</v>
      </c>
      <c r="F180" s="35">
        <v>0.77</v>
      </c>
      <c r="G180" s="35">
        <v>1.33</v>
      </c>
      <c r="H180" s="35"/>
      <c r="I180" s="51">
        <v>142384.65</v>
      </c>
      <c r="J180" s="41">
        <f>I180-K180-L180-M180-N180-O180</f>
        <v>17636.103999999988</v>
      </c>
      <c r="K180" s="41">
        <f t="shared" si="191"/>
        <v>83651.334000000003</v>
      </c>
      <c r="L180" s="41">
        <f t="shared" si="192"/>
        <v>24995.723999999998</v>
      </c>
      <c r="M180" s="41">
        <f t="shared" si="193"/>
        <v>5903.8980000000001</v>
      </c>
      <c r="N180" s="41">
        <v>10197.59</v>
      </c>
      <c r="O180" s="41">
        <f>H180*B180</f>
        <v>0</v>
      </c>
      <c r="P180" s="213">
        <f t="shared" si="171"/>
        <v>0.83627167675729097</v>
      </c>
      <c r="Q180" s="40">
        <f t="shared" si="194"/>
        <v>142384.65</v>
      </c>
      <c r="R180" s="51">
        <v>119072.25</v>
      </c>
      <c r="S180" s="41">
        <f t="shared" si="195"/>
        <v>14707.669951729335</v>
      </c>
      <c r="T180" s="41">
        <f t="shared" si="196"/>
        <v>69955.241347164192</v>
      </c>
      <c r="U180" s="41">
        <f t="shared" si="197"/>
        <v>20903.216021242457</v>
      </c>
      <c r="V180" s="41">
        <f t="shared" si="182"/>
        <v>4937.2626798640167</v>
      </c>
      <c r="W180" s="51">
        <v>8568.86</v>
      </c>
      <c r="X180" s="51"/>
      <c r="Y180" s="41"/>
      <c r="Z180" s="40">
        <f t="shared" si="198"/>
        <v>119072.24999999999</v>
      </c>
      <c r="AA180" s="54">
        <f t="shared" si="183"/>
        <v>13741.034631593342</v>
      </c>
      <c r="AB180" s="54">
        <f t="shared" si="184"/>
        <v>69955.241347164192</v>
      </c>
      <c r="AC180" s="54">
        <f t="shared" si="185"/>
        <v>20903.216021242457</v>
      </c>
      <c r="AD180" s="54">
        <f t="shared" si="186"/>
        <v>5903.8980000000001</v>
      </c>
      <c r="AE180" s="54">
        <f t="shared" si="187"/>
        <v>8568.86</v>
      </c>
      <c r="AF180" s="54">
        <f t="shared" si="188"/>
        <v>0</v>
      </c>
      <c r="AG180" s="54"/>
      <c r="AH180" s="42">
        <f t="shared" si="189"/>
        <v>119072.25</v>
      </c>
      <c r="AI180" s="56">
        <f t="shared" si="190"/>
        <v>23312.400000000009</v>
      </c>
    </row>
    <row r="181" spans="1:35" x14ac:dyDescent="0.25">
      <c r="A181" s="31">
        <v>10</v>
      </c>
      <c r="B181" s="38">
        <v>6215.4</v>
      </c>
      <c r="C181" s="33">
        <v>2.2999999999999998</v>
      </c>
      <c r="D181" s="33">
        <v>10.63</v>
      </c>
      <c r="E181" s="33">
        <v>3.97</v>
      </c>
      <c r="F181" s="35">
        <v>0.77</v>
      </c>
      <c r="G181" s="35">
        <v>1.33</v>
      </c>
      <c r="H181" s="35"/>
      <c r="I181" s="51">
        <v>118093.52</v>
      </c>
      <c r="J181" s="41">
        <f t="shared" ref="J181:J187" si="199">I181-K181-L181-M181-N181</f>
        <v>14296.302</v>
      </c>
      <c r="K181" s="41">
        <f t="shared" si="191"/>
        <v>66069.702000000005</v>
      </c>
      <c r="L181" s="41">
        <f t="shared" si="192"/>
        <v>24675.137999999999</v>
      </c>
      <c r="M181" s="41">
        <f t="shared" si="193"/>
        <v>4785.8580000000002</v>
      </c>
      <c r="N181" s="41">
        <v>8266.52</v>
      </c>
      <c r="O181" s="41"/>
      <c r="P181" s="213">
        <f t="shared" si="171"/>
        <v>1.0012329211628208</v>
      </c>
      <c r="Q181" s="40">
        <f t="shared" si="194"/>
        <v>118093.52</v>
      </c>
      <c r="R181" s="51">
        <v>118239.12</v>
      </c>
      <c r="S181" s="41">
        <f t="shared" si="195"/>
        <v>14286.640180736744</v>
      </c>
      <c r="T181" s="41">
        <f t="shared" si="196"/>
        <v>66151.160733817072</v>
      </c>
      <c r="U181" s="41">
        <f t="shared" si="197"/>
        <v>24705.560499835723</v>
      </c>
      <c r="V181" s="41">
        <f t="shared" si="182"/>
        <v>4791.7585856104552</v>
      </c>
      <c r="W181" s="51">
        <v>8304</v>
      </c>
      <c r="X181" s="51"/>
      <c r="Y181" s="41"/>
      <c r="Z181" s="40">
        <f t="shared" si="198"/>
        <v>118239.12</v>
      </c>
      <c r="AA181" s="54">
        <f t="shared" si="183"/>
        <v>14292.540766347185</v>
      </c>
      <c r="AB181" s="54">
        <f t="shared" si="184"/>
        <v>66151.160733817072</v>
      </c>
      <c r="AC181" s="54">
        <f t="shared" si="185"/>
        <v>24705.560499835723</v>
      </c>
      <c r="AD181" s="54">
        <f t="shared" si="186"/>
        <v>4785.8580000000002</v>
      </c>
      <c r="AE181" s="54">
        <f t="shared" si="187"/>
        <v>8304</v>
      </c>
      <c r="AF181" s="54">
        <f t="shared" si="188"/>
        <v>0</v>
      </c>
      <c r="AG181" s="54"/>
      <c r="AH181" s="42">
        <f t="shared" si="189"/>
        <v>118239.12</v>
      </c>
      <c r="AI181" s="56">
        <f t="shared" si="190"/>
        <v>-145.59999999999127</v>
      </c>
    </row>
    <row r="182" spans="1:35" x14ac:dyDescent="0.25">
      <c r="A182" s="31">
        <v>11</v>
      </c>
      <c r="B182" s="38">
        <v>6020.7</v>
      </c>
      <c r="C182" s="33">
        <v>2.2999999999999998</v>
      </c>
      <c r="D182" s="33">
        <v>10.48</v>
      </c>
      <c r="E182" s="33">
        <v>3.3</v>
      </c>
      <c r="F182" s="35">
        <v>0.77</v>
      </c>
      <c r="G182" s="35">
        <v>1.33</v>
      </c>
      <c r="H182" s="35"/>
      <c r="I182" s="51">
        <v>110118.57</v>
      </c>
      <c r="J182" s="41">
        <f t="shared" si="199"/>
        <v>14509.81500000001</v>
      </c>
      <c r="K182" s="41">
        <f t="shared" si="191"/>
        <v>63096.936000000002</v>
      </c>
      <c r="L182" s="41">
        <f t="shared" si="192"/>
        <v>19868.309999999998</v>
      </c>
      <c r="M182" s="41">
        <f t="shared" si="193"/>
        <v>4635.9390000000003</v>
      </c>
      <c r="N182" s="41">
        <v>8007.57</v>
      </c>
      <c r="O182" s="41"/>
      <c r="P182" s="213">
        <f t="shared" si="171"/>
        <v>0.87841760022855353</v>
      </c>
      <c r="Q182" s="40">
        <f t="shared" si="194"/>
        <v>110118.57</v>
      </c>
      <c r="R182" s="51">
        <v>96730.09</v>
      </c>
      <c r="S182" s="41">
        <f t="shared" si="195"/>
        <v>12702.407295122435</v>
      </c>
      <c r="T182" s="41">
        <f t="shared" si="196"/>
        <v>55425.459102894631</v>
      </c>
      <c r="U182" s="41">
        <f t="shared" si="197"/>
        <v>17452.67319079697</v>
      </c>
      <c r="V182" s="41">
        <f t="shared" si="182"/>
        <v>4072.2904111859607</v>
      </c>
      <c r="W182" s="51">
        <v>7077.26</v>
      </c>
      <c r="X182" s="51"/>
      <c r="Y182" s="41"/>
      <c r="Z182" s="40">
        <f t="shared" si="198"/>
        <v>96730.089999999982</v>
      </c>
      <c r="AA182" s="54">
        <f t="shared" si="183"/>
        <v>12138.758706308392</v>
      </c>
      <c r="AB182" s="54">
        <f t="shared" si="184"/>
        <v>55425.459102894631</v>
      </c>
      <c r="AC182" s="54">
        <f t="shared" si="185"/>
        <v>17452.67319079697</v>
      </c>
      <c r="AD182" s="54">
        <f t="shared" si="186"/>
        <v>4635.9390000000003</v>
      </c>
      <c r="AE182" s="54">
        <f t="shared" si="187"/>
        <v>7077.26</v>
      </c>
      <c r="AF182" s="54">
        <f t="shared" si="188"/>
        <v>0</v>
      </c>
      <c r="AG182" s="54"/>
      <c r="AH182" s="42">
        <f t="shared" si="189"/>
        <v>96730.089999999982</v>
      </c>
      <c r="AI182" s="56">
        <f t="shared" si="190"/>
        <v>13388.480000000025</v>
      </c>
    </row>
    <row r="183" spans="1:35" x14ac:dyDescent="0.25">
      <c r="A183" s="31">
        <v>12</v>
      </c>
      <c r="B183" s="38">
        <v>2819.7</v>
      </c>
      <c r="C183" s="33">
        <v>2.2999999999999998</v>
      </c>
      <c r="D183" s="33">
        <v>10.71</v>
      </c>
      <c r="E183" s="33">
        <v>2.95</v>
      </c>
      <c r="F183" s="35">
        <v>0.77</v>
      </c>
      <c r="G183" s="35">
        <v>1.33</v>
      </c>
      <c r="H183" s="35"/>
      <c r="I183" s="51">
        <v>51205.83</v>
      </c>
      <c r="J183" s="41">
        <f t="shared" si="199"/>
        <v>6767.3590000000013</v>
      </c>
      <c r="K183" s="41">
        <f t="shared" si="191"/>
        <v>30198.987000000001</v>
      </c>
      <c r="L183" s="41">
        <f t="shared" si="192"/>
        <v>8318.1149999999998</v>
      </c>
      <c r="M183" s="41">
        <f t="shared" si="193"/>
        <v>2171.1689999999999</v>
      </c>
      <c r="N183" s="41">
        <v>3750.2</v>
      </c>
      <c r="O183" s="41"/>
      <c r="P183" s="213">
        <f t="shared" si="171"/>
        <v>1.0078520355982903</v>
      </c>
      <c r="Q183" s="40">
        <f t="shared" si="194"/>
        <v>51205.83</v>
      </c>
      <c r="R183" s="51">
        <v>51607.9</v>
      </c>
      <c r="S183" s="41">
        <f t="shared" si="195"/>
        <v>6810.2032476751192</v>
      </c>
      <c r="T183" s="41">
        <f t="shared" si="196"/>
        <v>30436.110520956307</v>
      </c>
      <c r="U183" s="41">
        <f t="shared" si="197"/>
        <v>8383.4291350906715</v>
      </c>
      <c r="V183" s="41">
        <f t="shared" si="182"/>
        <v>2188.2170962779041</v>
      </c>
      <c r="W183" s="51">
        <v>3789.94</v>
      </c>
      <c r="X183" s="51"/>
      <c r="Y183" s="41"/>
      <c r="Z183" s="40">
        <f t="shared" si="198"/>
        <v>51607.900000000009</v>
      </c>
      <c r="AA183" s="54">
        <f t="shared" si="183"/>
        <v>6827.2513439530267</v>
      </c>
      <c r="AB183" s="54">
        <f t="shared" si="184"/>
        <v>30436.110520956307</v>
      </c>
      <c r="AC183" s="54">
        <f t="shared" si="185"/>
        <v>8383.4291350906715</v>
      </c>
      <c r="AD183" s="54">
        <f t="shared" si="186"/>
        <v>2171.1689999999999</v>
      </c>
      <c r="AE183" s="54">
        <f t="shared" si="187"/>
        <v>3789.94</v>
      </c>
      <c r="AF183" s="54">
        <f t="shared" si="188"/>
        <v>0</v>
      </c>
      <c r="AG183" s="54"/>
      <c r="AH183" s="42">
        <f t="shared" si="189"/>
        <v>51607.900000000009</v>
      </c>
      <c r="AI183" s="56">
        <f t="shared" si="190"/>
        <v>-402.07000000000698</v>
      </c>
    </row>
    <row r="184" spans="1:35" x14ac:dyDescent="0.25">
      <c r="A184" s="31">
        <v>13</v>
      </c>
      <c r="B184" s="38">
        <v>7986.1</v>
      </c>
      <c r="C184" s="33">
        <v>2.2999999999999998</v>
      </c>
      <c r="D184" s="33">
        <v>10.74</v>
      </c>
      <c r="E184" s="33">
        <v>2.81</v>
      </c>
      <c r="F184" s="35">
        <v>0.77</v>
      </c>
      <c r="G184" s="35">
        <v>1.33</v>
      </c>
      <c r="H184" s="35"/>
      <c r="I184" s="51">
        <v>143750.42000000001</v>
      </c>
      <c r="J184" s="41">
        <f t="shared" si="199"/>
        <v>18767.918000000001</v>
      </c>
      <c r="K184" s="41">
        <f t="shared" si="191"/>
        <v>85770.714000000007</v>
      </c>
      <c r="L184" s="41">
        <f t="shared" si="192"/>
        <v>22440.941000000003</v>
      </c>
      <c r="M184" s="41">
        <f t="shared" si="193"/>
        <v>6149.2970000000005</v>
      </c>
      <c r="N184" s="41">
        <v>10621.55</v>
      </c>
      <c r="O184" s="41"/>
      <c r="P184" s="213">
        <f t="shared" si="171"/>
        <v>0.80872765450007023</v>
      </c>
      <c r="Q184" s="40">
        <f t="shared" si="194"/>
        <v>143750.42000000001</v>
      </c>
      <c r="R184" s="51">
        <v>116254.94</v>
      </c>
      <c r="S184" s="41">
        <f t="shared" si="195"/>
        <v>15127.925522644875</v>
      </c>
      <c r="T184" s="41">
        <f t="shared" si="196"/>
        <v>69365.148358016348</v>
      </c>
      <c r="U184" s="41">
        <f t="shared" si="197"/>
        <v>18148.609579704462</v>
      </c>
      <c r="V184" s="41">
        <f t="shared" si="182"/>
        <v>4973.1065396343183</v>
      </c>
      <c r="W184" s="51">
        <v>8640.15</v>
      </c>
      <c r="X184" s="51"/>
      <c r="Y184" s="41"/>
      <c r="Z184" s="40">
        <f t="shared" si="198"/>
        <v>116254.94</v>
      </c>
      <c r="AA184" s="54">
        <f t="shared" si="183"/>
        <v>13951.7350622792</v>
      </c>
      <c r="AB184" s="54">
        <f t="shared" si="184"/>
        <v>69365.148358016348</v>
      </c>
      <c r="AC184" s="54">
        <f t="shared" si="185"/>
        <v>18148.609579704462</v>
      </c>
      <c r="AD184" s="54">
        <f t="shared" si="186"/>
        <v>6149.2970000000005</v>
      </c>
      <c r="AE184" s="54">
        <f t="shared" si="187"/>
        <v>8640.15</v>
      </c>
      <c r="AF184" s="54">
        <f t="shared" si="188"/>
        <v>0</v>
      </c>
      <c r="AG184" s="54"/>
      <c r="AH184" s="42">
        <f t="shared" si="189"/>
        <v>116254.94000000002</v>
      </c>
      <c r="AI184" s="56">
        <f t="shared" si="190"/>
        <v>27495.48000000001</v>
      </c>
    </row>
    <row r="185" spans="1:35" x14ac:dyDescent="0.25">
      <c r="A185" s="31">
        <v>14</v>
      </c>
      <c r="B185" s="38">
        <v>6546</v>
      </c>
      <c r="C185" s="33">
        <v>2.2999999999999998</v>
      </c>
      <c r="D185" s="33">
        <v>11.04</v>
      </c>
      <c r="E185" s="33">
        <v>2.82</v>
      </c>
      <c r="F185" s="35">
        <v>0.77</v>
      </c>
      <c r="G185" s="35">
        <v>1.33</v>
      </c>
      <c r="H185" s="35"/>
      <c r="I185" s="51">
        <v>119464.95</v>
      </c>
      <c r="J185" s="41">
        <f t="shared" si="199"/>
        <v>14990.720000000001</v>
      </c>
      <c r="K185" s="41">
        <f t="shared" si="191"/>
        <v>72267.839999999997</v>
      </c>
      <c r="L185" s="41">
        <f t="shared" si="192"/>
        <v>18459.719999999998</v>
      </c>
      <c r="M185" s="41">
        <f t="shared" si="193"/>
        <v>5040.42</v>
      </c>
      <c r="N185" s="41">
        <v>8706.25</v>
      </c>
      <c r="O185" s="41"/>
      <c r="P185" s="213">
        <f t="shared" si="171"/>
        <v>0.92754016973179154</v>
      </c>
      <c r="Q185" s="40">
        <f t="shared" si="194"/>
        <v>119464.95</v>
      </c>
      <c r="R185" s="51">
        <v>110808.54</v>
      </c>
      <c r="S185" s="41">
        <f t="shared" si="195"/>
        <v>13837.511575929177</v>
      </c>
      <c r="T185" s="41">
        <f t="shared" si="196"/>
        <v>67031.324579749955</v>
      </c>
      <c r="U185" s="41">
        <f t="shared" si="197"/>
        <v>17122.131822001345</v>
      </c>
      <c r="V185" s="41">
        <f t="shared" si="182"/>
        <v>4675.1920223195166</v>
      </c>
      <c r="W185" s="51">
        <v>8142.38</v>
      </c>
      <c r="X185" s="51"/>
      <c r="Y185" s="41"/>
      <c r="Z185" s="40">
        <f t="shared" si="198"/>
        <v>110808.54000000001</v>
      </c>
      <c r="AA185" s="54">
        <f t="shared" si="183"/>
        <v>13472.283598248701</v>
      </c>
      <c r="AB185" s="54">
        <f t="shared" si="184"/>
        <v>67031.324579749955</v>
      </c>
      <c r="AC185" s="54">
        <f t="shared" si="185"/>
        <v>17122.131822001345</v>
      </c>
      <c r="AD185" s="54">
        <f t="shared" si="186"/>
        <v>5040.42</v>
      </c>
      <c r="AE185" s="54">
        <f t="shared" si="187"/>
        <v>8142.38</v>
      </c>
      <c r="AF185" s="54">
        <f t="shared" si="188"/>
        <v>0</v>
      </c>
      <c r="AG185" s="54"/>
      <c r="AH185" s="42">
        <f t="shared" si="189"/>
        <v>110808.54000000001</v>
      </c>
      <c r="AI185" s="56">
        <f t="shared" si="190"/>
        <v>8656.4099999999889</v>
      </c>
    </row>
    <row r="186" spans="1:35" x14ac:dyDescent="0.25">
      <c r="A186" s="31">
        <v>31</v>
      </c>
      <c r="B186" s="38">
        <v>2809.8</v>
      </c>
      <c r="C186" s="33">
        <v>2.2999999999999998</v>
      </c>
      <c r="D186" s="33">
        <v>10.98</v>
      </c>
      <c r="E186" s="33">
        <v>3.74</v>
      </c>
      <c r="F186" s="35">
        <v>0.77</v>
      </c>
      <c r="G186" s="35">
        <v>1.33</v>
      </c>
      <c r="H186" s="35"/>
      <c r="I186" s="51">
        <v>52852.6</v>
      </c>
      <c r="J186" s="41">
        <f t="shared" si="199"/>
        <v>5591.6779999999935</v>
      </c>
      <c r="K186" s="41">
        <f t="shared" si="191"/>
        <v>30851.604000000003</v>
      </c>
      <c r="L186" s="41">
        <f t="shared" si="192"/>
        <v>10508.652000000002</v>
      </c>
      <c r="M186" s="41">
        <f t="shared" si="193"/>
        <v>2163.5460000000003</v>
      </c>
      <c r="N186" s="41">
        <v>3737.12</v>
      </c>
      <c r="O186" s="41"/>
      <c r="P186" s="213">
        <f t="shared" si="171"/>
        <v>0.85899880043744303</v>
      </c>
      <c r="Q186" s="40">
        <f t="shared" si="194"/>
        <v>52852.600000000006</v>
      </c>
      <c r="R186" s="51">
        <v>45400.32</v>
      </c>
      <c r="S186" s="41">
        <f t="shared" si="195"/>
        <v>4787.6962915232107</v>
      </c>
      <c r="T186" s="41">
        <f t="shared" si="196"/>
        <v>26501.490827571022</v>
      </c>
      <c r="U186" s="41">
        <f t="shared" si="197"/>
        <v>9026.9194622145387</v>
      </c>
      <c r="V186" s="41">
        <f t="shared" si="182"/>
        <v>1858.4834186912283</v>
      </c>
      <c r="W186" s="51">
        <v>3225.73</v>
      </c>
      <c r="X186" s="51"/>
      <c r="Y186" s="41"/>
      <c r="Z186" s="40">
        <f t="shared" si="198"/>
        <v>45400.32</v>
      </c>
      <c r="AA186" s="54">
        <f t="shared" si="183"/>
        <v>4482.6337102144353</v>
      </c>
      <c r="AB186" s="54">
        <f t="shared" si="184"/>
        <v>26501.490827571022</v>
      </c>
      <c r="AC186" s="54">
        <f t="shared" si="185"/>
        <v>9026.9194622145387</v>
      </c>
      <c r="AD186" s="54">
        <f t="shared" si="186"/>
        <v>2163.5460000000003</v>
      </c>
      <c r="AE186" s="54">
        <f t="shared" si="187"/>
        <v>3225.73</v>
      </c>
      <c r="AF186" s="54">
        <f t="shared" si="188"/>
        <v>0</v>
      </c>
      <c r="AG186" s="54"/>
      <c r="AH186" s="42">
        <f t="shared" si="189"/>
        <v>45400.32</v>
      </c>
      <c r="AI186" s="56">
        <f t="shared" si="190"/>
        <v>7452.2799999999988</v>
      </c>
    </row>
    <row r="187" spans="1:35" x14ac:dyDescent="0.25">
      <c r="A187" s="31">
        <v>32</v>
      </c>
      <c r="B187" s="38">
        <v>5327</v>
      </c>
      <c r="C187" s="33">
        <v>2.2999999999999998</v>
      </c>
      <c r="D187" s="33">
        <v>10.34</v>
      </c>
      <c r="E187" s="33">
        <v>2.02</v>
      </c>
      <c r="F187" s="35">
        <v>0.77</v>
      </c>
      <c r="G187" s="35">
        <v>1.33</v>
      </c>
      <c r="H187" s="35"/>
      <c r="I187" s="51">
        <v>87789.29</v>
      </c>
      <c r="J187" s="41">
        <f t="shared" si="199"/>
        <v>10760.839999999993</v>
      </c>
      <c r="K187" s="41">
        <f t="shared" si="191"/>
        <v>55081.18</v>
      </c>
      <c r="L187" s="41">
        <f t="shared" si="192"/>
        <v>10760.54</v>
      </c>
      <c r="M187" s="41">
        <f t="shared" si="193"/>
        <v>4101.79</v>
      </c>
      <c r="N187" s="41">
        <v>7084.94</v>
      </c>
      <c r="O187" s="41"/>
      <c r="P187" s="213">
        <f t="shared" si="171"/>
        <v>1.0583867348739238</v>
      </c>
      <c r="Q187" s="40">
        <f t="shared" si="194"/>
        <v>87789.29</v>
      </c>
      <c r="R187" s="51">
        <v>92915.02</v>
      </c>
      <c r="S187" s="41">
        <f t="shared" si="195"/>
        <v>11331.386825478372</v>
      </c>
      <c r="T187" s="41">
        <f t="shared" si="196"/>
        <v>58297.190253202869</v>
      </c>
      <c r="U187" s="41">
        <f t="shared" si="197"/>
        <v>11388.812796080252</v>
      </c>
      <c r="V187" s="41">
        <f t="shared" si="182"/>
        <v>4341.2801252385116</v>
      </c>
      <c r="W187" s="51">
        <v>7556.35</v>
      </c>
      <c r="X187" s="51"/>
      <c r="Y187" s="41"/>
      <c r="Z187" s="40">
        <f t="shared" si="198"/>
        <v>92915.02</v>
      </c>
      <c r="AA187" s="54">
        <f t="shared" si="183"/>
        <v>11570.876950716884</v>
      </c>
      <c r="AB187" s="54">
        <f t="shared" si="184"/>
        <v>58297.190253202869</v>
      </c>
      <c r="AC187" s="54">
        <f t="shared" si="185"/>
        <v>11388.812796080252</v>
      </c>
      <c r="AD187" s="54">
        <f t="shared" si="186"/>
        <v>4101.79</v>
      </c>
      <c r="AE187" s="54">
        <f t="shared" si="187"/>
        <v>7556.35</v>
      </c>
      <c r="AF187" s="54">
        <f t="shared" si="188"/>
        <v>0</v>
      </c>
      <c r="AG187" s="54"/>
      <c r="AH187" s="42">
        <f t="shared" si="189"/>
        <v>92915.02</v>
      </c>
      <c r="AI187" s="56">
        <f t="shared" si="190"/>
        <v>-5125.7300000000105</v>
      </c>
    </row>
    <row r="188" spans="1:35" x14ac:dyDescent="0.25">
      <c r="A188" s="32" t="s">
        <v>37</v>
      </c>
      <c r="B188" s="53">
        <f>SUM(B172:B187)</f>
        <v>80011.099999999991</v>
      </c>
      <c r="C188" s="33"/>
      <c r="D188" s="34"/>
      <c r="E188" s="34"/>
      <c r="F188" s="35"/>
      <c r="G188" s="35"/>
      <c r="H188" s="35"/>
      <c r="I188" s="43">
        <f t="shared" ref="I188:N188" si="200">SUM(I172:I187)</f>
        <v>1493618.99</v>
      </c>
      <c r="J188" s="43">
        <f t="shared" si="200"/>
        <v>179359.36599999995</v>
      </c>
      <c r="K188" s="43">
        <f t="shared" si="200"/>
        <v>875512.22200000018</v>
      </c>
      <c r="L188" s="43">
        <f t="shared" si="200"/>
        <v>270720.435</v>
      </c>
      <c r="M188" s="43">
        <f t="shared" si="200"/>
        <v>61608.546999999999</v>
      </c>
      <c r="N188" s="43">
        <f t="shared" si="200"/>
        <v>106418.41999999998</v>
      </c>
      <c r="O188" s="43">
        <f>SUM(O177:O187)</f>
        <v>0</v>
      </c>
      <c r="P188" s="213">
        <f t="shared" si="171"/>
        <v>0.9008542332472621</v>
      </c>
      <c r="Q188" s="40">
        <f t="shared" si="194"/>
        <v>1493618.9900000002</v>
      </c>
      <c r="R188" s="43">
        <f>SUM(R172:R187)</f>
        <v>1345532.99</v>
      </c>
      <c r="S188" s="43">
        <f t="shared" ref="S188:W188" si="201">SUM(S172:S187)</f>
        <v>161115.55018490463</v>
      </c>
      <c r="T188" s="43">
        <f t="shared" si="201"/>
        <v>789721.39078874164</v>
      </c>
      <c r="U188" s="43">
        <f t="shared" si="201"/>
        <v>242337.79051926287</v>
      </c>
      <c r="V188" s="43">
        <f t="shared" si="201"/>
        <v>55656.738507091046</v>
      </c>
      <c r="W188" s="43">
        <f t="shared" si="201"/>
        <v>96701.52</v>
      </c>
      <c r="X188" s="43">
        <f>SUM(X177:X187)</f>
        <v>0</v>
      </c>
      <c r="Y188" s="41"/>
      <c r="Z188" s="40">
        <f t="shared" ref="Z188:AE188" si="202">SUM(Z172:Z187)</f>
        <v>1345532.99</v>
      </c>
      <c r="AA188" s="55">
        <f t="shared" si="202"/>
        <v>155163.74169199567</v>
      </c>
      <c r="AB188" s="55">
        <f t="shared" si="202"/>
        <v>789721.39078874164</v>
      </c>
      <c r="AC188" s="55">
        <f t="shared" si="202"/>
        <v>242337.79051926287</v>
      </c>
      <c r="AD188" s="55">
        <f t="shared" si="202"/>
        <v>61608.546999999999</v>
      </c>
      <c r="AE188" s="55">
        <f t="shared" si="202"/>
        <v>96701.52</v>
      </c>
      <c r="AF188" s="55">
        <f>SUM(AF177:AF187)</f>
        <v>0</v>
      </c>
      <c r="AG188" s="54"/>
      <c r="AH188" s="42">
        <f>SUM(AH172:AH187)</f>
        <v>1345532.99</v>
      </c>
      <c r="AI188" s="56">
        <f>SUM(AI172:AI187)</f>
        <v>148086</v>
      </c>
    </row>
    <row r="189" spans="1:35" x14ac:dyDescent="0.25">
      <c r="A189" s="6" t="s">
        <v>45</v>
      </c>
      <c r="B189" s="37"/>
      <c r="P189" s="215"/>
      <c r="Q189" s="87"/>
      <c r="R189" s="78"/>
    </row>
    <row r="190" spans="1:35" x14ac:dyDescent="0.25">
      <c r="A190" s="31">
        <v>5</v>
      </c>
      <c r="B190" s="38">
        <v>12921.5</v>
      </c>
      <c r="C190" s="33">
        <v>2.48</v>
      </c>
      <c r="D190" s="33">
        <v>10.57</v>
      </c>
      <c r="E190" s="33">
        <v>4.29</v>
      </c>
      <c r="F190" s="35">
        <v>0.77</v>
      </c>
      <c r="G190" s="35">
        <v>1.33</v>
      </c>
      <c r="H190" s="35">
        <v>5.51</v>
      </c>
      <c r="I190" s="51">
        <v>322908.77</v>
      </c>
      <c r="J190" s="41">
        <f t="shared" ref="J190:J195" si="203">I190-K190-L190-M190-N190-O190</f>
        <v>32562.375</v>
      </c>
      <c r="K190" s="41">
        <f t="shared" ref="K190:K195" si="204">B190*D190</f>
        <v>136580.255</v>
      </c>
      <c r="L190" s="41">
        <f t="shared" ref="L190:L195" si="205">E190*B190</f>
        <v>55433.235000000001</v>
      </c>
      <c r="M190" s="41">
        <f t="shared" ref="M190:M195" si="206">F190*B190</f>
        <v>9949.5550000000003</v>
      </c>
      <c r="N190" s="41">
        <v>17185.72</v>
      </c>
      <c r="O190" s="41">
        <v>71197.63</v>
      </c>
      <c r="P190" s="213">
        <f t="shared" si="171"/>
        <v>0.7813503176144766</v>
      </c>
      <c r="Q190" s="40">
        <f t="shared" ref="Q190:Q196" si="207">J190+K190+L190+M190+N190+O190</f>
        <v>322908.77</v>
      </c>
      <c r="R190" s="51">
        <v>252304.87</v>
      </c>
      <c r="S190" s="41">
        <f t="shared" ref="S190:S195" si="208">R190-T190-U190-V190-W190-X190</f>
        <v>23727.100642863166</v>
      </c>
      <c r="T190" s="41">
        <f t="shared" ref="T190:T195" si="209">P190*K190</f>
        <v>106717.02562411621</v>
      </c>
      <c r="U190" s="41">
        <f t="shared" ref="U190:U195" si="210">L190*P190</f>
        <v>43312.775773647918</v>
      </c>
      <c r="V190" s="41">
        <f t="shared" ref="V190:V195" si="211">P190*M190</f>
        <v>7774.0879593727041</v>
      </c>
      <c r="W190" s="51">
        <v>13446.67</v>
      </c>
      <c r="X190" s="51">
        <f>46259.8+11067.41</f>
        <v>57327.210000000006</v>
      </c>
      <c r="Y190" s="41"/>
      <c r="Z190" s="40">
        <f t="shared" ref="Z190:Z196" si="212">SUM(S190:Y190)</f>
        <v>252304.87</v>
      </c>
      <c r="AA190" s="54">
        <f t="shared" ref="AA190:AA195" si="213">Z190-AF190-AE190-AD190-AC190-AB190</f>
        <v>21551.633602235845</v>
      </c>
      <c r="AB190" s="54">
        <f t="shared" ref="AB190:AF195" si="214">T190</f>
        <v>106717.02562411621</v>
      </c>
      <c r="AC190" s="54">
        <f t="shared" si="214"/>
        <v>43312.775773647918</v>
      </c>
      <c r="AD190" s="54">
        <f t="shared" ref="AD190:AD195" si="215">M190</f>
        <v>9949.5550000000003</v>
      </c>
      <c r="AE190" s="54">
        <f t="shared" si="214"/>
        <v>13446.67</v>
      </c>
      <c r="AF190" s="54">
        <f t="shared" si="214"/>
        <v>57327.210000000006</v>
      </c>
      <c r="AG190" s="54"/>
      <c r="AH190" s="42">
        <f t="shared" ref="AH190:AH195" si="216">SUM(AA190:AG190)</f>
        <v>252304.87</v>
      </c>
      <c r="AI190" s="56">
        <f t="shared" ref="AI190:AI195" si="217">I190-Z190</f>
        <v>70603.900000000023</v>
      </c>
    </row>
    <row r="191" spans="1:35" x14ac:dyDescent="0.25">
      <c r="A191" s="31">
        <v>13</v>
      </c>
      <c r="B191" s="38">
        <v>6390.9</v>
      </c>
      <c r="C191" s="33">
        <v>2.2999999999999998</v>
      </c>
      <c r="D191" s="33">
        <v>10.99</v>
      </c>
      <c r="E191" s="33">
        <v>2.99</v>
      </c>
      <c r="F191" s="35">
        <v>0.77</v>
      </c>
      <c r="G191" s="35">
        <v>1.33</v>
      </c>
      <c r="H191" s="35"/>
      <c r="I191" s="51">
        <v>118039.91</v>
      </c>
      <c r="J191" s="41">
        <f t="shared" si="203"/>
        <v>15274.15500000001</v>
      </c>
      <c r="K191" s="41">
        <f t="shared" si="204"/>
        <v>70235.990999999995</v>
      </c>
      <c r="L191" s="41">
        <f t="shared" si="205"/>
        <v>19108.791000000001</v>
      </c>
      <c r="M191" s="41">
        <f t="shared" si="206"/>
        <v>4920.9929999999995</v>
      </c>
      <c r="N191" s="41">
        <v>8499.98</v>
      </c>
      <c r="O191" s="41"/>
      <c r="P191" s="213">
        <f t="shared" si="171"/>
        <v>0.85289212775577339</v>
      </c>
      <c r="Q191" s="40">
        <f t="shared" si="207"/>
        <v>118039.91</v>
      </c>
      <c r="R191" s="51">
        <v>100675.31</v>
      </c>
      <c r="S191" s="41">
        <f t="shared" si="208"/>
        <v>13007.422585703016</v>
      </c>
      <c r="T191" s="41">
        <f t="shared" si="209"/>
        <v>59903.723809025345</v>
      </c>
      <c r="U191" s="41">
        <f t="shared" si="210"/>
        <v>16297.737414830373</v>
      </c>
      <c r="V191" s="41">
        <f t="shared" si="211"/>
        <v>4197.0761904412657</v>
      </c>
      <c r="W191" s="51">
        <v>7269.35</v>
      </c>
      <c r="X191" s="51"/>
      <c r="Y191" s="41"/>
      <c r="Z191" s="40">
        <f t="shared" si="212"/>
        <v>100675.31000000001</v>
      </c>
      <c r="AA191" s="54">
        <f t="shared" si="213"/>
        <v>12283.50577614428</v>
      </c>
      <c r="AB191" s="54">
        <f t="shared" si="214"/>
        <v>59903.723809025345</v>
      </c>
      <c r="AC191" s="54">
        <f t="shared" si="214"/>
        <v>16297.737414830373</v>
      </c>
      <c r="AD191" s="54">
        <f t="shared" si="215"/>
        <v>4920.9929999999995</v>
      </c>
      <c r="AE191" s="54">
        <f t="shared" si="214"/>
        <v>7269.35</v>
      </c>
      <c r="AF191" s="54">
        <f t="shared" si="214"/>
        <v>0</v>
      </c>
      <c r="AG191" s="54"/>
      <c r="AH191" s="42">
        <f t="shared" si="216"/>
        <v>100675.31000000001</v>
      </c>
      <c r="AI191" s="56">
        <f t="shared" si="217"/>
        <v>17364.599999999991</v>
      </c>
    </row>
    <row r="192" spans="1:35" x14ac:dyDescent="0.25">
      <c r="A192" s="31">
        <v>15</v>
      </c>
      <c r="B192" s="38">
        <v>13644.5</v>
      </c>
      <c r="C192" s="33">
        <v>2.2999999999999998</v>
      </c>
      <c r="D192" s="33">
        <v>11.04</v>
      </c>
      <c r="E192" s="33">
        <v>3.75</v>
      </c>
      <c r="F192" s="35">
        <v>0.77</v>
      </c>
      <c r="G192" s="35">
        <v>1.33</v>
      </c>
      <c r="H192" s="35"/>
      <c r="I192" s="51">
        <v>260883.55</v>
      </c>
      <c r="J192" s="41">
        <f t="shared" si="203"/>
        <v>30427.909999999989</v>
      </c>
      <c r="K192" s="41">
        <f t="shared" si="204"/>
        <v>150635.28</v>
      </c>
      <c r="L192" s="41">
        <f t="shared" si="205"/>
        <v>51166.875</v>
      </c>
      <c r="M192" s="41">
        <f t="shared" si="206"/>
        <v>10506.264999999999</v>
      </c>
      <c r="N192" s="41">
        <v>18147.22</v>
      </c>
      <c r="O192" s="41"/>
      <c r="P192" s="213">
        <f t="shared" si="171"/>
        <v>0.93945739392154093</v>
      </c>
      <c r="Q192" s="40">
        <f t="shared" si="207"/>
        <v>260883.55000000002</v>
      </c>
      <c r="R192" s="51">
        <v>245088.98</v>
      </c>
      <c r="S192" s="41">
        <f t="shared" si="208"/>
        <v>28367.545039200049</v>
      </c>
      <c r="T192" s="41">
        <f t="shared" si="209"/>
        <v>141515.42758144162</v>
      </c>
      <c r="U192" s="41">
        <f t="shared" si="210"/>
        <v>48069.099042609247</v>
      </c>
      <c r="V192" s="41">
        <f t="shared" si="211"/>
        <v>9870.1883367490973</v>
      </c>
      <c r="W192" s="51">
        <v>17266.72</v>
      </c>
      <c r="X192" s="51"/>
      <c r="Y192" s="41"/>
      <c r="Z192" s="40">
        <f t="shared" si="212"/>
        <v>245088.98</v>
      </c>
      <c r="AA192" s="54">
        <f t="shared" si="213"/>
        <v>27731.468375949131</v>
      </c>
      <c r="AB192" s="54">
        <f t="shared" si="214"/>
        <v>141515.42758144162</v>
      </c>
      <c r="AC192" s="54">
        <f t="shared" si="214"/>
        <v>48069.099042609247</v>
      </c>
      <c r="AD192" s="54">
        <f t="shared" si="215"/>
        <v>10506.264999999999</v>
      </c>
      <c r="AE192" s="54">
        <f t="shared" si="214"/>
        <v>17266.72</v>
      </c>
      <c r="AF192" s="54">
        <f t="shared" si="214"/>
        <v>0</v>
      </c>
      <c r="AG192" s="54"/>
      <c r="AH192" s="42">
        <f t="shared" si="216"/>
        <v>245088.98</v>
      </c>
      <c r="AI192" s="56">
        <f t="shared" si="217"/>
        <v>15794.569999999978</v>
      </c>
    </row>
    <row r="193" spans="1:36" x14ac:dyDescent="0.25">
      <c r="A193" s="31">
        <v>16</v>
      </c>
      <c r="B193" s="38">
        <v>10087.700000000001</v>
      </c>
      <c r="C193" s="33">
        <v>2.2999999999999998</v>
      </c>
      <c r="D193" s="33">
        <v>11.15</v>
      </c>
      <c r="E193" s="33">
        <v>3</v>
      </c>
      <c r="F193" s="35">
        <v>0.77</v>
      </c>
      <c r="G193" s="35">
        <v>1.33</v>
      </c>
      <c r="H193" s="35"/>
      <c r="I193" s="51">
        <v>188338.46</v>
      </c>
      <c r="J193" s="41">
        <f t="shared" si="203"/>
        <v>24413.135999999973</v>
      </c>
      <c r="K193" s="41">
        <f t="shared" si="204"/>
        <v>112477.85500000001</v>
      </c>
      <c r="L193" s="41">
        <f t="shared" si="205"/>
        <v>30263.100000000002</v>
      </c>
      <c r="M193" s="41">
        <f t="shared" si="206"/>
        <v>7767.5290000000005</v>
      </c>
      <c r="N193" s="41">
        <v>13416.84</v>
      </c>
      <c r="O193" s="41"/>
      <c r="P193" s="213">
        <f t="shared" si="171"/>
        <v>0.86803433563171328</v>
      </c>
      <c r="Q193" s="40">
        <f t="shared" si="207"/>
        <v>188338.46</v>
      </c>
      <c r="R193" s="51">
        <v>163484.25</v>
      </c>
      <c r="S193" s="41">
        <f t="shared" si="208"/>
        <v>21161.398084123648</v>
      </c>
      <c r="T193" s="41">
        <f t="shared" si="209"/>
        <v>97634.640138205184</v>
      </c>
      <c r="U193" s="41">
        <f t="shared" si="210"/>
        <v>26269.409902656105</v>
      </c>
      <c r="V193" s="41">
        <f t="shared" si="211"/>
        <v>6742.4818750150671</v>
      </c>
      <c r="W193" s="51">
        <v>11676.32</v>
      </c>
      <c r="X193" s="51"/>
      <c r="Y193" s="41"/>
      <c r="Z193" s="40">
        <f t="shared" si="212"/>
        <v>163484.25000000003</v>
      </c>
      <c r="AA193" s="54">
        <f t="shared" si="213"/>
        <v>20136.350959138726</v>
      </c>
      <c r="AB193" s="54">
        <f t="shared" si="214"/>
        <v>97634.640138205184</v>
      </c>
      <c r="AC193" s="54">
        <f t="shared" si="214"/>
        <v>26269.409902656105</v>
      </c>
      <c r="AD193" s="54">
        <f t="shared" si="215"/>
        <v>7767.5290000000005</v>
      </c>
      <c r="AE193" s="54">
        <f t="shared" si="214"/>
        <v>11676.32</v>
      </c>
      <c r="AF193" s="54">
        <f t="shared" si="214"/>
        <v>0</v>
      </c>
      <c r="AG193" s="54"/>
      <c r="AH193" s="42">
        <f t="shared" si="216"/>
        <v>163484.25000000003</v>
      </c>
      <c r="AI193" s="56">
        <f t="shared" si="217"/>
        <v>24854.209999999963</v>
      </c>
    </row>
    <row r="194" spans="1:36" x14ac:dyDescent="0.25">
      <c r="A194" s="31">
        <v>17</v>
      </c>
      <c r="B194" s="38">
        <v>6466.1</v>
      </c>
      <c r="C194" s="33">
        <v>2.2999999999999998</v>
      </c>
      <c r="D194" s="33">
        <v>11.07</v>
      </c>
      <c r="E194" s="33">
        <v>3.25</v>
      </c>
      <c r="F194" s="35">
        <v>0.77</v>
      </c>
      <c r="G194" s="35">
        <v>1.33</v>
      </c>
      <c r="H194" s="35"/>
      <c r="I194" s="51">
        <v>120334.35</v>
      </c>
      <c r="J194" s="41">
        <f t="shared" si="203"/>
        <v>14160.951000000005</v>
      </c>
      <c r="K194" s="41">
        <f t="shared" si="204"/>
        <v>71579.726999999999</v>
      </c>
      <c r="L194" s="41">
        <f t="shared" si="205"/>
        <v>21014.825000000001</v>
      </c>
      <c r="M194" s="41">
        <f t="shared" si="206"/>
        <v>4978.8970000000008</v>
      </c>
      <c r="N194" s="41">
        <v>8599.9500000000007</v>
      </c>
      <c r="O194" s="41"/>
      <c r="P194" s="213">
        <f t="shared" si="171"/>
        <v>1.2113646685256536</v>
      </c>
      <c r="Q194" s="40">
        <f t="shared" si="207"/>
        <v>120334.34999999999</v>
      </c>
      <c r="R194" s="51">
        <v>145768.78</v>
      </c>
      <c r="S194" s="41">
        <f t="shared" si="208"/>
        <v>17108.091295210226</v>
      </c>
      <c r="T194" s="41">
        <f t="shared" si="209"/>
        <v>86709.152270511782</v>
      </c>
      <c r="U194" s="41">
        <f t="shared" si="210"/>
        <v>25456.616520249619</v>
      </c>
      <c r="V194" s="41">
        <f t="shared" si="211"/>
        <v>6031.2599140283719</v>
      </c>
      <c r="W194" s="51">
        <v>10463.66</v>
      </c>
      <c r="X194" s="51"/>
      <c r="Y194" s="41"/>
      <c r="Z194" s="40">
        <f t="shared" si="212"/>
        <v>145768.78</v>
      </c>
      <c r="AA194" s="54">
        <f t="shared" si="213"/>
        <v>18160.454209238596</v>
      </c>
      <c r="AB194" s="54">
        <f t="shared" si="214"/>
        <v>86709.152270511782</v>
      </c>
      <c r="AC194" s="54">
        <f t="shared" si="214"/>
        <v>25456.616520249619</v>
      </c>
      <c r="AD194" s="54">
        <f t="shared" si="215"/>
        <v>4978.8970000000008</v>
      </c>
      <c r="AE194" s="54">
        <f t="shared" si="214"/>
        <v>10463.66</v>
      </c>
      <c r="AF194" s="54">
        <f t="shared" si="214"/>
        <v>0</v>
      </c>
      <c r="AG194" s="54"/>
      <c r="AH194" s="42">
        <f t="shared" si="216"/>
        <v>145768.78</v>
      </c>
      <c r="AI194" s="56">
        <f t="shared" si="217"/>
        <v>-25434.429999999993</v>
      </c>
    </row>
    <row r="195" spans="1:36" x14ac:dyDescent="0.25">
      <c r="A195" s="31" t="s">
        <v>38</v>
      </c>
      <c r="B195" s="38">
        <v>5386.3</v>
      </c>
      <c r="C195" s="33">
        <v>2.2999999999999998</v>
      </c>
      <c r="D195" s="33">
        <v>11.65</v>
      </c>
      <c r="E195" s="33">
        <v>1.51</v>
      </c>
      <c r="F195" s="35">
        <v>0.77</v>
      </c>
      <c r="G195" s="35">
        <v>1.33</v>
      </c>
      <c r="H195" s="35"/>
      <c r="I195" s="51">
        <v>93667.82</v>
      </c>
      <c r="J195" s="41">
        <f t="shared" si="203"/>
        <v>11472.800999999999</v>
      </c>
      <c r="K195" s="41">
        <f t="shared" si="204"/>
        <v>62750.395000000004</v>
      </c>
      <c r="L195" s="41">
        <f t="shared" si="205"/>
        <v>8133.3130000000001</v>
      </c>
      <c r="M195" s="41">
        <f t="shared" si="206"/>
        <v>4147.451</v>
      </c>
      <c r="N195" s="41">
        <v>7163.86</v>
      </c>
      <c r="O195" s="41"/>
      <c r="P195" s="213">
        <f t="shared" si="171"/>
        <v>1.0573019634704852</v>
      </c>
      <c r="Q195" s="40">
        <f t="shared" si="207"/>
        <v>93667.819999999992</v>
      </c>
      <c r="R195" s="51">
        <v>99035.17</v>
      </c>
      <c r="S195" s="41">
        <f t="shared" si="208"/>
        <v>12004.408267833836</v>
      </c>
      <c r="T195" s="41">
        <f t="shared" si="209"/>
        <v>66346.115842048515</v>
      </c>
      <c r="U195" s="41">
        <f t="shared" si="210"/>
        <v>8599.3678044200224</v>
      </c>
      <c r="V195" s="41">
        <f t="shared" si="211"/>
        <v>4385.1080856976278</v>
      </c>
      <c r="W195" s="51">
        <v>7700.17</v>
      </c>
      <c r="X195" s="51"/>
      <c r="Y195" s="41"/>
      <c r="Z195" s="40">
        <f t="shared" si="212"/>
        <v>99035.17</v>
      </c>
      <c r="AA195" s="54">
        <f t="shared" si="213"/>
        <v>12242.065353531463</v>
      </c>
      <c r="AB195" s="54">
        <f t="shared" si="214"/>
        <v>66346.115842048515</v>
      </c>
      <c r="AC195" s="54">
        <f t="shared" si="214"/>
        <v>8599.3678044200224</v>
      </c>
      <c r="AD195" s="54">
        <f t="shared" si="215"/>
        <v>4147.451</v>
      </c>
      <c r="AE195" s="54">
        <f t="shared" si="214"/>
        <v>7700.17</v>
      </c>
      <c r="AF195" s="54">
        <f t="shared" si="214"/>
        <v>0</v>
      </c>
      <c r="AG195" s="54"/>
      <c r="AH195" s="42">
        <f t="shared" si="216"/>
        <v>99035.17</v>
      </c>
      <c r="AI195" s="56">
        <f t="shared" si="217"/>
        <v>-5367.3499999999913</v>
      </c>
    </row>
    <row r="196" spans="1:36" x14ac:dyDescent="0.25">
      <c r="A196" s="32" t="s">
        <v>37</v>
      </c>
      <c r="B196" s="53">
        <f>SUM(B190:B195)</f>
        <v>54897.000000000007</v>
      </c>
      <c r="C196" s="33"/>
      <c r="D196" s="34"/>
      <c r="E196" s="34"/>
      <c r="F196" s="35"/>
      <c r="G196" s="35"/>
      <c r="H196" s="35"/>
      <c r="I196" s="43">
        <f t="shared" ref="I196:O196" si="218">SUM(I190:I195)</f>
        <v>1104172.8599999999</v>
      </c>
      <c r="J196" s="43">
        <f t="shared" si="218"/>
        <v>128311.32799999998</v>
      </c>
      <c r="K196" s="43">
        <f t="shared" si="218"/>
        <v>604259.50299999991</v>
      </c>
      <c r="L196" s="43">
        <f t="shared" si="218"/>
        <v>185120.139</v>
      </c>
      <c r="M196" s="43">
        <f t="shared" si="218"/>
        <v>42270.69</v>
      </c>
      <c r="N196" s="43">
        <f t="shared" si="218"/>
        <v>73013.569999999992</v>
      </c>
      <c r="O196" s="43">
        <f t="shared" si="218"/>
        <v>71197.63</v>
      </c>
      <c r="P196" s="213">
        <f t="shared" si="171"/>
        <v>0.91141287424869344</v>
      </c>
      <c r="Q196" s="40">
        <f t="shared" si="207"/>
        <v>1104172.8599999999</v>
      </c>
      <c r="R196" s="43">
        <f>SUM(R190:R195)</f>
        <v>1006357.3600000001</v>
      </c>
      <c r="S196" s="43">
        <f t="shared" ref="S196:W196" si="219">SUM(S190:S195)</f>
        <v>115375.96591493394</v>
      </c>
      <c r="T196" s="43">
        <f t="shared" si="219"/>
        <v>558826.08526534867</v>
      </c>
      <c r="U196" s="43">
        <f t="shared" si="219"/>
        <v>168005.00645841329</v>
      </c>
      <c r="V196" s="43">
        <f t="shared" si="219"/>
        <v>39000.202361304131</v>
      </c>
      <c r="W196" s="43">
        <f t="shared" si="219"/>
        <v>67822.89</v>
      </c>
      <c r="X196" s="43">
        <f>SUM(X190:X195)</f>
        <v>57327.210000000006</v>
      </c>
      <c r="Y196" s="41"/>
      <c r="Z196" s="40">
        <f t="shared" si="212"/>
        <v>1006357.36</v>
      </c>
      <c r="AA196" s="55">
        <f t="shared" ref="AA196:AF196" si="220">SUM(AA190:AA195)</f>
        <v>112105.47827623805</v>
      </c>
      <c r="AB196" s="55">
        <f t="shared" si="220"/>
        <v>558826.08526534867</v>
      </c>
      <c r="AC196" s="55">
        <f t="shared" si="220"/>
        <v>168005.00645841329</v>
      </c>
      <c r="AD196" s="55">
        <f t="shared" si="220"/>
        <v>42270.69</v>
      </c>
      <c r="AE196" s="55">
        <f t="shared" si="220"/>
        <v>67822.89</v>
      </c>
      <c r="AF196" s="55">
        <f t="shared" si="220"/>
        <v>57327.210000000006</v>
      </c>
      <c r="AG196" s="54"/>
      <c r="AH196" s="42">
        <f>SUM(AH190:AH195)</f>
        <v>1006357.3600000001</v>
      </c>
      <c r="AI196" s="56">
        <f>SUM(AI190:AI195)</f>
        <v>97815.499999999971</v>
      </c>
    </row>
    <row r="197" spans="1:36" x14ac:dyDescent="0.25">
      <c r="A197" t="s">
        <v>40</v>
      </c>
      <c r="P197" s="215"/>
      <c r="Q197" s="87"/>
      <c r="R197" s="78"/>
    </row>
    <row r="198" spans="1:36" x14ac:dyDescent="0.25">
      <c r="A198" s="31">
        <v>2</v>
      </c>
      <c r="B198" s="38">
        <v>14818.5</v>
      </c>
      <c r="C198" s="33">
        <v>2.2999999999999998</v>
      </c>
      <c r="D198" s="33">
        <v>10.92</v>
      </c>
      <c r="E198" s="33">
        <v>3.15</v>
      </c>
      <c r="F198" s="35">
        <v>0.77</v>
      </c>
      <c r="G198" s="35">
        <v>1.33</v>
      </c>
      <c r="H198" s="35"/>
      <c r="I198" s="51">
        <v>273550.68</v>
      </c>
      <c r="J198" s="41">
        <f>I198-K198-L198-M198-N198</f>
        <v>33935.32</v>
      </c>
      <c r="K198" s="41">
        <f>B198*D198</f>
        <v>161818.01999999999</v>
      </c>
      <c r="L198" s="41">
        <f>E198*B198</f>
        <v>46678.275000000001</v>
      </c>
      <c r="M198" s="41">
        <f>F198*B198</f>
        <v>11410.245000000001</v>
      </c>
      <c r="N198" s="41">
        <v>19708.82</v>
      </c>
      <c r="O198" s="41"/>
      <c r="P198" s="213">
        <f t="shared" si="171"/>
        <v>0.9036166168550559</v>
      </c>
      <c r="Q198" s="40">
        <f t="shared" ref="Q198:Q203" si="221">I198</f>
        <v>273550.68</v>
      </c>
      <c r="R198" s="51">
        <v>247184.94</v>
      </c>
      <c r="S198" s="41">
        <f>R198-T198-U198-V198-W198-X198</f>
        <v>30613.946300898999</v>
      </c>
      <c r="T198" s="41">
        <f>P198*K198</f>
        <v>146221.45177858375</v>
      </c>
      <c r="U198" s="41">
        <f>L198*P198</f>
        <v>42179.264936129934</v>
      </c>
      <c r="V198" s="41">
        <f>P198*M198</f>
        <v>10310.486984387318</v>
      </c>
      <c r="W198" s="51">
        <v>17859.79</v>
      </c>
      <c r="X198" s="51"/>
      <c r="Y198" s="41"/>
      <c r="Z198" s="40">
        <f>SUM(S198:Y198)</f>
        <v>247184.94000000003</v>
      </c>
      <c r="AA198" s="54">
        <f>Z198-AF198-AE198-AD198-AC198-AB198</f>
        <v>29514.188285286335</v>
      </c>
      <c r="AB198" s="54">
        <f t="shared" ref="AB198:AF201" si="222">T198</f>
        <v>146221.45177858375</v>
      </c>
      <c r="AC198" s="54">
        <f t="shared" si="222"/>
        <v>42179.264936129934</v>
      </c>
      <c r="AD198" s="54">
        <f>M198</f>
        <v>11410.245000000001</v>
      </c>
      <c r="AE198" s="54">
        <f t="shared" si="222"/>
        <v>17859.79</v>
      </c>
      <c r="AF198" s="54">
        <f t="shared" si="222"/>
        <v>0</v>
      </c>
      <c r="AG198" s="54"/>
      <c r="AH198" s="42">
        <f>SUM(AA198:AG198)</f>
        <v>247184.94000000003</v>
      </c>
      <c r="AI198" s="56">
        <f>I198-Z198</f>
        <v>26365.739999999962</v>
      </c>
    </row>
    <row r="199" spans="1:36" x14ac:dyDescent="0.25">
      <c r="A199" s="31">
        <v>6</v>
      </c>
      <c r="B199" s="38">
        <v>7878.8</v>
      </c>
      <c r="C199" s="33">
        <v>2.2999999999999998</v>
      </c>
      <c r="D199" s="33">
        <v>10.92</v>
      </c>
      <c r="E199" s="33">
        <v>2.95</v>
      </c>
      <c r="F199" s="35">
        <v>0.77</v>
      </c>
      <c r="G199" s="35">
        <v>1.33</v>
      </c>
      <c r="H199" s="35"/>
      <c r="I199" s="51">
        <v>143158.20000000001</v>
      </c>
      <c r="J199" s="41">
        <f>I199-K199-L199-M199-N199</f>
        <v>17333.888000000006</v>
      </c>
      <c r="K199" s="41">
        <f>B199*D199</f>
        <v>86036.495999999999</v>
      </c>
      <c r="L199" s="41">
        <f>E199*B199</f>
        <v>23242.460000000003</v>
      </c>
      <c r="M199" s="41">
        <f>F199*B199</f>
        <v>6066.6760000000004</v>
      </c>
      <c r="N199" s="41">
        <v>10478.68</v>
      </c>
      <c r="O199" s="41"/>
      <c r="P199" s="213">
        <f t="shared" si="171"/>
        <v>0.98406944205780722</v>
      </c>
      <c r="Q199" s="40">
        <f t="shared" si="221"/>
        <v>143158.20000000001</v>
      </c>
      <c r="R199" s="51">
        <v>140877.60999999999</v>
      </c>
      <c r="S199" s="41">
        <f>R199-T199-U199-V199-W199-X199</f>
        <v>16986.178273954822</v>
      </c>
      <c r="T199" s="41">
        <f>P199*K199</f>
        <v>84665.886615328767</v>
      </c>
      <c r="U199" s="41">
        <f>L199*P199</f>
        <v>22872.194644250903</v>
      </c>
      <c r="V199" s="41">
        <f>P199*M199</f>
        <v>5970.0304664654905</v>
      </c>
      <c r="W199" s="51">
        <v>10383.32</v>
      </c>
      <c r="X199" s="51"/>
      <c r="Y199" s="41"/>
      <c r="Z199" s="40">
        <f>SUM(S199:Y199)</f>
        <v>140877.60999999999</v>
      </c>
      <c r="AA199" s="54">
        <f>Z199-AF199-AE199-AD199-AC199-AB199</f>
        <v>16889.532740420298</v>
      </c>
      <c r="AB199" s="54">
        <f t="shared" si="222"/>
        <v>84665.886615328767</v>
      </c>
      <c r="AC199" s="54">
        <f t="shared" si="222"/>
        <v>22872.194644250903</v>
      </c>
      <c r="AD199" s="54">
        <f>M199</f>
        <v>6066.6760000000004</v>
      </c>
      <c r="AE199" s="54">
        <f t="shared" si="222"/>
        <v>10383.32</v>
      </c>
      <c r="AF199" s="54">
        <f t="shared" si="222"/>
        <v>0</v>
      </c>
      <c r="AG199" s="54"/>
      <c r="AH199" s="42">
        <f>SUM(AA199:AG199)</f>
        <v>140877.60999999999</v>
      </c>
      <c r="AI199" s="56">
        <f>I199-Z199</f>
        <v>2280.5900000000256</v>
      </c>
    </row>
    <row r="200" spans="1:36" x14ac:dyDescent="0.25">
      <c r="A200" s="31">
        <v>14</v>
      </c>
      <c r="B200" s="38">
        <v>9268.9</v>
      </c>
      <c r="C200" s="33">
        <v>2.2999999999999998</v>
      </c>
      <c r="D200" s="33">
        <v>11.24</v>
      </c>
      <c r="E200" s="33">
        <v>3.02</v>
      </c>
      <c r="F200" s="35">
        <v>0.77</v>
      </c>
      <c r="G200" s="35">
        <v>1.33</v>
      </c>
      <c r="H200" s="35"/>
      <c r="I200" s="51">
        <v>171196.82500000001</v>
      </c>
      <c r="J200" s="41">
        <f>I200-K200-L200-M200-N200</f>
        <v>19557.578000000016</v>
      </c>
      <c r="K200" s="41">
        <f>B200*D200</f>
        <v>104182.436</v>
      </c>
      <c r="L200" s="41">
        <f>E200*B200</f>
        <v>27992.077999999998</v>
      </c>
      <c r="M200" s="41">
        <f>F200*B200</f>
        <v>7137.0529999999999</v>
      </c>
      <c r="N200" s="41">
        <v>12327.68</v>
      </c>
      <c r="O200" s="41"/>
      <c r="P200" s="213">
        <f t="shared" si="171"/>
        <v>0.82416791316077265</v>
      </c>
      <c r="Q200" s="40">
        <f t="shared" si="221"/>
        <v>171196.82500000001</v>
      </c>
      <c r="R200" s="51">
        <v>141094.93</v>
      </c>
      <c r="S200" s="41">
        <f>R200-T200-U200-V200-W200-X200</f>
        <v>16065.996546452834</v>
      </c>
      <c r="T200" s="41">
        <f>P200*K200</f>
        <v>85863.820866125752</v>
      </c>
      <c r="U200" s="41">
        <f>L200*P200</f>
        <v>23070.172510293574</v>
      </c>
      <c r="V200" s="41">
        <f>P200*M200</f>
        <v>5882.130077127832</v>
      </c>
      <c r="W200" s="51">
        <v>10212.81</v>
      </c>
      <c r="X200" s="51"/>
      <c r="Y200" s="41"/>
      <c r="Z200" s="40">
        <f>SUM(S200:Y200)</f>
        <v>141094.93</v>
      </c>
      <c r="AA200" s="54">
        <f>Z200-AF200-AE200-AD200-AC200-AB200</f>
        <v>14811.073623580669</v>
      </c>
      <c r="AB200" s="54">
        <f t="shared" si="222"/>
        <v>85863.820866125752</v>
      </c>
      <c r="AC200" s="54">
        <f t="shared" si="222"/>
        <v>23070.172510293574</v>
      </c>
      <c r="AD200" s="54">
        <f>M200</f>
        <v>7137.0529999999999</v>
      </c>
      <c r="AE200" s="54">
        <f t="shared" si="222"/>
        <v>10212.81</v>
      </c>
      <c r="AF200" s="54">
        <f t="shared" si="222"/>
        <v>0</v>
      </c>
      <c r="AG200" s="54"/>
      <c r="AH200" s="42">
        <f>SUM(AA200:AG200)</f>
        <v>141094.93</v>
      </c>
      <c r="AI200" s="56">
        <f>I200-Z200</f>
        <v>30101.895000000019</v>
      </c>
    </row>
    <row r="201" spans="1:36" x14ac:dyDescent="0.25">
      <c r="A201" s="31">
        <v>24</v>
      </c>
      <c r="B201" s="38">
        <v>3990.2</v>
      </c>
      <c r="C201" s="33">
        <v>2.2999999999999998</v>
      </c>
      <c r="D201" s="33">
        <v>12.24</v>
      </c>
      <c r="E201" s="33">
        <v>2.75</v>
      </c>
      <c r="F201" s="35">
        <v>0.77</v>
      </c>
      <c r="G201" s="35">
        <v>1.33</v>
      </c>
      <c r="H201" s="35"/>
      <c r="I201" s="51">
        <v>77211.039999999994</v>
      </c>
      <c r="J201" s="41">
        <f>I201-K201-L201-M201-N201</f>
        <v>9018.4579999999987</v>
      </c>
      <c r="K201" s="41">
        <f>B201*D201</f>
        <v>48840.047999999995</v>
      </c>
      <c r="L201" s="41">
        <f>E201*B201</f>
        <v>10973.05</v>
      </c>
      <c r="M201" s="41">
        <f>F201*B201</f>
        <v>3072.4539999999997</v>
      </c>
      <c r="N201" s="41">
        <v>5307.03</v>
      </c>
      <c r="O201" s="41"/>
      <c r="P201" s="213">
        <f t="shared" si="171"/>
        <v>0.88869674595757298</v>
      </c>
      <c r="Q201" s="40">
        <f t="shared" si="221"/>
        <v>77211.039999999994</v>
      </c>
      <c r="R201" s="51">
        <v>68617.2</v>
      </c>
      <c r="S201" s="41">
        <f>R201-T201-U201-V201-W201-X201</f>
        <v>7948.8645698542587</v>
      </c>
      <c r="T201" s="41">
        <f>P201*K201</f>
        <v>43403.991730011665</v>
      </c>
      <c r="U201" s="41">
        <f>L201*P201</f>
        <v>9751.7138282297456</v>
      </c>
      <c r="V201" s="41">
        <f>P201*M201</f>
        <v>2730.4798719043288</v>
      </c>
      <c r="W201" s="51">
        <v>4782.1499999999996</v>
      </c>
      <c r="X201" s="51"/>
      <c r="Y201" s="41"/>
      <c r="Z201" s="40">
        <f>SUM(S201:Y201)</f>
        <v>68617.2</v>
      </c>
      <c r="AA201" s="54">
        <f>Z201-AF201-AE201-AD201-AC201-AB201</f>
        <v>7606.8904417585873</v>
      </c>
      <c r="AB201" s="54">
        <f t="shared" si="222"/>
        <v>43403.991730011665</v>
      </c>
      <c r="AC201" s="54">
        <f t="shared" si="222"/>
        <v>9751.7138282297456</v>
      </c>
      <c r="AD201" s="54">
        <f>M201</f>
        <v>3072.4539999999997</v>
      </c>
      <c r="AE201" s="54">
        <f t="shared" si="222"/>
        <v>4782.1499999999996</v>
      </c>
      <c r="AF201" s="54">
        <f t="shared" si="222"/>
        <v>0</v>
      </c>
      <c r="AG201" s="54"/>
      <c r="AH201" s="42">
        <f>SUM(AA201:AG201)</f>
        <v>68617.2</v>
      </c>
      <c r="AI201" s="56">
        <f>I201-Z201</f>
        <v>8593.8399999999965</v>
      </c>
    </row>
    <row r="202" spans="1:36" x14ac:dyDescent="0.25">
      <c r="A202" s="32" t="s">
        <v>37</v>
      </c>
      <c r="B202" s="53">
        <f>SUM(B198:B201)</f>
        <v>35956.399999999994</v>
      </c>
      <c r="C202" s="33"/>
      <c r="D202" s="34"/>
      <c r="E202" s="34"/>
      <c r="F202" s="35"/>
      <c r="G202" s="35"/>
      <c r="H202" s="35"/>
      <c r="I202" s="43">
        <f t="shared" ref="I202:O202" si="223">SUM(I198:I201)</f>
        <v>665116.74500000011</v>
      </c>
      <c r="J202" s="43">
        <f t="shared" si="223"/>
        <v>79845.244000000021</v>
      </c>
      <c r="K202" s="43">
        <f t="shared" si="223"/>
        <v>400877</v>
      </c>
      <c r="L202" s="43">
        <f t="shared" si="223"/>
        <v>108885.863</v>
      </c>
      <c r="M202" s="43">
        <f t="shared" si="223"/>
        <v>27686.428</v>
      </c>
      <c r="N202" s="43">
        <f t="shared" si="223"/>
        <v>47822.21</v>
      </c>
      <c r="O202" s="43">
        <f t="shared" si="223"/>
        <v>0</v>
      </c>
      <c r="P202" s="213">
        <f t="shared" si="171"/>
        <v>0.89875151166130962</v>
      </c>
      <c r="Q202" s="40">
        <f t="shared" si="221"/>
        <v>665116.74500000011</v>
      </c>
      <c r="R202" s="43">
        <f>SUM(R198:R201)</f>
        <v>597774.67999999993</v>
      </c>
      <c r="S202" s="43">
        <f t="shared" ref="S202:X202" si="224">SUM(S198:S201)</f>
        <v>71614.985691160909</v>
      </c>
      <c r="T202" s="43">
        <f t="shared" si="224"/>
        <v>360155.15099004994</v>
      </c>
      <c r="U202" s="43">
        <f t="shared" si="224"/>
        <v>97873.345918904146</v>
      </c>
      <c r="V202" s="43">
        <f t="shared" si="224"/>
        <v>24893.127399884968</v>
      </c>
      <c r="W202" s="43">
        <f t="shared" si="224"/>
        <v>43238.07</v>
      </c>
      <c r="X202" s="43">
        <f t="shared" si="224"/>
        <v>0</v>
      </c>
      <c r="Y202" s="41"/>
      <c r="Z202" s="40">
        <f>SUM(Z198:Z201)</f>
        <v>597774.67999999993</v>
      </c>
      <c r="AA202" s="55">
        <f>SUM(AA198:AA201)</f>
        <v>68821.685091045889</v>
      </c>
      <c r="AB202" s="55">
        <f>SUM(AB198:AB201)</f>
        <v>360155.15099004994</v>
      </c>
      <c r="AC202" s="55">
        <f>SUM(AC198:AC201)</f>
        <v>97873.345918904146</v>
      </c>
      <c r="AD202" s="55">
        <f>SUM(AD198:AD201)</f>
        <v>27686.428</v>
      </c>
      <c r="AE202" s="55">
        <f>SUM(AE200:AE201)</f>
        <v>14994.96</v>
      </c>
      <c r="AF202" s="55">
        <f>SUM(AF198:AF201)</f>
        <v>0</v>
      </c>
      <c r="AG202" s="54"/>
      <c r="AH202" s="42">
        <f>SUM(AH198:AH201)</f>
        <v>597774.67999999993</v>
      </c>
      <c r="AI202" s="56">
        <f>SUM(AI198:AI201)</f>
        <v>67342.065000000002</v>
      </c>
    </row>
    <row r="203" spans="1:36" x14ac:dyDescent="0.25">
      <c r="A203" t="s">
        <v>41</v>
      </c>
      <c r="H203" t="s">
        <v>59</v>
      </c>
      <c r="I203" t="s">
        <v>59</v>
      </c>
      <c r="P203" s="215"/>
      <c r="Q203" s="87" t="str">
        <f t="shared" si="221"/>
        <v xml:space="preserve"> </v>
      </c>
      <c r="R203" s="78"/>
      <c r="AJ203" s="65"/>
    </row>
    <row r="204" spans="1:36" x14ac:dyDescent="0.25">
      <c r="A204" s="31">
        <v>15</v>
      </c>
      <c r="B204" s="38">
        <v>3319.7</v>
      </c>
      <c r="C204" s="33">
        <v>2.2999999999999998</v>
      </c>
      <c r="D204" s="33">
        <v>13.7</v>
      </c>
      <c r="E204" s="33">
        <v>10</v>
      </c>
      <c r="F204" s="35">
        <v>0.77</v>
      </c>
      <c r="G204" s="35">
        <v>1.33</v>
      </c>
      <c r="H204" s="35"/>
      <c r="I204" s="51">
        <v>94500.7</v>
      </c>
      <c r="J204" s="41">
        <f>I204-K204-L204-M204-N204</f>
        <v>8852.3810000000049</v>
      </c>
      <c r="K204" s="41">
        <f>B204*D204</f>
        <v>45479.889999999992</v>
      </c>
      <c r="L204" s="41">
        <f>E204*B204</f>
        <v>33197</v>
      </c>
      <c r="M204" s="41">
        <f>F204*B204</f>
        <v>2556.1689999999999</v>
      </c>
      <c r="N204" s="41">
        <v>4415.26</v>
      </c>
      <c r="O204" s="41"/>
      <c r="P204" s="213">
        <f t="shared" si="171"/>
        <v>1.0136139732298279</v>
      </c>
      <c r="Q204" s="40">
        <f>J204+K204+L204+M204+N204+O204</f>
        <v>94500.699999999983</v>
      </c>
      <c r="R204" s="51">
        <v>95787.23</v>
      </c>
      <c r="S204" s="41">
        <f>R204-T204-U204-V204-W204-X204</f>
        <v>8699.4763093969705</v>
      </c>
      <c r="T204" s="41">
        <f>P204*K204</f>
        <v>46099.052004955513</v>
      </c>
      <c r="U204" s="41">
        <f>L204*P204</f>
        <v>33648.943069310597</v>
      </c>
      <c r="V204" s="41">
        <f t="shared" ref="V204:V215" si="225">P204*M204</f>
        <v>2590.9686163369161</v>
      </c>
      <c r="W204" s="51">
        <v>4748.79</v>
      </c>
      <c r="X204" s="51"/>
      <c r="Y204" s="41"/>
      <c r="Z204" s="40">
        <f t="shared" ref="Z204:Z216" si="226">SUM(S204:Y204)</f>
        <v>95787.23</v>
      </c>
      <c r="AA204" s="54">
        <f t="shared" ref="AA204:AA215" si="227">Z204-AF204-AE204-AD204-AC204-AB204</f>
        <v>8734.2759257338985</v>
      </c>
      <c r="AB204" s="54">
        <f t="shared" ref="AB204:AB215" si="228">T204</f>
        <v>46099.052004955513</v>
      </c>
      <c r="AC204" s="54">
        <f t="shared" ref="AC204:AC215" si="229">U204</f>
        <v>33648.943069310597</v>
      </c>
      <c r="AD204" s="54">
        <f t="shared" ref="AD204:AD215" si="230">M204</f>
        <v>2556.1689999999999</v>
      </c>
      <c r="AE204" s="54">
        <f t="shared" ref="AE204:AE215" si="231">W204</f>
        <v>4748.79</v>
      </c>
      <c r="AF204" s="54">
        <f t="shared" ref="AF204:AF215" si="232">X204</f>
        <v>0</v>
      </c>
      <c r="AG204" s="54"/>
      <c r="AH204" s="42">
        <f t="shared" ref="AH204:AH215" si="233">SUM(AA204:AG204)</f>
        <v>95787.23</v>
      </c>
      <c r="AI204" s="56">
        <f t="shared" ref="AI204:AI215" si="234">I204-Z204</f>
        <v>-1286.5299999999988</v>
      </c>
      <c r="AJ204" s="65"/>
    </row>
    <row r="205" spans="1:36" x14ac:dyDescent="0.25">
      <c r="A205" s="31">
        <v>17</v>
      </c>
      <c r="B205" s="38">
        <v>2781.1</v>
      </c>
      <c r="C205" s="33">
        <v>2.2999999999999998</v>
      </c>
      <c r="D205" s="33">
        <v>13.23</v>
      </c>
      <c r="E205" s="33">
        <v>10</v>
      </c>
      <c r="F205" s="35">
        <v>0.77</v>
      </c>
      <c r="G205" s="35">
        <v>1.33</v>
      </c>
      <c r="H205" s="35"/>
      <c r="I205" s="51">
        <v>77008.960000000006</v>
      </c>
      <c r="J205" s="41">
        <f>I205-K205-L205-M205-N205</f>
        <v>6563.7100000000046</v>
      </c>
      <c r="K205" s="41">
        <f t="shared" ref="K205:K215" si="235">B205*D205</f>
        <v>36793.953000000001</v>
      </c>
      <c r="L205" s="41">
        <f t="shared" ref="L205:L215" si="236">E205*B205</f>
        <v>27811</v>
      </c>
      <c r="M205" s="41">
        <f t="shared" ref="M205:M215" si="237">F205*B205</f>
        <v>2141.4470000000001</v>
      </c>
      <c r="N205" s="41">
        <v>3698.85</v>
      </c>
      <c r="O205" s="41"/>
      <c r="P205" s="213">
        <f t="shared" si="171"/>
        <v>0.68548023502719679</v>
      </c>
      <c r="Q205" s="40">
        <f t="shared" ref="Q205:Q216" si="238">J205+K205+L205+M205+N205+O205</f>
        <v>77008.960000000006</v>
      </c>
      <c r="R205" s="51">
        <v>52788.12</v>
      </c>
      <c r="S205" s="41">
        <f t="shared" ref="S205:S215" si="239">R205-T205-U205-V205-W205-X205</f>
        <v>4397.9820407807147</v>
      </c>
      <c r="T205" s="41">
        <f t="shared" ref="T205:T215" si="240">P205*K205</f>
        <v>25221.527550019633</v>
      </c>
      <c r="U205" s="41">
        <f t="shared" ref="U205:U215" si="241">L205*P205</f>
        <v>19063.890816341369</v>
      </c>
      <c r="V205" s="41">
        <f t="shared" si="225"/>
        <v>1467.9195928582856</v>
      </c>
      <c r="W205" s="51">
        <v>2636.8</v>
      </c>
      <c r="X205" s="51"/>
      <c r="Y205" s="41"/>
      <c r="Z205" s="40">
        <f t="shared" si="226"/>
        <v>52788.12</v>
      </c>
      <c r="AA205" s="54">
        <f t="shared" si="227"/>
        <v>3724.4546336389976</v>
      </c>
      <c r="AB205" s="54">
        <f t="shared" si="228"/>
        <v>25221.527550019633</v>
      </c>
      <c r="AC205" s="54">
        <f t="shared" si="229"/>
        <v>19063.890816341369</v>
      </c>
      <c r="AD205" s="54">
        <f t="shared" si="230"/>
        <v>2141.4470000000001</v>
      </c>
      <c r="AE205" s="54">
        <f t="shared" si="231"/>
        <v>2636.8</v>
      </c>
      <c r="AF205" s="54">
        <f t="shared" si="232"/>
        <v>0</v>
      </c>
      <c r="AG205" s="54"/>
      <c r="AH205" s="42">
        <f t="shared" si="233"/>
        <v>52788.12</v>
      </c>
      <c r="AI205" s="56">
        <f t="shared" si="234"/>
        <v>24220.840000000004</v>
      </c>
      <c r="AJ205" s="65"/>
    </row>
    <row r="206" spans="1:36" x14ac:dyDescent="0.25">
      <c r="A206" s="31">
        <v>18</v>
      </c>
      <c r="B206" s="38">
        <v>5655.7</v>
      </c>
      <c r="C206" s="33">
        <v>2.48</v>
      </c>
      <c r="D206" s="33">
        <v>11</v>
      </c>
      <c r="E206" s="33">
        <v>3.59</v>
      </c>
      <c r="F206" s="35">
        <v>0.77</v>
      </c>
      <c r="G206" s="35">
        <v>1.33</v>
      </c>
      <c r="H206" s="35">
        <v>5.51</v>
      </c>
      <c r="I206" s="51">
        <v>141537.16</v>
      </c>
      <c r="J206" s="41">
        <f>I206-K206-L206-M206-N206-O206</f>
        <v>15980.358</v>
      </c>
      <c r="K206" s="41">
        <f t="shared" si="235"/>
        <v>62212.7</v>
      </c>
      <c r="L206" s="41">
        <f t="shared" si="236"/>
        <v>20303.963</v>
      </c>
      <c r="M206" s="41">
        <f t="shared" si="237"/>
        <v>4354.8890000000001</v>
      </c>
      <c r="N206" s="41">
        <v>7522.17</v>
      </c>
      <c r="O206" s="41">
        <v>31163.08</v>
      </c>
      <c r="P206" s="213">
        <f t="shared" si="171"/>
        <v>1.0656552667864749</v>
      </c>
      <c r="Q206" s="40">
        <f t="shared" si="238"/>
        <v>141537.15999999997</v>
      </c>
      <c r="R206" s="51">
        <v>150829.82</v>
      </c>
      <c r="S206" s="41">
        <f t="shared" si="239"/>
        <v>15493.483077284887</v>
      </c>
      <c r="T206" s="41">
        <f t="shared" si="240"/>
        <v>66297.291416006919</v>
      </c>
      <c r="U206" s="41">
        <f t="shared" si="241"/>
        <v>21637.025107587717</v>
      </c>
      <c r="V206" s="41">
        <f t="shared" si="225"/>
        <v>4640.8103991204853</v>
      </c>
      <c r="W206" s="51">
        <v>8004.14</v>
      </c>
      <c r="X206" s="51">
        <f>28584.73+6172.34</f>
        <v>34757.07</v>
      </c>
      <c r="Y206" s="41"/>
      <c r="Z206" s="40">
        <f t="shared" si="226"/>
        <v>150829.82</v>
      </c>
      <c r="AA206" s="54">
        <f t="shared" si="227"/>
        <v>15779.404476405369</v>
      </c>
      <c r="AB206" s="54">
        <f t="shared" si="228"/>
        <v>66297.291416006919</v>
      </c>
      <c r="AC206" s="54">
        <f t="shared" si="229"/>
        <v>21637.025107587717</v>
      </c>
      <c r="AD206" s="54">
        <f t="shared" si="230"/>
        <v>4354.8890000000001</v>
      </c>
      <c r="AE206" s="54">
        <f t="shared" si="231"/>
        <v>8004.14</v>
      </c>
      <c r="AF206" s="54">
        <f t="shared" si="232"/>
        <v>34757.07</v>
      </c>
      <c r="AG206" s="54"/>
      <c r="AH206" s="42">
        <f t="shared" si="233"/>
        <v>150829.82</v>
      </c>
      <c r="AI206" s="56">
        <f t="shared" si="234"/>
        <v>-9292.6600000000035</v>
      </c>
      <c r="AJ206" s="65"/>
    </row>
    <row r="207" spans="1:36" x14ac:dyDescent="0.25">
      <c r="A207" s="31">
        <v>19</v>
      </c>
      <c r="B207" s="38">
        <v>3708.2</v>
      </c>
      <c r="C207" s="33">
        <v>2.48</v>
      </c>
      <c r="D207" s="33">
        <v>11.81</v>
      </c>
      <c r="E207" s="33">
        <v>4.34</v>
      </c>
      <c r="F207" s="35">
        <v>0.77</v>
      </c>
      <c r="G207" s="35">
        <v>1.33</v>
      </c>
      <c r="H207" s="35">
        <v>5.51</v>
      </c>
      <c r="I207" s="51">
        <v>98093.32</v>
      </c>
      <c r="J207" s="41">
        <f t="shared" ref="J207:J213" si="242">I207-K207-L207-M207-N207-O207</f>
        <v>9986.6260000000148</v>
      </c>
      <c r="K207" s="41">
        <f t="shared" si="235"/>
        <v>43793.841999999997</v>
      </c>
      <c r="L207" s="41">
        <f t="shared" si="236"/>
        <v>16093.587999999998</v>
      </c>
      <c r="M207" s="41">
        <f t="shared" si="237"/>
        <v>2855.3139999999999</v>
      </c>
      <c r="N207" s="41">
        <v>4931.82</v>
      </c>
      <c r="O207" s="41">
        <v>20432.13</v>
      </c>
      <c r="P207" s="213">
        <f t="shared" si="171"/>
        <v>0.82144319307369751</v>
      </c>
      <c r="Q207" s="40">
        <f t="shared" si="238"/>
        <v>98093.32</v>
      </c>
      <c r="R207" s="51">
        <v>80578.09</v>
      </c>
      <c r="S207" s="41">
        <f t="shared" si="239"/>
        <v>7802.1200264344188</v>
      </c>
      <c r="T207" s="41">
        <f t="shared" si="240"/>
        <v>35974.153409445003</v>
      </c>
      <c r="U207" s="41">
        <f t="shared" si="241"/>
        <v>13219.96831473254</v>
      </c>
      <c r="V207" s="41">
        <f t="shared" si="225"/>
        <v>2345.4782493880316</v>
      </c>
      <c r="W207" s="51">
        <v>4049.86</v>
      </c>
      <c r="X207" s="51">
        <f>15434.04+1752.47</f>
        <v>17186.510000000002</v>
      </c>
      <c r="Y207" s="41"/>
      <c r="Z207" s="40">
        <f t="shared" si="226"/>
        <v>80578.09</v>
      </c>
      <c r="AA207" s="54">
        <f t="shared" si="227"/>
        <v>7292.2842758224506</v>
      </c>
      <c r="AB207" s="54">
        <f t="shared" si="228"/>
        <v>35974.153409445003</v>
      </c>
      <c r="AC207" s="54">
        <f t="shared" si="229"/>
        <v>13219.96831473254</v>
      </c>
      <c r="AD207" s="54">
        <f t="shared" si="230"/>
        <v>2855.3139999999999</v>
      </c>
      <c r="AE207" s="54">
        <f t="shared" si="231"/>
        <v>4049.86</v>
      </c>
      <c r="AF207" s="54">
        <f t="shared" si="232"/>
        <v>17186.510000000002</v>
      </c>
      <c r="AG207" s="54"/>
      <c r="AH207" s="42">
        <f t="shared" si="233"/>
        <v>80578.09</v>
      </c>
      <c r="AI207" s="56">
        <f t="shared" si="234"/>
        <v>17515.23000000001</v>
      </c>
      <c r="AJ207" s="65"/>
    </row>
    <row r="208" spans="1:36" x14ac:dyDescent="0.25">
      <c r="A208" s="31">
        <v>20</v>
      </c>
      <c r="B208" s="38">
        <v>5646.9</v>
      </c>
      <c r="C208" s="33">
        <v>2.48</v>
      </c>
      <c r="D208" s="33">
        <v>11.39</v>
      </c>
      <c r="E208" s="33">
        <v>3.26</v>
      </c>
      <c r="F208" s="35">
        <v>0.77</v>
      </c>
      <c r="G208" s="35">
        <v>1.33</v>
      </c>
      <c r="H208" s="35">
        <v>5.51</v>
      </c>
      <c r="I208" s="51">
        <v>141059.85</v>
      </c>
      <c r="J208" s="41">
        <f t="shared" si="242"/>
        <v>15359.962000000014</v>
      </c>
      <c r="K208" s="41">
        <f t="shared" si="235"/>
        <v>64318.190999999999</v>
      </c>
      <c r="L208" s="41">
        <f t="shared" si="236"/>
        <v>18408.893999999997</v>
      </c>
      <c r="M208" s="41">
        <f t="shared" si="237"/>
        <v>4348.1129999999994</v>
      </c>
      <c r="N208" s="41">
        <v>7510.33</v>
      </c>
      <c r="O208" s="41">
        <v>31114.36</v>
      </c>
      <c r="P208" s="213">
        <f t="shared" si="171"/>
        <v>1.1157578148566016</v>
      </c>
      <c r="Q208" s="40">
        <f t="shared" si="238"/>
        <v>141059.85000000003</v>
      </c>
      <c r="R208" s="51">
        <v>157388.63</v>
      </c>
      <c r="S208" s="41">
        <f t="shared" si="239"/>
        <v>16283.787351314088</v>
      </c>
      <c r="T208" s="41">
        <f t="shared" si="240"/>
        <v>71763.524245689536</v>
      </c>
      <c r="U208" s="41">
        <f t="shared" si="241"/>
        <v>20539.867343366801</v>
      </c>
      <c r="V208" s="41">
        <f t="shared" si="225"/>
        <v>4851.441059629582</v>
      </c>
      <c r="W208" s="51">
        <v>8429.7900000000009</v>
      </c>
      <c r="X208" s="51">
        <f>29310.02+6210.2</f>
        <v>35520.22</v>
      </c>
      <c r="Y208" s="41"/>
      <c r="Z208" s="40">
        <f t="shared" si="226"/>
        <v>157388.63</v>
      </c>
      <c r="AA208" s="54">
        <f t="shared" si="227"/>
        <v>16787.115410943661</v>
      </c>
      <c r="AB208" s="54">
        <f t="shared" si="228"/>
        <v>71763.524245689536</v>
      </c>
      <c r="AC208" s="54">
        <f t="shared" si="229"/>
        <v>20539.867343366801</v>
      </c>
      <c r="AD208" s="54">
        <f t="shared" si="230"/>
        <v>4348.1129999999994</v>
      </c>
      <c r="AE208" s="54">
        <f t="shared" si="231"/>
        <v>8429.7900000000009</v>
      </c>
      <c r="AF208" s="54">
        <f t="shared" si="232"/>
        <v>35520.22</v>
      </c>
      <c r="AG208" s="54"/>
      <c r="AH208" s="42">
        <f t="shared" si="233"/>
        <v>157388.63</v>
      </c>
      <c r="AI208" s="56">
        <f t="shared" si="234"/>
        <v>-16328.779999999999</v>
      </c>
      <c r="AJ208" s="65"/>
    </row>
    <row r="209" spans="1:36" x14ac:dyDescent="0.25">
      <c r="A209" s="31">
        <v>42</v>
      </c>
      <c r="B209" s="38">
        <v>4035.7</v>
      </c>
      <c r="C209" s="33">
        <v>2.48</v>
      </c>
      <c r="D209" s="33">
        <v>11.1</v>
      </c>
      <c r="E209" s="33">
        <v>3.98</v>
      </c>
      <c r="F209" s="35">
        <v>0.77</v>
      </c>
      <c r="G209" s="35">
        <v>1.33</v>
      </c>
      <c r="H209" s="35">
        <v>5.51</v>
      </c>
      <c r="I209" s="51">
        <v>103071.86</v>
      </c>
      <c r="J209" s="41">
        <f t="shared" si="242"/>
        <v>11501.754999999997</v>
      </c>
      <c r="K209" s="41">
        <f t="shared" si="235"/>
        <v>44796.27</v>
      </c>
      <c r="L209" s="41">
        <f t="shared" si="236"/>
        <v>16062.085999999999</v>
      </c>
      <c r="M209" s="41">
        <f t="shared" si="237"/>
        <v>3107.489</v>
      </c>
      <c r="N209" s="41">
        <v>5367.58</v>
      </c>
      <c r="O209" s="41">
        <v>22236.68</v>
      </c>
      <c r="P209" s="213">
        <f t="shared" si="171"/>
        <v>1.4133694686406164</v>
      </c>
      <c r="Q209" s="40">
        <f t="shared" si="238"/>
        <v>103071.85999999999</v>
      </c>
      <c r="R209" s="51">
        <v>145678.62</v>
      </c>
      <c r="S209" s="41">
        <f t="shared" si="239"/>
        <v>15056.677641201972</v>
      </c>
      <c r="T209" s="41">
        <f t="shared" si="240"/>
        <v>63313.680326981579</v>
      </c>
      <c r="U209" s="41">
        <f t="shared" si="241"/>
        <v>22701.661955079882</v>
      </c>
      <c r="V209" s="41">
        <f t="shared" si="225"/>
        <v>4392.0300767365607</v>
      </c>
      <c r="W209" s="51">
        <v>7680.91</v>
      </c>
      <c r="X209" s="51">
        <f>23380.46+9153.2</f>
        <v>32533.66</v>
      </c>
      <c r="Y209" s="41"/>
      <c r="Z209" s="40">
        <f t="shared" si="226"/>
        <v>145678.62</v>
      </c>
      <c r="AA209" s="54">
        <f t="shared" si="227"/>
        <v>16341.218717938529</v>
      </c>
      <c r="AB209" s="54">
        <f t="shared" si="228"/>
        <v>63313.680326981579</v>
      </c>
      <c r="AC209" s="54">
        <f t="shared" si="229"/>
        <v>22701.661955079882</v>
      </c>
      <c r="AD209" s="54">
        <f t="shared" si="230"/>
        <v>3107.489</v>
      </c>
      <c r="AE209" s="54">
        <f t="shared" si="231"/>
        <v>7680.91</v>
      </c>
      <c r="AF209" s="54">
        <f t="shared" si="232"/>
        <v>32533.66</v>
      </c>
      <c r="AG209" s="54"/>
      <c r="AH209" s="42">
        <f t="shared" si="233"/>
        <v>145678.62</v>
      </c>
      <c r="AI209" s="56">
        <f t="shared" si="234"/>
        <v>-42606.759999999995</v>
      </c>
      <c r="AJ209" s="65"/>
    </row>
    <row r="210" spans="1:36" x14ac:dyDescent="0.25">
      <c r="A210" s="31">
        <v>43</v>
      </c>
      <c r="B210" s="38">
        <v>4116.7</v>
      </c>
      <c r="C210" s="33">
        <v>2.48</v>
      </c>
      <c r="D210" s="33">
        <v>11.67</v>
      </c>
      <c r="E210" s="33">
        <v>10.84</v>
      </c>
      <c r="F210" s="35">
        <v>0.77</v>
      </c>
      <c r="G210" s="35">
        <v>1.33</v>
      </c>
      <c r="H210" s="35">
        <v>5.51</v>
      </c>
      <c r="I210" s="51">
        <v>136251.5</v>
      </c>
      <c r="J210" s="41">
        <f t="shared" si="242"/>
        <v>12256.434000000005</v>
      </c>
      <c r="K210" s="41">
        <f t="shared" si="235"/>
        <v>48041.888999999996</v>
      </c>
      <c r="L210" s="41">
        <f t="shared" si="236"/>
        <v>44625.027999999998</v>
      </c>
      <c r="M210" s="41">
        <f t="shared" si="237"/>
        <v>3169.8589999999999</v>
      </c>
      <c r="N210" s="41">
        <v>5475.23</v>
      </c>
      <c r="O210" s="41">
        <v>22683.06</v>
      </c>
      <c r="P210" s="213">
        <f t="shared" si="171"/>
        <v>1.0576478057122307</v>
      </c>
      <c r="Q210" s="40">
        <f t="shared" si="238"/>
        <v>136251.5</v>
      </c>
      <c r="R210" s="51">
        <v>144106.1</v>
      </c>
      <c r="S210" s="41">
        <f t="shared" si="239"/>
        <v>10881.484157065435</v>
      </c>
      <c r="T210" s="41">
        <f t="shared" si="240"/>
        <v>50811.398483120553</v>
      </c>
      <c r="U210" s="41">
        <f t="shared" si="241"/>
        <v>47197.562944046855</v>
      </c>
      <c r="V210" s="41">
        <f t="shared" si="225"/>
        <v>3352.5944157671661</v>
      </c>
      <c r="W210" s="51">
        <v>6111.77</v>
      </c>
      <c r="X210" s="51">
        <f>19948.26+5803.03</f>
        <v>25751.289999999997</v>
      </c>
      <c r="Y210" s="41"/>
      <c r="Z210" s="40">
        <f t="shared" si="226"/>
        <v>144106.1</v>
      </c>
      <c r="AA210" s="54">
        <f t="shared" si="227"/>
        <v>11064.219572832604</v>
      </c>
      <c r="AB210" s="54">
        <f t="shared" si="228"/>
        <v>50811.398483120553</v>
      </c>
      <c r="AC210" s="54">
        <f t="shared" si="229"/>
        <v>47197.562944046855</v>
      </c>
      <c r="AD210" s="54">
        <f t="shared" si="230"/>
        <v>3169.8589999999999</v>
      </c>
      <c r="AE210" s="54">
        <f t="shared" si="231"/>
        <v>6111.77</v>
      </c>
      <c r="AF210" s="54">
        <f t="shared" si="232"/>
        <v>25751.289999999997</v>
      </c>
      <c r="AG210" s="54"/>
      <c r="AH210" s="42">
        <f t="shared" si="233"/>
        <v>144106.1</v>
      </c>
      <c r="AI210" s="56">
        <f t="shared" si="234"/>
        <v>-7854.6000000000058</v>
      </c>
      <c r="AJ210" s="65"/>
    </row>
    <row r="211" spans="1:36" x14ac:dyDescent="0.25">
      <c r="A211" s="31">
        <v>44</v>
      </c>
      <c r="B211" s="38">
        <v>4127.7</v>
      </c>
      <c r="C211" s="33">
        <v>2.48</v>
      </c>
      <c r="D211" s="33">
        <v>11.19</v>
      </c>
      <c r="E211" s="33">
        <v>4.25</v>
      </c>
      <c r="F211" s="35">
        <v>0.77</v>
      </c>
      <c r="G211" s="35">
        <v>1.33</v>
      </c>
      <c r="H211" s="35">
        <v>5.51</v>
      </c>
      <c r="I211" s="51">
        <v>106753.47</v>
      </c>
      <c r="J211" s="41">
        <f t="shared" si="242"/>
        <v>11609.773000000008</v>
      </c>
      <c r="K211" s="41">
        <f t="shared" si="235"/>
        <v>46188.962999999996</v>
      </c>
      <c r="L211" s="41">
        <f t="shared" si="236"/>
        <v>17542.724999999999</v>
      </c>
      <c r="M211" s="41">
        <f t="shared" si="237"/>
        <v>3178.3289999999997</v>
      </c>
      <c r="N211" s="41">
        <v>5489.9</v>
      </c>
      <c r="O211" s="41">
        <v>22743.78</v>
      </c>
      <c r="P211" s="213">
        <f t="shared" si="171"/>
        <v>1.2130503111514783</v>
      </c>
      <c r="Q211" s="40">
        <f t="shared" si="238"/>
        <v>106753.47</v>
      </c>
      <c r="R211" s="51">
        <v>129497.33</v>
      </c>
      <c r="S211" s="41">
        <f t="shared" si="239"/>
        <v>13358.983058999296</v>
      </c>
      <c r="T211" s="41">
        <f t="shared" si="240"/>
        <v>56029.535938914116</v>
      </c>
      <c r="U211" s="41">
        <f t="shared" si="241"/>
        <v>21280.208019694815</v>
      </c>
      <c r="V211" s="41">
        <f t="shared" si="225"/>
        <v>3855.4729823917664</v>
      </c>
      <c r="W211" s="51">
        <v>6708.54</v>
      </c>
      <c r="X211" s="51">
        <f>22821.71+5442.88</f>
        <v>28264.59</v>
      </c>
      <c r="Y211" s="41"/>
      <c r="Z211" s="40">
        <f t="shared" si="226"/>
        <v>129497.33</v>
      </c>
      <c r="AA211" s="54">
        <f t="shared" si="227"/>
        <v>14036.12704139109</v>
      </c>
      <c r="AB211" s="54">
        <f t="shared" si="228"/>
        <v>56029.535938914116</v>
      </c>
      <c r="AC211" s="54">
        <f t="shared" si="229"/>
        <v>21280.208019694815</v>
      </c>
      <c r="AD211" s="54">
        <f t="shared" si="230"/>
        <v>3178.3289999999997</v>
      </c>
      <c r="AE211" s="54">
        <f t="shared" si="231"/>
        <v>6708.54</v>
      </c>
      <c r="AF211" s="54">
        <f t="shared" si="232"/>
        <v>28264.59</v>
      </c>
      <c r="AG211" s="54"/>
      <c r="AH211" s="42">
        <f t="shared" si="233"/>
        <v>129497.33</v>
      </c>
      <c r="AI211" s="56">
        <f t="shared" si="234"/>
        <v>-22743.86</v>
      </c>
      <c r="AJ211" s="65"/>
    </row>
    <row r="212" spans="1:36" x14ac:dyDescent="0.25">
      <c r="A212" s="31">
        <v>65</v>
      </c>
      <c r="B212" s="75">
        <v>10693</v>
      </c>
      <c r="C212" s="33">
        <v>2.2999999999999998</v>
      </c>
      <c r="D212" s="33">
        <v>10.81</v>
      </c>
      <c r="E212" s="33">
        <v>3.44</v>
      </c>
      <c r="F212" s="35">
        <v>0.77</v>
      </c>
      <c r="G212" s="35">
        <v>1.33</v>
      </c>
      <c r="H212" s="35"/>
      <c r="I212" s="51">
        <v>198462.92</v>
      </c>
      <c r="J212" s="41">
        <f t="shared" si="242"/>
        <v>23632.210000000014</v>
      </c>
      <c r="K212" s="41">
        <f t="shared" si="235"/>
        <v>115591.33</v>
      </c>
      <c r="L212" s="41">
        <f t="shared" si="236"/>
        <v>36783.919999999998</v>
      </c>
      <c r="M212" s="41">
        <f t="shared" si="237"/>
        <v>8233.61</v>
      </c>
      <c r="N212" s="41">
        <v>14221.85</v>
      </c>
      <c r="O212" s="41">
        <f t="shared" ref="O212:O215" si="243">H212*B212</f>
        <v>0</v>
      </c>
      <c r="P212" s="213">
        <f t="shared" si="171"/>
        <v>0.87435486689402719</v>
      </c>
      <c r="Q212" s="40">
        <f t="shared" si="238"/>
        <v>198462.92</v>
      </c>
      <c r="R212" s="51">
        <v>173527.02</v>
      </c>
      <c r="S212" s="41">
        <f t="shared" si="239"/>
        <v>20594.68159269854</v>
      </c>
      <c r="T212" s="41">
        <f t="shared" si="240"/>
        <v>101067.84195625357</v>
      </c>
      <c r="U212" s="41">
        <f t="shared" si="241"/>
        <v>32162.199475440542</v>
      </c>
      <c r="V212" s="41">
        <f t="shared" si="225"/>
        <v>7199.0969756073318</v>
      </c>
      <c r="W212" s="51">
        <v>12503.2</v>
      </c>
      <c r="X212" s="51"/>
      <c r="Y212" s="41"/>
      <c r="Z212" s="40">
        <f t="shared" si="226"/>
        <v>173527.02</v>
      </c>
      <c r="AA212" s="54">
        <f t="shared" si="227"/>
        <v>19560.168568305846</v>
      </c>
      <c r="AB212" s="54">
        <f t="shared" si="228"/>
        <v>101067.84195625357</v>
      </c>
      <c r="AC212" s="54">
        <f t="shared" si="229"/>
        <v>32162.199475440542</v>
      </c>
      <c r="AD212" s="54">
        <f t="shared" si="230"/>
        <v>8233.61</v>
      </c>
      <c r="AE212" s="54">
        <f t="shared" si="231"/>
        <v>12503.2</v>
      </c>
      <c r="AF212" s="54">
        <f t="shared" si="232"/>
        <v>0</v>
      </c>
      <c r="AG212" s="54"/>
      <c r="AH212" s="42">
        <f t="shared" si="233"/>
        <v>173527.01999999996</v>
      </c>
      <c r="AI212" s="56">
        <f t="shared" si="234"/>
        <v>24935.900000000023</v>
      </c>
      <c r="AJ212" s="65"/>
    </row>
    <row r="213" spans="1:36" x14ac:dyDescent="0.25">
      <c r="A213" s="31">
        <v>66</v>
      </c>
      <c r="B213" s="75">
        <v>3535.1</v>
      </c>
      <c r="C213" s="33">
        <v>2.2999999999999998</v>
      </c>
      <c r="D213" s="33">
        <v>15.28</v>
      </c>
      <c r="E213" s="33">
        <v>10.89</v>
      </c>
      <c r="F213" s="35">
        <v>0.77</v>
      </c>
      <c r="G213" s="35">
        <v>1.33</v>
      </c>
      <c r="H213" s="35"/>
      <c r="I213" s="51">
        <v>108739.94</v>
      </c>
      <c r="J213" s="41">
        <f t="shared" si="242"/>
        <v>8802.5060000000067</v>
      </c>
      <c r="K213" s="41">
        <f t="shared" si="235"/>
        <v>54016.327999999994</v>
      </c>
      <c r="L213" s="41">
        <f t="shared" si="236"/>
        <v>38497.239000000001</v>
      </c>
      <c r="M213" s="41">
        <f t="shared" si="237"/>
        <v>2722.027</v>
      </c>
      <c r="N213" s="41">
        <v>4701.84</v>
      </c>
      <c r="O213" s="41">
        <f t="shared" si="243"/>
        <v>0</v>
      </c>
      <c r="P213" s="213">
        <f t="shared" si="171"/>
        <v>0.73282429620615941</v>
      </c>
      <c r="Q213" s="40">
        <f t="shared" si="238"/>
        <v>108739.94</v>
      </c>
      <c r="R213" s="51">
        <v>79687.27</v>
      </c>
      <c r="S213" s="41">
        <f t="shared" si="239"/>
        <v>6405.0428531744728</v>
      </c>
      <c r="T213" s="41">
        <f t="shared" si="240"/>
        <v>39584.477550241056</v>
      </c>
      <c r="U213" s="41">
        <f t="shared" si="241"/>
        <v>28211.712076055312</v>
      </c>
      <c r="V213" s="41">
        <f t="shared" si="225"/>
        <v>1994.7675205291634</v>
      </c>
      <c r="W213" s="51">
        <v>3491.27</v>
      </c>
      <c r="X213" s="51"/>
      <c r="Y213" s="41"/>
      <c r="Z213" s="40">
        <f t="shared" si="226"/>
        <v>79687.27</v>
      </c>
      <c r="AA213" s="54">
        <f t="shared" si="227"/>
        <v>5677.7833737036344</v>
      </c>
      <c r="AB213" s="54">
        <f t="shared" si="228"/>
        <v>39584.477550241056</v>
      </c>
      <c r="AC213" s="54">
        <f t="shared" si="229"/>
        <v>28211.712076055312</v>
      </c>
      <c r="AD213" s="54">
        <f t="shared" si="230"/>
        <v>2722.027</v>
      </c>
      <c r="AE213" s="54">
        <f t="shared" si="231"/>
        <v>3491.27</v>
      </c>
      <c r="AF213" s="54">
        <f t="shared" si="232"/>
        <v>0</v>
      </c>
      <c r="AG213" s="54"/>
      <c r="AH213" s="42">
        <f t="shared" si="233"/>
        <v>79687.27</v>
      </c>
      <c r="AI213" s="56">
        <f t="shared" si="234"/>
        <v>29052.67</v>
      </c>
      <c r="AJ213" s="65"/>
    </row>
    <row r="214" spans="1:36" x14ac:dyDescent="0.25">
      <c r="A214" s="31" t="s">
        <v>58</v>
      </c>
      <c r="B214" s="75">
        <v>3536.4</v>
      </c>
      <c r="C214" s="33">
        <v>2.2999999999999998</v>
      </c>
      <c r="D214" s="33">
        <v>15.21</v>
      </c>
      <c r="E214" s="33">
        <v>10.88</v>
      </c>
      <c r="F214" s="35">
        <v>0.77</v>
      </c>
      <c r="G214" s="35">
        <v>1.33</v>
      </c>
      <c r="H214" s="35"/>
      <c r="I214" s="51">
        <v>108426.33</v>
      </c>
      <c r="J214" s="41">
        <f>I214-K214-L214-M214-N214</f>
        <v>8735.1159999999873</v>
      </c>
      <c r="K214" s="41">
        <f t="shared" si="235"/>
        <v>53788.644000000008</v>
      </c>
      <c r="L214" s="41">
        <f t="shared" si="236"/>
        <v>38476.032000000007</v>
      </c>
      <c r="M214" s="41">
        <f t="shared" si="237"/>
        <v>2723.0280000000002</v>
      </c>
      <c r="N214" s="41">
        <v>4703.51</v>
      </c>
      <c r="O214" s="41">
        <f t="shared" si="243"/>
        <v>0</v>
      </c>
      <c r="P214" s="213">
        <f t="shared" si="171"/>
        <v>0.80282815068996627</v>
      </c>
      <c r="Q214" s="40">
        <f t="shared" si="238"/>
        <v>108426.33</v>
      </c>
      <c r="R214" s="51">
        <v>87047.71</v>
      </c>
      <c r="S214" s="41">
        <f t="shared" si="239"/>
        <v>6967.7072593940838</v>
      </c>
      <c r="T214" s="41">
        <f t="shared" si="240"/>
        <v>43183.037590640954</v>
      </c>
      <c r="U214" s="41">
        <f t="shared" si="241"/>
        <v>30889.641616447971</v>
      </c>
      <c r="V214" s="41">
        <f t="shared" si="225"/>
        <v>2186.1235335169977</v>
      </c>
      <c r="W214" s="51">
        <v>3821.2</v>
      </c>
      <c r="X214" s="51"/>
      <c r="Y214" s="41"/>
      <c r="Z214" s="40">
        <f t="shared" si="226"/>
        <v>87047.709999999992</v>
      </c>
      <c r="AA214" s="54">
        <f t="shared" si="227"/>
        <v>6430.8027929110613</v>
      </c>
      <c r="AB214" s="54">
        <f t="shared" si="228"/>
        <v>43183.037590640954</v>
      </c>
      <c r="AC214" s="54">
        <f t="shared" si="229"/>
        <v>30889.641616447971</v>
      </c>
      <c r="AD214" s="54">
        <f t="shared" si="230"/>
        <v>2723.0280000000002</v>
      </c>
      <c r="AE214" s="54">
        <f t="shared" si="231"/>
        <v>3821.2</v>
      </c>
      <c r="AF214" s="54">
        <f t="shared" si="232"/>
        <v>0</v>
      </c>
      <c r="AG214" s="54"/>
      <c r="AH214" s="42">
        <f t="shared" si="233"/>
        <v>87047.709999999992</v>
      </c>
      <c r="AI214" s="56">
        <f t="shared" si="234"/>
        <v>21378.62000000001</v>
      </c>
      <c r="AJ214" s="65"/>
    </row>
    <row r="215" spans="1:36" x14ac:dyDescent="0.25">
      <c r="A215" s="31">
        <v>67</v>
      </c>
      <c r="B215" s="75">
        <v>13915.3</v>
      </c>
      <c r="C215" s="33">
        <v>2.2999999999999998</v>
      </c>
      <c r="D215" s="33">
        <v>11.27</v>
      </c>
      <c r="E215" s="33">
        <v>2.75</v>
      </c>
      <c r="F215" s="35">
        <v>0.77</v>
      </c>
      <c r="G215" s="35">
        <v>1.33</v>
      </c>
      <c r="H215" s="35"/>
      <c r="I215" s="51">
        <v>256737.65</v>
      </c>
      <c r="J215" s="41">
        <f>I215-K215-L215-M215-N215</f>
        <v>32422.793000000012</v>
      </c>
      <c r="K215" s="41">
        <f t="shared" si="235"/>
        <v>156825.43099999998</v>
      </c>
      <c r="L215" s="41">
        <f t="shared" si="236"/>
        <v>38267.074999999997</v>
      </c>
      <c r="M215" s="41">
        <f t="shared" si="237"/>
        <v>10714.780999999999</v>
      </c>
      <c r="N215" s="41">
        <v>18507.57</v>
      </c>
      <c r="O215" s="41">
        <f t="shared" si="243"/>
        <v>0</v>
      </c>
      <c r="P215" s="213">
        <f t="shared" si="171"/>
        <v>0.80145187120003625</v>
      </c>
      <c r="Q215" s="40">
        <f t="shared" si="238"/>
        <v>256737.65</v>
      </c>
      <c r="R215" s="51">
        <v>205762.87</v>
      </c>
      <c r="S215" s="41">
        <f t="shared" si="239"/>
        <v>25825.404727247114</v>
      </c>
      <c r="T215" s="41">
        <f t="shared" si="240"/>
        <v>125688.03512670216</v>
      </c>
      <c r="U215" s="41">
        <f t="shared" si="241"/>
        <v>30669.218864102124</v>
      </c>
      <c r="V215" s="41">
        <f t="shared" si="225"/>
        <v>8587.3812819485956</v>
      </c>
      <c r="W215" s="51">
        <v>14992.83</v>
      </c>
      <c r="X215" s="51"/>
      <c r="Y215" s="41"/>
      <c r="Z215" s="40">
        <f t="shared" si="226"/>
        <v>205762.86999999997</v>
      </c>
      <c r="AA215" s="54">
        <f t="shared" si="227"/>
        <v>23698.005009195709</v>
      </c>
      <c r="AB215" s="54">
        <f t="shared" si="228"/>
        <v>125688.03512670216</v>
      </c>
      <c r="AC215" s="54">
        <f t="shared" si="229"/>
        <v>30669.218864102124</v>
      </c>
      <c r="AD215" s="54">
        <f t="shared" si="230"/>
        <v>10714.780999999999</v>
      </c>
      <c r="AE215" s="54">
        <f t="shared" si="231"/>
        <v>14992.83</v>
      </c>
      <c r="AF215" s="54">
        <f t="shared" si="232"/>
        <v>0</v>
      </c>
      <c r="AG215" s="54"/>
      <c r="AH215" s="42">
        <f t="shared" si="233"/>
        <v>205762.86999999997</v>
      </c>
      <c r="AI215" s="56">
        <f t="shared" si="234"/>
        <v>50974.780000000028</v>
      </c>
      <c r="AJ215" s="65"/>
    </row>
    <row r="216" spans="1:36" x14ac:dyDescent="0.25">
      <c r="A216" s="32" t="s">
        <v>37</v>
      </c>
      <c r="B216" s="53">
        <f>SUM(B204:B215)</f>
        <v>65071.5</v>
      </c>
      <c r="C216" s="33"/>
      <c r="D216" s="34"/>
      <c r="E216" s="34"/>
      <c r="F216" s="35"/>
      <c r="G216" s="35"/>
      <c r="H216" s="35"/>
      <c r="I216" s="43">
        <f t="shared" ref="I216:O216" si="244">SUM(I204:I215)</f>
        <v>1570643.66</v>
      </c>
      <c r="J216" s="43">
        <f t="shared" si="244"/>
        <v>165703.6240000001</v>
      </c>
      <c r="K216" s="43">
        <f t="shared" si="244"/>
        <v>771847.43099999998</v>
      </c>
      <c r="L216" s="43">
        <f t="shared" si="244"/>
        <v>346068.55000000005</v>
      </c>
      <c r="M216" s="43">
        <f t="shared" si="244"/>
        <v>50105.055000000008</v>
      </c>
      <c r="N216" s="43">
        <f t="shared" si="244"/>
        <v>86545.91</v>
      </c>
      <c r="O216" s="43">
        <f t="shared" si="244"/>
        <v>150373.09</v>
      </c>
      <c r="P216" s="213">
        <f t="shared" si="171"/>
        <v>0.95672802703065074</v>
      </c>
      <c r="Q216" s="40">
        <f t="shared" si="238"/>
        <v>1570643.66</v>
      </c>
      <c r="R216" s="43">
        <f>SUM(R204:R215)</f>
        <v>1502678.81</v>
      </c>
      <c r="S216" s="43">
        <f t="shared" ref="S216:X216" si="245">SUM(S204:S215)</f>
        <v>151766.83009499201</v>
      </c>
      <c r="T216" s="43">
        <f t="shared" si="245"/>
        <v>725033.55559897062</v>
      </c>
      <c r="U216" s="43">
        <f t="shared" si="245"/>
        <v>321221.89960220654</v>
      </c>
      <c r="V216" s="43">
        <f t="shared" si="245"/>
        <v>47464.084703830886</v>
      </c>
      <c r="W216" s="43">
        <f>SUM(W204:W215)</f>
        <v>83179.100000000006</v>
      </c>
      <c r="X216" s="43">
        <f t="shared" si="245"/>
        <v>174013.34</v>
      </c>
      <c r="Y216" s="41"/>
      <c r="Z216" s="40">
        <f t="shared" si="226"/>
        <v>1502678.8100000003</v>
      </c>
      <c r="AA216" s="55">
        <f t="shared" ref="AA216:AF216" si="246">SUM(AA204:AA215)</f>
        <v>149125.85979882284</v>
      </c>
      <c r="AB216" s="55">
        <f t="shared" si="246"/>
        <v>725033.55559897062</v>
      </c>
      <c r="AC216" s="55">
        <f t="shared" si="246"/>
        <v>321221.89960220654</v>
      </c>
      <c r="AD216" s="55">
        <f t="shared" si="246"/>
        <v>50105.055000000008</v>
      </c>
      <c r="AE216" s="55">
        <f t="shared" si="246"/>
        <v>83179.100000000006</v>
      </c>
      <c r="AF216" s="55">
        <f t="shared" si="246"/>
        <v>174013.34</v>
      </c>
      <c r="AG216" s="54"/>
      <c r="AH216" s="42">
        <f>SUM(AH204:AH215)</f>
        <v>1502678.8099999998</v>
      </c>
      <c r="AI216" s="56">
        <f>SUM(AI204:AI215)</f>
        <v>67964.850000000064</v>
      </c>
      <c r="AJ216" s="65"/>
    </row>
    <row r="217" spans="1:36" x14ac:dyDescent="0.25">
      <c r="A217" t="s">
        <v>60</v>
      </c>
      <c r="P217" s="215"/>
      <c r="Q217" s="87"/>
      <c r="R217" s="107"/>
      <c r="AJ217" s="65"/>
    </row>
    <row r="218" spans="1:36" x14ac:dyDescent="0.25">
      <c r="A218" s="31">
        <v>1</v>
      </c>
      <c r="B218" s="38">
        <v>3365.1</v>
      </c>
      <c r="C218" s="33">
        <v>2.2999999999999998</v>
      </c>
      <c r="D218" s="33">
        <v>13.15</v>
      </c>
      <c r="E218" s="33">
        <v>10.050000000000001</v>
      </c>
      <c r="F218" s="35">
        <v>0.77</v>
      </c>
      <c r="G218" s="35">
        <v>1.33</v>
      </c>
      <c r="H218" s="35"/>
      <c r="I218" s="51">
        <v>91018.05</v>
      </c>
      <c r="J218" s="41">
        <f>I218-K218-L218-M218-N218</f>
        <v>5985.8329999999951</v>
      </c>
      <c r="K218" s="41">
        <f>B218*D218</f>
        <v>44251.065000000002</v>
      </c>
      <c r="L218" s="41">
        <f>E218*B218</f>
        <v>33819.255000000005</v>
      </c>
      <c r="M218" s="41">
        <f>F218*B218</f>
        <v>2591.127</v>
      </c>
      <c r="N218" s="41">
        <v>4370.7700000000004</v>
      </c>
      <c r="O218" s="41"/>
      <c r="P218" s="213">
        <f t="shared" si="171"/>
        <v>0.62275537654344382</v>
      </c>
      <c r="Q218" s="40">
        <f t="shared" ref="Q218:Q223" si="247">I218</f>
        <v>91018.05</v>
      </c>
      <c r="R218" s="51">
        <v>56681.98</v>
      </c>
      <c r="S218" s="41">
        <f>R218-T218-U218-V218-W218-X218</f>
        <v>3612.0802009759591</v>
      </c>
      <c r="T218" s="41">
        <f>P218*K218</f>
        <v>27557.588646523411</v>
      </c>
      <c r="U218" s="41">
        <f>L218*P218</f>
        <v>21061.122881943749</v>
      </c>
      <c r="V218" s="41">
        <f>P218*M218</f>
        <v>1613.638270556884</v>
      </c>
      <c r="W218" s="51">
        <v>2837.55</v>
      </c>
      <c r="X218" s="51"/>
      <c r="Y218" s="41"/>
      <c r="Z218" s="40">
        <f>SUM(S218:Y218)</f>
        <v>56681.98000000001</v>
      </c>
      <c r="AA218" s="54">
        <f t="shared" ref="AA218:AF220" si="248">S218</f>
        <v>3612.0802009759591</v>
      </c>
      <c r="AB218" s="54">
        <f t="shared" si="248"/>
        <v>27557.588646523411</v>
      </c>
      <c r="AC218" s="54">
        <f t="shared" si="248"/>
        <v>21061.122881943749</v>
      </c>
      <c r="AD218" s="54">
        <f t="shared" si="248"/>
        <v>1613.638270556884</v>
      </c>
      <c r="AE218" s="54">
        <f t="shared" si="248"/>
        <v>2837.55</v>
      </c>
      <c r="AF218" s="54">
        <f t="shared" si="248"/>
        <v>0</v>
      </c>
      <c r="AG218" s="54"/>
      <c r="AH218" s="42">
        <f>SUM(AA218:AG218)</f>
        <v>56681.98000000001</v>
      </c>
      <c r="AI218" s="56">
        <f>I218-Z218</f>
        <v>34336.069999999992</v>
      </c>
      <c r="AJ218" s="65"/>
    </row>
    <row r="219" spans="1:36" x14ac:dyDescent="0.25">
      <c r="A219" s="31">
        <v>2</v>
      </c>
      <c r="B219" s="38">
        <v>3241.6</v>
      </c>
      <c r="C219" s="33">
        <v>2.2999999999999998</v>
      </c>
      <c r="D219" s="33">
        <v>13.89</v>
      </c>
      <c r="E219" s="33">
        <v>10.41</v>
      </c>
      <c r="F219" s="35">
        <v>0.77</v>
      </c>
      <c r="G219" s="35">
        <v>1.33</v>
      </c>
      <c r="H219" s="35"/>
      <c r="I219" s="51">
        <v>93585.279999999999</v>
      </c>
      <c r="J219" s="41">
        <f>I219-K219-L219-M219-N219</f>
        <v>8006.9080000000022</v>
      </c>
      <c r="K219" s="41">
        <f>B219*D219</f>
        <v>45025.824000000001</v>
      </c>
      <c r="L219" s="41">
        <f>E219*B219</f>
        <v>33745.055999999997</v>
      </c>
      <c r="M219" s="41">
        <f>F219*B219</f>
        <v>2496.0320000000002</v>
      </c>
      <c r="N219" s="41">
        <v>4311.46</v>
      </c>
      <c r="O219" s="41"/>
      <c r="P219" s="213">
        <f t="shared" si="171"/>
        <v>0.81480912382802084</v>
      </c>
      <c r="Q219" s="40">
        <f t="shared" si="247"/>
        <v>93585.279999999999</v>
      </c>
      <c r="R219" s="51">
        <v>76254.14</v>
      </c>
      <c r="S219" s="41">
        <f>R219-T219-U219-V219-W219-X219</f>
        <v>6363.4786370711263</v>
      </c>
      <c r="T219" s="41">
        <f>P219*K219</f>
        <v>36687.452203074674</v>
      </c>
      <c r="U219" s="41">
        <f>L219*P219</f>
        <v>27495.779512887497</v>
      </c>
      <c r="V219" s="41">
        <f>P219*M219</f>
        <v>2033.7896469667025</v>
      </c>
      <c r="W219" s="51">
        <v>3673.64</v>
      </c>
      <c r="X219" s="51"/>
      <c r="Y219" s="41"/>
      <c r="Z219" s="40">
        <f>SUM(S219:Y219)</f>
        <v>76254.14</v>
      </c>
      <c r="AA219" s="54">
        <f t="shared" si="248"/>
        <v>6363.4786370711263</v>
      </c>
      <c r="AB219" s="54">
        <f t="shared" si="248"/>
        <v>36687.452203074674</v>
      </c>
      <c r="AC219" s="54">
        <f t="shared" si="248"/>
        <v>27495.779512887497</v>
      </c>
      <c r="AD219" s="54">
        <f t="shared" si="248"/>
        <v>2033.7896469667025</v>
      </c>
      <c r="AE219" s="54">
        <f t="shared" si="248"/>
        <v>3673.64</v>
      </c>
      <c r="AF219" s="54">
        <f t="shared" si="248"/>
        <v>0</v>
      </c>
      <c r="AG219" s="54"/>
      <c r="AH219" s="42">
        <f>SUM(AA219:AG219)</f>
        <v>76254.14</v>
      </c>
      <c r="AI219" s="56">
        <f>I219-Z219</f>
        <v>17331.14</v>
      </c>
      <c r="AJ219" s="65"/>
    </row>
    <row r="220" spans="1:36" x14ac:dyDescent="0.25">
      <c r="A220" s="31">
        <v>3</v>
      </c>
      <c r="B220" s="38">
        <v>3411</v>
      </c>
      <c r="C220" s="33">
        <v>2.2999999999999998</v>
      </c>
      <c r="D220" s="33">
        <v>13.53</v>
      </c>
      <c r="E220" s="33">
        <v>10.08</v>
      </c>
      <c r="F220" s="35">
        <v>0.77</v>
      </c>
      <c r="G220" s="35">
        <v>1.33</v>
      </c>
      <c r="H220" s="35"/>
      <c r="I220" s="51">
        <v>96190.56</v>
      </c>
      <c r="J220" s="41">
        <f>I220-K220-L220-M220-N220</f>
        <v>8493.730000000005</v>
      </c>
      <c r="K220" s="41">
        <f>B220*D220</f>
        <v>46150.829999999994</v>
      </c>
      <c r="L220" s="41">
        <f>E220*B220</f>
        <v>34382.879999999997</v>
      </c>
      <c r="M220" s="41">
        <f>F220*B220</f>
        <v>2626.4700000000003</v>
      </c>
      <c r="N220" s="41">
        <v>4536.6499999999996</v>
      </c>
      <c r="O220" s="41"/>
      <c r="P220" s="213">
        <f t="shared" si="171"/>
        <v>0.62464507951715842</v>
      </c>
      <c r="Q220" s="40">
        <f t="shared" si="247"/>
        <v>96190.56</v>
      </c>
      <c r="R220" s="51">
        <v>60084.959999999999</v>
      </c>
      <c r="S220" s="41">
        <f>R220-T220-U220-V220-W220-X220</f>
        <v>5234.9327512387972</v>
      </c>
      <c r="T220" s="41">
        <f>P220*K220</f>
        <v>28827.888875132856</v>
      </c>
      <c r="U220" s="41">
        <f>L220*P220</f>
        <v>21477.096811628915</v>
      </c>
      <c r="V220" s="41">
        <f>P220*M220</f>
        <v>1640.6115619994312</v>
      </c>
      <c r="W220" s="51">
        <v>2904.43</v>
      </c>
      <c r="X220" s="51"/>
      <c r="Y220" s="41"/>
      <c r="Z220" s="40">
        <f>SUM(S220:Y220)</f>
        <v>60084.959999999999</v>
      </c>
      <c r="AA220" s="54">
        <f t="shared" si="248"/>
        <v>5234.9327512387972</v>
      </c>
      <c r="AB220" s="54">
        <f t="shared" si="248"/>
        <v>28827.888875132856</v>
      </c>
      <c r="AC220" s="54">
        <f t="shared" si="248"/>
        <v>21477.096811628915</v>
      </c>
      <c r="AD220" s="54">
        <f t="shared" si="248"/>
        <v>1640.6115619994312</v>
      </c>
      <c r="AE220" s="54">
        <f t="shared" si="248"/>
        <v>2904.43</v>
      </c>
      <c r="AF220" s="54">
        <f t="shared" si="248"/>
        <v>0</v>
      </c>
      <c r="AG220" s="54"/>
      <c r="AH220" s="42">
        <f>SUM(AA220:AG220)</f>
        <v>60084.959999999999</v>
      </c>
      <c r="AI220" s="56">
        <f>I220-Z220</f>
        <v>36105.599999999999</v>
      </c>
      <c r="AJ220" s="65"/>
    </row>
    <row r="221" spans="1:36" x14ac:dyDescent="0.25">
      <c r="A221" s="32" t="s">
        <v>37</v>
      </c>
      <c r="B221" s="53">
        <f>SUM(B218:B220)</f>
        <v>10017.700000000001</v>
      </c>
      <c r="C221" s="33"/>
      <c r="D221" s="34"/>
      <c r="E221" s="34"/>
      <c r="F221" s="35"/>
      <c r="G221" s="35"/>
      <c r="H221" s="35"/>
      <c r="I221" s="43">
        <f>SUM(I218:I220)</f>
        <v>280793.89</v>
      </c>
      <c r="J221" s="43">
        <f t="shared" ref="J221:O221" si="249">SUM(J218:J220)</f>
        <v>22486.471000000005</v>
      </c>
      <c r="K221" s="43">
        <f t="shared" si="249"/>
        <v>135427.71899999998</v>
      </c>
      <c r="L221" s="43">
        <f t="shared" si="249"/>
        <v>101947.19099999999</v>
      </c>
      <c r="M221" s="43">
        <f t="shared" si="249"/>
        <v>7713.6289999999999</v>
      </c>
      <c r="N221" s="43">
        <f t="shared" si="249"/>
        <v>13218.88</v>
      </c>
      <c r="O221" s="43">
        <f t="shared" si="249"/>
        <v>0</v>
      </c>
      <c r="P221" s="213">
        <f t="shared" si="171"/>
        <v>0.68741196612219724</v>
      </c>
      <c r="Q221" s="40">
        <f t="shared" si="247"/>
        <v>280793.89</v>
      </c>
      <c r="R221" s="43">
        <f t="shared" ref="R221:X221" si="250">SUM(R218:R220)</f>
        <v>193021.08</v>
      </c>
      <c r="S221" s="43">
        <f t="shared" si="250"/>
        <v>15210.491589285883</v>
      </c>
      <c r="T221" s="43">
        <f t="shared" si="250"/>
        <v>93072.92972473093</v>
      </c>
      <c r="U221" s="43">
        <f t="shared" si="250"/>
        <v>70033.999206460168</v>
      </c>
      <c r="V221" s="43">
        <f t="shared" si="250"/>
        <v>5288.0394795230177</v>
      </c>
      <c r="W221" s="43">
        <f t="shared" si="250"/>
        <v>9415.6200000000008</v>
      </c>
      <c r="X221" s="43">
        <f t="shared" si="250"/>
        <v>0</v>
      </c>
      <c r="Y221" s="41"/>
      <c r="Z221" s="40">
        <f>SUM(Z218:Z220)</f>
        <v>193021.08</v>
      </c>
      <c r="AA221" s="55">
        <f>SUM(AA218:AA220)</f>
        <v>15210.491589285883</v>
      </c>
      <c r="AB221" s="55">
        <f>SUM(AB218:AB220)</f>
        <v>93072.92972473093</v>
      </c>
      <c r="AC221" s="55">
        <f>SUM(AC218:AC220)</f>
        <v>70033.999206460168</v>
      </c>
      <c r="AD221" s="55">
        <f>SUM(AD218:AD220)</f>
        <v>5288.0394795230177</v>
      </c>
      <c r="AE221" s="55">
        <f>SUM(AE219:AE220)</f>
        <v>6578.07</v>
      </c>
      <c r="AF221" s="55">
        <f>SUM(AF218:AF220)</f>
        <v>0</v>
      </c>
      <c r="AG221" s="54"/>
      <c r="AH221" s="42">
        <f>SUM(AH218:AH220)</f>
        <v>193021.08</v>
      </c>
      <c r="AI221" s="56">
        <f>SUM(AI218:AI220)</f>
        <v>87772.81</v>
      </c>
      <c r="AJ221" s="65"/>
    </row>
    <row r="222" spans="1:36" x14ac:dyDescent="0.25">
      <c r="A222" s="67" t="s">
        <v>61</v>
      </c>
      <c r="B222" s="68">
        <f>B170+B188+B196+B202+B216+B221</f>
        <v>321255.60000000003</v>
      </c>
      <c r="C222" s="67"/>
      <c r="D222" s="67"/>
      <c r="E222" s="67"/>
      <c r="F222" s="67"/>
      <c r="G222" s="67"/>
      <c r="H222" s="67"/>
      <c r="I222" s="68">
        <f>I170+I188+I196+I202+I216+I221</f>
        <v>6601427.9549999991</v>
      </c>
      <c r="J222" s="68">
        <f t="shared" ref="J222:AI222" si="251">J170+J188+J196+J202+J216+J221</f>
        <v>751344.18800000008</v>
      </c>
      <c r="K222" s="68">
        <f t="shared" si="251"/>
        <v>3624492.798</v>
      </c>
      <c r="L222" s="68">
        <f t="shared" si="251"/>
        <v>1260188.0270000002</v>
      </c>
      <c r="M222" s="68">
        <f t="shared" si="251"/>
        <v>247366.81199999995</v>
      </c>
      <c r="N222" s="68">
        <f t="shared" si="251"/>
        <v>427171.38</v>
      </c>
      <c r="O222" s="68">
        <f t="shared" si="251"/>
        <v>290864.75</v>
      </c>
      <c r="P222" s="217">
        <f t="shared" si="171"/>
        <v>0.91697294301532695</v>
      </c>
      <c r="Q222" s="83">
        <f t="shared" si="247"/>
        <v>6601427.9549999991</v>
      </c>
      <c r="R222" s="68">
        <f t="shared" si="251"/>
        <v>6053330.8200000003</v>
      </c>
      <c r="S222" s="68">
        <f t="shared" si="251"/>
        <v>678094.98618243542</v>
      </c>
      <c r="T222" s="68">
        <f t="shared" si="251"/>
        <v>3320023.6399296871</v>
      </c>
      <c r="U222" s="68">
        <f t="shared" si="251"/>
        <v>1134685.9470275857</v>
      </c>
      <c r="V222" s="68">
        <f>V170+V188+V196+V202+V216+V221-2</f>
        <v>227423.98686029148</v>
      </c>
      <c r="W222" s="68">
        <f t="shared" si="251"/>
        <v>396361.58999999997</v>
      </c>
      <c r="X222" s="68">
        <f>X170+X188+X196+X202+X216+X221</f>
        <v>296738.67</v>
      </c>
      <c r="Y222" s="68">
        <f t="shared" si="251"/>
        <v>0</v>
      </c>
      <c r="Z222" s="68">
        <f t="shared" si="251"/>
        <v>6053330.8200000003</v>
      </c>
      <c r="AA222" s="68">
        <f t="shared" si="251"/>
        <v>660579.75056320406</v>
      </c>
      <c r="AB222" s="68">
        <f t="shared" si="251"/>
        <v>3320023.6399296871</v>
      </c>
      <c r="AC222" s="68">
        <f t="shared" si="251"/>
        <v>1134685.9470275857</v>
      </c>
      <c r="AD222" s="68">
        <f t="shared" si="251"/>
        <v>244941.22247952298</v>
      </c>
      <c r="AE222" s="68">
        <f t="shared" si="251"/>
        <v>365280.93</v>
      </c>
      <c r="AF222" s="68">
        <f t="shared" si="251"/>
        <v>296738.67</v>
      </c>
      <c r="AG222" s="68">
        <f t="shared" si="251"/>
        <v>0</v>
      </c>
      <c r="AH222" s="68">
        <f t="shared" si="251"/>
        <v>6053330.8199999994</v>
      </c>
      <c r="AI222" s="68">
        <f t="shared" si="251"/>
        <v>548097.13500000001</v>
      </c>
      <c r="AJ222" s="65"/>
    </row>
    <row r="223" spans="1:36" x14ac:dyDescent="0.25">
      <c r="A223" s="57"/>
      <c r="B223" s="58"/>
      <c r="C223" s="59"/>
      <c r="D223" s="60"/>
      <c r="E223" s="60"/>
      <c r="F223" s="61"/>
      <c r="G223" s="61"/>
      <c r="H223" s="61"/>
      <c r="I223" s="62">
        <f>J223+K223+N223+O223</f>
        <v>6601427.9550000001</v>
      </c>
      <c r="J223" s="62">
        <f>J222+M222+O222</f>
        <v>1289575.75</v>
      </c>
      <c r="K223" s="62">
        <f>K222+L222</f>
        <v>4884680.8250000002</v>
      </c>
      <c r="L223" s="62"/>
      <c r="M223" s="62"/>
      <c r="N223" s="62">
        <f>N222</f>
        <v>427171.38</v>
      </c>
      <c r="O223" s="62"/>
      <c r="P223" s="218">
        <f t="shared" si="171"/>
        <v>0.91697294301532684</v>
      </c>
      <c r="Q223" s="62">
        <f t="shared" si="247"/>
        <v>6601427.9550000001</v>
      </c>
      <c r="R223" s="62">
        <f>R170+R188+R196+R202+R216+R221</f>
        <v>6053330.8200000003</v>
      </c>
      <c r="S223" s="62">
        <f>S222+V222+X222</f>
        <v>1202257.6430427269</v>
      </c>
      <c r="T223" s="62">
        <f>T222+U222</f>
        <v>4454709.5869572731</v>
      </c>
      <c r="U223" s="62"/>
      <c r="V223" s="62"/>
      <c r="W223" s="62">
        <f>W222</f>
        <v>396361.58999999997</v>
      </c>
      <c r="X223" s="62"/>
      <c r="Y223" s="63"/>
      <c r="Z223" s="62"/>
      <c r="AA223" s="62"/>
      <c r="AB223" s="62"/>
      <c r="AC223" s="62"/>
      <c r="AD223" s="62"/>
      <c r="AE223" s="62"/>
      <c r="AF223" s="62"/>
      <c r="AG223" s="63"/>
      <c r="AH223" s="62"/>
      <c r="AI223" s="64"/>
      <c r="AJ223" s="65"/>
    </row>
    <row r="224" spans="1:36" ht="18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R224" s="101"/>
      <c r="S224" s="5"/>
      <c r="T224" s="5"/>
      <c r="U224" s="5"/>
      <c r="V224" s="5"/>
      <c r="W224" s="5"/>
      <c r="X224" s="5"/>
      <c r="Y224" s="5"/>
      <c r="Z224" s="4"/>
      <c r="AA224" s="4"/>
      <c r="AB224" s="4"/>
      <c r="AC224" s="4"/>
      <c r="AD224" s="4"/>
      <c r="AE224" s="4"/>
      <c r="AF224" s="4"/>
      <c r="AG224" s="4"/>
    </row>
    <row r="225" spans="1:35" ht="18.75" x14ac:dyDescent="0.3">
      <c r="A225" s="8"/>
      <c r="B225" s="9" t="s">
        <v>57</v>
      </c>
      <c r="C225" s="9"/>
      <c r="D225" s="9"/>
      <c r="E225" s="9" t="s">
        <v>99</v>
      </c>
      <c r="F225" s="10"/>
      <c r="G225" s="10"/>
      <c r="H225" s="10"/>
      <c r="I225" s="10"/>
      <c r="J225" s="10"/>
      <c r="K225" s="10"/>
      <c r="L225" s="10"/>
      <c r="M225" s="11"/>
      <c r="N225" s="11"/>
      <c r="O225" s="11"/>
      <c r="P225" s="207"/>
      <c r="Q225" s="11"/>
      <c r="R225" s="12"/>
      <c r="S225" s="13"/>
      <c r="T225" s="13"/>
      <c r="U225" s="13"/>
      <c r="V225" s="13"/>
      <c r="W225" s="13"/>
      <c r="X225" s="13"/>
      <c r="Y225" s="13"/>
      <c r="Z225" s="12"/>
      <c r="AA225" s="12"/>
      <c r="AB225" s="12"/>
      <c r="AC225" s="12"/>
      <c r="AD225" s="12"/>
      <c r="AE225" s="12"/>
      <c r="AF225" s="12"/>
      <c r="AG225" s="12"/>
      <c r="AH225" s="11"/>
    </row>
    <row r="226" spans="1:35" ht="18.75" x14ac:dyDescent="0.3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69" t="s">
        <v>57</v>
      </c>
      <c r="L226" s="17"/>
      <c r="M226" s="11" t="s">
        <v>52</v>
      </c>
      <c r="N226" s="11"/>
      <c r="O226" s="11"/>
      <c r="P226" s="207"/>
      <c r="Q226" s="11"/>
      <c r="R226" s="12"/>
      <c r="S226" s="13"/>
      <c r="T226" s="14" t="s">
        <v>53</v>
      </c>
      <c r="U226" s="13"/>
      <c r="V226" s="13"/>
      <c r="W226" s="13"/>
      <c r="X226" s="13"/>
      <c r="Y226" s="13"/>
      <c r="Z226" s="12"/>
      <c r="AA226" s="12"/>
      <c r="AB226" s="12"/>
      <c r="AC226" s="12"/>
      <c r="AD226" s="12"/>
      <c r="AE226" s="12"/>
      <c r="AF226" s="12"/>
      <c r="AG226" s="12"/>
      <c r="AH226" s="11"/>
    </row>
    <row r="227" spans="1:35" ht="21.75" customHeight="1" x14ac:dyDescent="0.25">
      <c r="A227" s="171" t="s">
        <v>1</v>
      </c>
      <c r="B227" s="171" t="s">
        <v>39</v>
      </c>
      <c r="C227" s="174" t="s">
        <v>2</v>
      </c>
      <c r="D227" s="175"/>
      <c r="E227" s="175"/>
      <c r="F227" s="175"/>
      <c r="G227" s="175"/>
      <c r="H227" s="176"/>
      <c r="I227" s="44" t="s">
        <v>51</v>
      </c>
      <c r="J227" s="44" t="s">
        <v>55</v>
      </c>
      <c r="K227" s="177" t="s">
        <v>46</v>
      </c>
      <c r="L227" s="169"/>
      <c r="M227" s="46" t="s">
        <v>47</v>
      </c>
      <c r="N227" s="46" t="s">
        <v>48</v>
      </c>
      <c r="O227" s="47" t="s">
        <v>49</v>
      </c>
      <c r="P227" s="208" t="s">
        <v>54</v>
      </c>
      <c r="Q227" s="170" t="s">
        <v>50</v>
      </c>
      <c r="R227" s="45" t="s">
        <v>51</v>
      </c>
      <c r="S227" s="48" t="s">
        <v>55</v>
      </c>
      <c r="T227" s="168" t="s">
        <v>46</v>
      </c>
      <c r="U227" s="169"/>
      <c r="V227" s="49" t="s">
        <v>47</v>
      </c>
      <c r="W227" s="49" t="s">
        <v>48</v>
      </c>
      <c r="X227" s="50" t="s">
        <v>49</v>
      </c>
      <c r="Y227" s="45"/>
      <c r="Z227" s="170" t="s">
        <v>42</v>
      </c>
      <c r="AA227" s="184" t="s">
        <v>3</v>
      </c>
      <c r="AB227" s="185"/>
      <c r="AC227" s="185"/>
      <c r="AD227" s="185"/>
      <c r="AE227" s="185"/>
      <c r="AF227" s="185"/>
      <c r="AG227" s="186"/>
      <c r="AH227" s="181" t="s">
        <v>44</v>
      </c>
      <c r="AI227" s="178" t="s">
        <v>43</v>
      </c>
    </row>
    <row r="228" spans="1:35" x14ac:dyDescent="0.25">
      <c r="A228" s="172"/>
      <c r="B228" s="172"/>
      <c r="C228" s="171" t="s">
        <v>4</v>
      </c>
      <c r="D228" s="171" t="s">
        <v>5</v>
      </c>
      <c r="E228" s="171" t="s">
        <v>6</v>
      </c>
      <c r="F228" s="171" t="s">
        <v>7</v>
      </c>
      <c r="G228" s="171" t="s">
        <v>8</v>
      </c>
      <c r="H228" s="171" t="s">
        <v>9</v>
      </c>
      <c r="I228" s="166"/>
      <c r="J228" s="166" t="s">
        <v>4</v>
      </c>
      <c r="K228" s="166" t="s">
        <v>5</v>
      </c>
      <c r="L228" s="166" t="s">
        <v>6</v>
      </c>
      <c r="M228" s="166" t="s">
        <v>7</v>
      </c>
      <c r="N228" s="166" t="s">
        <v>8</v>
      </c>
      <c r="O228" s="166" t="s">
        <v>9</v>
      </c>
      <c r="P228" s="209"/>
      <c r="Q228" s="170"/>
      <c r="R228" s="166"/>
      <c r="S228" s="166" t="s">
        <v>4</v>
      </c>
      <c r="T228" s="166" t="s">
        <v>5</v>
      </c>
      <c r="U228" s="166" t="s">
        <v>6</v>
      </c>
      <c r="V228" s="166" t="s">
        <v>7</v>
      </c>
      <c r="W228" s="166" t="s">
        <v>8</v>
      </c>
      <c r="X228" s="166" t="s">
        <v>9</v>
      </c>
      <c r="Y228" s="166"/>
      <c r="Z228" s="170"/>
      <c r="AA228" s="165" t="s">
        <v>4</v>
      </c>
      <c r="AB228" s="165" t="s">
        <v>5</v>
      </c>
      <c r="AC228" s="165" t="s">
        <v>6</v>
      </c>
      <c r="AD228" s="165" t="s">
        <v>7</v>
      </c>
      <c r="AE228" s="165" t="s">
        <v>8</v>
      </c>
      <c r="AF228" s="165" t="s">
        <v>9</v>
      </c>
      <c r="AG228" s="165" t="s">
        <v>10</v>
      </c>
      <c r="AH228" s="182"/>
      <c r="AI228" s="179"/>
    </row>
    <row r="229" spans="1:35" ht="30.75" customHeight="1" x14ac:dyDescent="0.25">
      <c r="A229" s="173"/>
      <c r="B229" s="173"/>
      <c r="C229" s="173"/>
      <c r="D229" s="173"/>
      <c r="E229" s="173"/>
      <c r="F229" s="173"/>
      <c r="G229" s="173"/>
      <c r="H229" s="173"/>
      <c r="I229" s="167"/>
      <c r="J229" s="167"/>
      <c r="K229" s="167"/>
      <c r="L229" s="167"/>
      <c r="M229" s="167"/>
      <c r="N229" s="167"/>
      <c r="O229" s="167"/>
      <c r="P229" s="210"/>
      <c r="Q229" s="170"/>
      <c r="R229" s="167"/>
      <c r="S229" s="167"/>
      <c r="T229" s="167"/>
      <c r="U229" s="167"/>
      <c r="V229" s="167"/>
      <c r="W229" s="167"/>
      <c r="X229" s="167"/>
      <c r="Y229" s="167"/>
      <c r="Z229" s="170"/>
      <c r="AA229" s="165"/>
      <c r="AB229" s="165"/>
      <c r="AC229" s="165"/>
      <c r="AD229" s="165"/>
      <c r="AE229" s="165"/>
      <c r="AF229" s="165"/>
      <c r="AG229" s="165"/>
      <c r="AH229" s="182"/>
      <c r="AI229" s="179"/>
    </row>
    <row r="230" spans="1:35" x14ac:dyDescent="0.25">
      <c r="A230" s="19" t="s">
        <v>11</v>
      </c>
      <c r="B230" s="19">
        <v>2</v>
      </c>
      <c r="C230" s="20">
        <v>3</v>
      </c>
      <c r="D230" s="21" t="s">
        <v>12</v>
      </c>
      <c r="E230" s="21" t="s">
        <v>13</v>
      </c>
      <c r="F230" s="21" t="s">
        <v>14</v>
      </c>
      <c r="G230" s="21" t="s">
        <v>15</v>
      </c>
      <c r="H230" s="21" t="s">
        <v>16</v>
      </c>
      <c r="I230" s="22" t="s">
        <v>17</v>
      </c>
      <c r="J230" s="22" t="s">
        <v>18</v>
      </c>
      <c r="K230" s="22" t="s">
        <v>19</v>
      </c>
      <c r="L230" s="22" t="s">
        <v>20</v>
      </c>
      <c r="M230" s="22" t="s">
        <v>21</v>
      </c>
      <c r="N230" s="22" t="s">
        <v>22</v>
      </c>
      <c r="O230" s="22" t="s">
        <v>23</v>
      </c>
      <c r="P230" s="211" t="s">
        <v>24</v>
      </c>
      <c r="Q230" s="23" t="s">
        <v>25</v>
      </c>
      <c r="R230" s="22" t="s">
        <v>26</v>
      </c>
      <c r="S230" s="22" t="s">
        <v>27</v>
      </c>
      <c r="T230" s="22" t="s">
        <v>28</v>
      </c>
      <c r="U230" s="22" t="s">
        <v>29</v>
      </c>
      <c r="V230" s="22" t="s">
        <v>30</v>
      </c>
      <c r="W230" s="22" t="s">
        <v>31</v>
      </c>
      <c r="X230" s="22" t="s">
        <v>32</v>
      </c>
      <c r="Y230" s="22" t="s">
        <v>33</v>
      </c>
      <c r="Z230" s="23" t="s">
        <v>34</v>
      </c>
      <c r="AA230" s="66">
        <v>36</v>
      </c>
      <c r="AB230" s="66">
        <v>37</v>
      </c>
      <c r="AC230" s="66">
        <v>38</v>
      </c>
      <c r="AD230" s="66">
        <v>39</v>
      </c>
      <c r="AE230" s="66">
        <v>40</v>
      </c>
      <c r="AF230" s="66">
        <v>41</v>
      </c>
      <c r="AG230" s="66">
        <v>42</v>
      </c>
      <c r="AH230" s="183"/>
      <c r="AI230" s="180"/>
    </row>
    <row r="231" spans="1:35" x14ac:dyDescent="0.25">
      <c r="A231" s="6" t="s">
        <v>35</v>
      </c>
      <c r="B231" s="37"/>
      <c r="C231" s="7"/>
      <c r="D231" s="24"/>
      <c r="E231" s="24"/>
      <c r="F231" s="24"/>
      <c r="G231" s="25"/>
      <c r="H231" s="25"/>
      <c r="I231" s="26"/>
      <c r="J231" s="26"/>
      <c r="K231" s="26"/>
      <c r="L231" s="26"/>
      <c r="M231" s="26"/>
      <c r="N231" s="26"/>
      <c r="O231" s="27"/>
      <c r="P231" s="212"/>
      <c r="Q231" s="28"/>
      <c r="R231" s="26"/>
      <c r="S231" s="26"/>
      <c r="T231" s="26"/>
      <c r="U231" s="26"/>
      <c r="V231" s="26"/>
      <c r="W231" s="26"/>
      <c r="X231" s="27"/>
      <c r="Y231" s="27"/>
      <c r="Z231" s="28"/>
      <c r="AA231" s="29"/>
      <c r="AB231" s="29"/>
      <c r="AC231" s="29"/>
      <c r="AD231" s="29"/>
      <c r="AE231" s="29"/>
      <c r="AF231" s="29"/>
      <c r="AG231" s="29"/>
      <c r="AH231" s="30"/>
      <c r="AI231" s="36"/>
    </row>
    <row r="232" spans="1:35" x14ac:dyDescent="0.25">
      <c r="A232" s="31">
        <v>1</v>
      </c>
      <c r="B232" s="75">
        <v>9597.4</v>
      </c>
      <c r="C232" s="33">
        <v>2.2999999999999998</v>
      </c>
      <c r="D232" s="33">
        <v>11.58</v>
      </c>
      <c r="E232" s="33">
        <v>3.46</v>
      </c>
      <c r="F232" s="35">
        <v>0.77</v>
      </c>
      <c r="G232" s="35">
        <v>1.33</v>
      </c>
      <c r="H232" s="35"/>
      <c r="I232" s="51">
        <v>184558.33</v>
      </c>
      <c r="J232" s="41">
        <f t="shared" ref="J232:J237" si="252">I232-K232-L232-M232-N232</f>
        <v>20058.915999999994</v>
      </c>
      <c r="K232" s="41">
        <f>B232*D232</f>
        <v>111137.89199999999</v>
      </c>
      <c r="L232" s="41">
        <f>E232*B232</f>
        <v>33207.004000000001</v>
      </c>
      <c r="M232" s="41">
        <f>F232*B232</f>
        <v>7389.9979999999996</v>
      </c>
      <c r="N232" s="41">
        <v>12764.52</v>
      </c>
      <c r="O232" s="41"/>
      <c r="P232" s="213">
        <f>R232/I232</f>
        <v>0.97521829548414318</v>
      </c>
      <c r="Q232" s="40">
        <f>J232+K232+L232+M232+N232+O232</f>
        <v>184558.32999999996</v>
      </c>
      <c r="R232" s="51">
        <v>179984.66</v>
      </c>
      <c r="S232" s="41">
        <f>R232-T232-U232-V232-W232-X232</f>
        <v>19534.645307852865</v>
      </c>
      <c r="T232" s="41">
        <f>P232*K232</f>
        <v>108383.70559994079</v>
      </c>
      <c r="U232" s="41">
        <f>L232*P232</f>
        <v>32384.077839015124</v>
      </c>
      <c r="V232" s="41">
        <f t="shared" ref="V232:V243" si="253">P232*M232</f>
        <v>7206.8612531912268</v>
      </c>
      <c r="W232" s="51">
        <v>12475.37</v>
      </c>
      <c r="X232" s="51"/>
      <c r="Y232" s="41"/>
      <c r="Z232" s="40">
        <f>S232+T232+U232+V232+W232+X232</f>
        <v>179984.66</v>
      </c>
      <c r="AA232" s="54">
        <f t="shared" ref="AA232:AA243" si="254">Z232-AF232-AE232-AD232-AC232-AB232</f>
        <v>19351.508561044102</v>
      </c>
      <c r="AB232" s="54">
        <f t="shared" ref="AB232:AB243" si="255">T232</f>
        <v>108383.70559994079</v>
      </c>
      <c r="AC232" s="54">
        <f t="shared" ref="AC232:AC243" si="256">U232</f>
        <v>32384.077839015124</v>
      </c>
      <c r="AD232" s="54">
        <f t="shared" ref="AD232:AD243" si="257">M232</f>
        <v>7389.9979999999996</v>
      </c>
      <c r="AE232" s="54">
        <f t="shared" ref="AE232:AE243" si="258">W232</f>
        <v>12475.37</v>
      </c>
      <c r="AF232" s="54">
        <f t="shared" ref="AF232:AF243" si="259">X232</f>
        <v>0</v>
      </c>
      <c r="AG232" s="54"/>
      <c r="AH232" s="42">
        <f t="shared" ref="AH232:AH243" si="260">SUM(AA232:AG232)</f>
        <v>179984.66</v>
      </c>
      <c r="AI232" s="56">
        <f t="shared" ref="AI232:AI243" si="261">I232-Z232</f>
        <v>4573.6699999999837</v>
      </c>
    </row>
    <row r="233" spans="1:35" x14ac:dyDescent="0.25">
      <c r="A233" s="31">
        <v>2</v>
      </c>
      <c r="B233" s="75">
        <v>7617.2</v>
      </c>
      <c r="C233" s="33">
        <v>2.2999999999999998</v>
      </c>
      <c r="D233" s="33">
        <v>10.32</v>
      </c>
      <c r="E233" s="33">
        <v>3.54</v>
      </c>
      <c r="F233" s="35">
        <v>0.77</v>
      </c>
      <c r="G233" s="35">
        <v>1.33</v>
      </c>
      <c r="H233" s="35"/>
      <c r="I233" s="51">
        <v>138289.73000000001</v>
      </c>
      <c r="J233" s="41">
        <f t="shared" si="252"/>
        <v>16793.984000000011</v>
      </c>
      <c r="K233" s="41">
        <f t="shared" ref="K233:K243" si="262">B233*D233</f>
        <v>78609.504000000001</v>
      </c>
      <c r="L233" s="41">
        <f t="shared" ref="L233:L243" si="263">E233*B233</f>
        <v>26964.887999999999</v>
      </c>
      <c r="M233" s="41">
        <f t="shared" ref="M233:M243" si="264">F233*B233</f>
        <v>5865.2439999999997</v>
      </c>
      <c r="N233" s="41">
        <v>10056.11</v>
      </c>
      <c r="O233" s="41"/>
      <c r="P233" s="213">
        <f t="shared" ref="P233:P243" si="265">R233/I233</f>
        <v>1.0978974360568929</v>
      </c>
      <c r="Q233" s="40">
        <f t="shared" ref="Q233:Q295" si="266">J233+K233+L233+M233+N233+O233</f>
        <v>138289.73000000004</v>
      </c>
      <c r="R233" s="51">
        <v>151827.94</v>
      </c>
      <c r="S233" s="41">
        <f t="shared" ref="S233:S243" si="267">R233-T233-U233-V233-W233-X233</f>
        <v>18389.599360486573</v>
      </c>
      <c r="T233" s="41">
        <f t="shared" ref="T233:T243" si="268">P233*K233</f>
        <v>86305.172891304072</v>
      </c>
      <c r="U233" s="41">
        <f t="shared" ref="U233:U243" si="269">L233*P233</f>
        <v>29604.68139876128</v>
      </c>
      <c r="V233" s="41">
        <f t="shared" si="253"/>
        <v>6439.4363494480749</v>
      </c>
      <c r="W233" s="51">
        <v>11089.05</v>
      </c>
      <c r="X233" s="51"/>
      <c r="Y233" s="41"/>
      <c r="Z233" s="40">
        <f t="shared" ref="Z233:Z294" si="270">S233+T233+U233+V233+W233+X233</f>
        <v>151827.94</v>
      </c>
      <c r="AA233" s="54">
        <f t="shared" si="254"/>
        <v>18963.791709934652</v>
      </c>
      <c r="AB233" s="54">
        <f t="shared" si="255"/>
        <v>86305.172891304072</v>
      </c>
      <c r="AC233" s="54">
        <f t="shared" si="256"/>
        <v>29604.68139876128</v>
      </c>
      <c r="AD233" s="54">
        <f t="shared" si="257"/>
        <v>5865.2439999999997</v>
      </c>
      <c r="AE233" s="54">
        <f t="shared" si="258"/>
        <v>11089.05</v>
      </c>
      <c r="AF233" s="54">
        <f t="shared" si="259"/>
        <v>0</v>
      </c>
      <c r="AG233" s="54"/>
      <c r="AH233" s="42">
        <f t="shared" si="260"/>
        <v>151827.94</v>
      </c>
      <c r="AI233" s="56">
        <f t="shared" si="261"/>
        <v>-13538.209999999992</v>
      </c>
    </row>
    <row r="234" spans="1:35" x14ac:dyDescent="0.25">
      <c r="A234" s="31">
        <v>5</v>
      </c>
      <c r="B234" s="75">
        <v>7603.1</v>
      </c>
      <c r="C234" s="33">
        <v>2.2999999999999998</v>
      </c>
      <c r="D234" s="33">
        <v>10.9</v>
      </c>
      <c r="E234" s="33">
        <v>3.12</v>
      </c>
      <c r="F234" s="35">
        <v>0.77</v>
      </c>
      <c r="G234" s="35">
        <v>1.33</v>
      </c>
      <c r="H234" s="35"/>
      <c r="I234" s="51">
        <v>139745.38</v>
      </c>
      <c r="J234" s="41">
        <f t="shared" si="252"/>
        <v>17183.270999999986</v>
      </c>
      <c r="K234" s="41">
        <f t="shared" si="262"/>
        <v>82873.790000000008</v>
      </c>
      <c r="L234" s="41">
        <f t="shared" si="263"/>
        <v>23721.672000000002</v>
      </c>
      <c r="M234" s="41">
        <f t="shared" si="264"/>
        <v>5854.3870000000006</v>
      </c>
      <c r="N234" s="41">
        <v>10112.26</v>
      </c>
      <c r="O234" s="41"/>
      <c r="P234" s="213">
        <f t="shared" si="265"/>
        <v>0.98598508229753268</v>
      </c>
      <c r="Q234" s="40">
        <f t="shared" si="266"/>
        <v>139745.38</v>
      </c>
      <c r="R234" s="51">
        <v>137786.85999999999</v>
      </c>
      <c r="S234" s="41">
        <f t="shared" si="267"/>
        <v>16907.056379389855</v>
      </c>
      <c r="T234" s="41">
        <f t="shared" si="268"/>
        <v>81712.320653458446</v>
      </c>
      <c r="U234" s="41">
        <f t="shared" si="269"/>
        <v>23389.214719155079</v>
      </c>
      <c r="V234" s="41">
        <f t="shared" si="253"/>
        <v>5772.3382479966058</v>
      </c>
      <c r="W234" s="51">
        <v>10005.93</v>
      </c>
      <c r="X234" s="51"/>
      <c r="Y234" s="41"/>
      <c r="Z234" s="40">
        <f t="shared" si="270"/>
        <v>137786.85999999999</v>
      </c>
      <c r="AA234" s="54">
        <f t="shared" si="254"/>
        <v>16825.007627386469</v>
      </c>
      <c r="AB234" s="54">
        <f t="shared" si="255"/>
        <v>81712.320653458446</v>
      </c>
      <c r="AC234" s="54">
        <f t="shared" si="256"/>
        <v>23389.214719155079</v>
      </c>
      <c r="AD234" s="54">
        <f t="shared" si="257"/>
        <v>5854.3870000000006</v>
      </c>
      <c r="AE234" s="54">
        <f t="shared" si="258"/>
        <v>10005.93</v>
      </c>
      <c r="AF234" s="54">
        <f t="shared" si="259"/>
        <v>0</v>
      </c>
      <c r="AG234" s="54"/>
      <c r="AH234" s="42">
        <f t="shared" si="260"/>
        <v>137786.85999999999</v>
      </c>
      <c r="AI234" s="56">
        <f t="shared" si="261"/>
        <v>1958.5200000000186</v>
      </c>
    </row>
    <row r="235" spans="1:35" x14ac:dyDescent="0.25">
      <c r="A235" s="31">
        <v>7</v>
      </c>
      <c r="B235" s="75">
        <v>9017.7999999999993</v>
      </c>
      <c r="C235" s="33">
        <v>2.2999999999999998</v>
      </c>
      <c r="D235" s="33">
        <v>11.32</v>
      </c>
      <c r="E235" s="33">
        <v>2.96</v>
      </c>
      <c r="F235" s="35">
        <v>0.77</v>
      </c>
      <c r="G235" s="35">
        <v>1.33</v>
      </c>
      <c r="H235" s="35"/>
      <c r="I235" s="51">
        <v>168272.43</v>
      </c>
      <c r="J235" s="41">
        <f t="shared" si="252"/>
        <v>20560.79</v>
      </c>
      <c r="K235" s="41">
        <f t="shared" si="262"/>
        <v>102081.496</v>
      </c>
      <c r="L235" s="41">
        <f t="shared" si="263"/>
        <v>26692.687999999998</v>
      </c>
      <c r="M235" s="41">
        <f t="shared" si="264"/>
        <v>6943.7059999999992</v>
      </c>
      <c r="N235" s="41">
        <v>11993.75</v>
      </c>
      <c r="O235" s="41"/>
      <c r="P235" s="213">
        <f t="shared" si="265"/>
        <v>1.0395461098410477</v>
      </c>
      <c r="Q235" s="40">
        <f t="shared" si="266"/>
        <v>168272.43</v>
      </c>
      <c r="R235" s="51">
        <v>174926.95</v>
      </c>
      <c r="S235" s="41">
        <f t="shared" si="267"/>
        <v>21326.285414664784</v>
      </c>
      <c r="T235" s="41">
        <f t="shared" si="268"/>
        <v>106118.42205355447</v>
      </c>
      <c r="U235" s="41">
        <f t="shared" si="269"/>
        <v>27748.279971600812</v>
      </c>
      <c r="V235" s="41">
        <f t="shared" si="253"/>
        <v>7218.3025601799409</v>
      </c>
      <c r="W235" s="51">
        <v>12515.66</v>
      </c>
      <c r="X235" s="51"/>
      <c r="Y235" s="41"/>
      <c r="Z235" s="40">
        <f t="shared" si="270"/>
        <v>174926.95</v>
      </c>
      <c r="AA235" s="54">
        <f t="shared" si="254"/>
        <v>21600.881974844713</v>
      </c>
      <c r="AB235" s="54">
        <f t="shared" si="255"/>
        <v>106118.42205355447</v>
      </c>
      <c r="AC235" s="54">
        <f t="shared" si="256"/>
        <v>27748.279971600812</v>
      </c>
      <c r="AD235" s="54">
        <f t="shared" si="257"/>
        <v>6943.7059999999992</v>
      </c>
      <c r="AE235" s="54">
        <f t="shared" si="258"/>
        <v>12515.66</v>
      </c>
      <c r="AF235" s="54">
        <f t="shared" si="259"/>
        <v>0</v>
      </c>
      <c r="AG235" s="54"/>
      <c r="AH235" s="42">
        <f t="shared" si="260"/>
        <v>174926.95</v>
      </c>
      <c r="AI235" s="56">
        <f t="shared" si="261"/>
        <v>-6654.5200000000186</v>
      </c>
    </row>
    <row r="236" spans="1:35" x14ac:dyDescent="0.25">
      <c r="A236" s="31" t="s">
        <v>36</v>
      </c>
      <c r="B236" s="75">
        <v>2970.7</v>
      </c>
      <c r="C236" s="33">
        <v>2.2999999999999998</v>
      </c>
      <c r="D236" s="33">
        <v>10.87</v>
      </c>
      <c r="E236" s="33">
        <v>3.13</v>
      </c>
      <c r="F236" s="35">
        <v>0.77</v>
      </c>
      <c r="G236" s="35">
        <v>1.33</v>
      </c>
      <c r="H236" s="35"/>
      <c r="I236" s="51">
        <v>53977.79</v>
      </c>
      <c r="J236" s="41">
        <f t="shared" si="252"/>
        <v>6149.4910000000073</v>
      </c>
      <c r="K236" s="41">
        <f t="shared" si="262"/>
        <v>32291.508999999995</v>
      </c>
      <c r="L236" s="41">
        <f t="shared" si="263"/>
        <v>9298.2909999999993</v>
      </c>
      <c r="M236" s="41">
        <f t="shared" si="264"/>
        <v>2287.4389999999999</v>
      </c>
      <c r="N236" s="41">
        <v>3951.06</v>
      </c>
      <c r="O236" s="41"/>
      <c r="P236" s="213">
        <f t="shared" si="265"/>
        <v>0.81385677331361661</v>
      </c>
      <c r="Q236" s="40">
        <f t="shared" si="266"/>
        <v>53977.789999999994</v>
      </c>
      <c r="R236" s="51">
        <v>43930.19</v>
      </c>
      <c r="S236" s="41">
        <f t="shared" si="267"/>
        <v>4990.2118455496311</v>
      </c>
      <c r="T236" s="41">
        <f t="shared" si="268"/>
        <v>26280.663320167605</v>
      </c>
      <c r="U236" s="41">
        <f t="shared" si="269"/>
        <v>7567.4771105910413</v>
      </c>
      <c r="V236" s="41">
        <f t="shared" si="253"/>
        <v>1861.6477236917258</v>
      </c>
      <c r="W236" s="51">
        <v>3230.19</v>
      </c>
      <c r="X236" s="51"/>
      <c r="Y236" s="41"/>
      <c r="Z236" s="40">
        <f t="shared" si="270"/>
        <v>43930.19000000001</v>
      </c>
      <c r="AA236" s="54">
        <f t="shared" si="254"/>
        <v>4564.4205692413634</v>
      </c>
      <c r="AB236" s="54">
        <f t="shared" si="255"/>
        <v>26280.663320167605</v>
      </c>
      <c r="AC236" s="54">
        <f t="shared" si="256"/>
        <v>7567.4771105910413</v>
      </c>
      <c r="AD236" s="54">
        <f t="shared" si="257"/>
        <v>2287.4389999999999</v>
      </c>
      <c r="AE236" s="54">
        <f t="shared" si="258"/>
        <v>3230.19</v>
      </c>
      <c r="AF236" s="54">
        <f t="shared" si="259"/>
        <v>0</v>
      </c>
      <c r="AG236" s="54"/>
      <c r="AH236" s="42">
        <f t="shared" si="260"/>
        <v>43930.19000000001</v>
      </c>
      <c r="AI236" s="56">
        <f t="shared" si="261"/>
        <v>10047.599999999991</v>
      </c>
    </row>
    <row r="237" spans="1:35" x14ac:dyDescent="0.25">
      <c r="A237" s="31">
        <v>8</v>
      </c>
      <c r="B237" s="75">
        <v>10905.8</v>
      </c>
      <c r="C237" s="33">
        <v>2.2999999999999998</v>
      </c>
      <c r="D237" s="33">
        <v>11.25</v>
      </c>
      <c r="E237" s="33">
        <v>2.66</v>
      </c>
      <c r="F237" s="35">
        <v>0.77</v>
      </c>
      <c r="G237" s="35">
        <v>1.33</v>
      </c>
      <c r="H237" s="35"/>
      <c r="I237" s="51">
        <v>200666.85</v>
      </c>
      <c r="J237" s="41">
        <f t="shared" si="252"/>
        <v>26064.946000000018</v>
      </c>
      <c r="K237" s="41">
        <f t="shared" si="262"/>
        <v>122690.24999999999</v>
      </c>
      <c r="L237" s="41">
        <f t="shared" si="263"/>
        <v>29009.428</v>
      </c>
      <c r="M237" s="41">
        <f t="shared" si="264"/>
        <v>8397.4660000000003</v>
      </c>
      <c r="N237" s="41">
        <v>14504.76</v>
      </c>
      <c r="O237" s="41"/>
      <c r="P237" s="213">
        <f t="shared" si="265"/>
        <v>1.1131819231726614</v>
      </c>
      <c r="Q237" s="40">
        <f t="shared" si="266"/>
        <v>200666.85000000003</v>
      </c>
      <c r="R237" s="51">
        <v>223378.71</v>
      </c>
      <c r="S237" s="41">
        <f t="shared" si="267"/>
        <v>28917.09334762951</v>
      </c>
      <c r="T237" s="41">
        <f t="shared" si="268"/>
        <v>136576.56844953459</v>
      </c>
      <c r="U237" s="41">
        <f t="shared" si="269"/>
        <v>32292.770851178851</v>
      </c>
      <c r="V237" s="41">
        <f t="shared" si="253"/>
        <v>9347.907351657037</v>
      </c>
      <c r="W237" s="51">
        <v>16244.37</v>
      </c>
      <c r="X237" s="51"/>
      <c r="Y237" s="41"/>
      <c r="Z237" s="40">
        <f t="shared" si="270"/>
        <v>223378.71</v>
      </c>
      <c r="AA237" s="54">
        <f t="shared" si="254"/>
        <v>29867.534699286567</v>
      </c>
      <c r="AB237" s="54">
        <f t="shared" si="255"/>
        <v>136576.56844953459</v>
      </c>
      <c r="AC237" s="54">
        <f t="shared" si="256"/>
        <v>32292.770851178851</v>
      </c>
      <c r="AD237" s="54">
        <f t="shared" si="257"/>
        <v>8397.4660000000003</v>
      </c>
      <c r="AE237" s="54">
        <f t="shared" si="258"/>
        <v>16244.37</v>
      </c>
      <c r="AF237" s="54">
        <f t="shared" si="259"/>
        <v>0</v>
      </c>
      <c r="AG237" s="54"/>
      <c r="AH237" s="42">
        <f t="shared" si="260"/>
        <v>223378.71000000002</v>
      </c>
      <c r="AI237" s="56">
        <f t="shared" si="261"/>
        <v>-22711.859999999986</v>
      </c>
    </row>
    <row r="238" spans="1:35" x14ac:dyDescent="0.25">
      <c r="A238" s="31">
        <v>9</v>
      </c>
      <c r="B238" s="75">
        <v>4225.3999999999996</v>
      </c>
      <c r="C238" s="33">
        <v>2.48</v>
      </c>
      <c r="D238" s="33">
        <v>10.69</v>
      </c>
      <c r="E238" s="33">
        <v>3.76</v>
      </c>
      <c r="F238" s="35">
        <v>0.77</v>
      </c>
      <c r="G238" s="35">
        <v>1.33</v>
      </c>
      <c r="H238" s="35">
        <v>5.51</v>
      </c>
      <c r="I238" s="51">
        <v>103465.60000000001</v>
      </c>
      <c r="J238" s="41">
        <f>I238-K238-L238-M238-N238-O238</f>
        <v>10253.192000000025</v>
      </c>
      <c r="K238" s="41">
        <f t="shared" si="262"/>
        <v>45169.525999999991</v>
      </c>
      <c r="L238" s="41">
        <f t="shared" si="263"/>
        <v>15887.503999999997</v>
      </c>
      <c r="M238" s="41">
        <f t="shared" si="264"/>
        <v>3253.558</v>
      </c>
      <c r="N238" s="41">
        <v>5619.85</v>
      </c>
      <c r="O238" s="41">
        <v>23281.97</v>
      </c>
      <c r="P238" s="213">
        <f t="shared" si="265"/>
        <v>0.96617436133362189</v>
      </c>
      <c r="Q238" s="40">
        <f t="shared" si="266"/>
        <v>103465.60000000002</v>
      </c>
      <c r="R238" s="51">
        <v>99965.81</v>
      </c>
      <c r="S238" s="41">
        <f t="shared" si="267"/>
        <v>9464.5387121103195</v>
      </c>
      <c r="T238" s="41">
        <f t="shared" si="268"/>
        <v>43641.637934792423</v>
      </c>
      <c r="U238" s="41">
        <f t="shared" si="269"/>
        <v>15350.09903038536</v>
      </c>
      <c r="V238" s="41">
        <f t="shared" si="253"/>
        <v>3143.5043227118963</v>
      </c>
      <c r="W238" s="51">
        <v>5469.29</v>
      </c>
      <c r="X238" s="51">
        <f>19051.21+3845.53</f>
        <v>22896.739999999998</v>
      </c>
      <c r="Y238" s="41"/>
      <c r="Z238" s="40">
        <f t="shared" si="270"/>
        <v>99965.81</v>
      </c>
      <c r="AA238" s="54">
        <f t="shared" si="254"/>
        <v>9354.4850348222244</v>
      </c>
      <c r="AB238" s="54">
        <f t="shared" si="255"/>
        <v>43641.637934792423</v>
      </c>
      <c r="AC238" s="54">
        <f t="shared" si="256"/>
        <v>15350.09903038536</v>
      </c>
      <c r="AD238" s="54">
        <f t="shared" si="257"/>
        <v>3253.558</v>
      </c>
      <c r="AE238" s="54">
        <f t="shared" si="258"/>
        <v>5469.29</v>
      </c>
      <c r="AF238" s="54">
        <f t="shared" si="259"/>
        <v>22896.739999999998</v>
      </c>
      <c r="AG238" s="54"/>
      <c r="AH238" s="42">
        <f t="shared" si="260"/>
        <v>99965.81</v>
      </c>
      <c r="AI238" s="56">
        <f t="shared" si="261"/>
        <v>3499.7900000000081</v>
      </c>
    </row>
    <row r="239" spans="1:35" x14ac:dyDescent="0.25">
      <c r="A239" s="31">
        <v>10</v>
      </c>
      <c r="B239" s="75">
        <v>4147.5</v>
      </c>
      <c r="C239" s="33">
        <v>2.48</v>
      </c>
      <c r="D239" s="33">
        <v>12.06</v>
      </c>
      <c r="E239" s="33">
        <v>4.21</v>
      </c>
      <c r="F239" s="35">
        <v>0.77</v>
      </c>
      <c r="G239" s="35">
        <v>1.33</v>
      </c>
      <c r="H239" s="35">
        <v>5.51</v>
      </c>
      <c r="I239" s="51">
        <v>111554.18</v>
      </c>
      <c r="J239" s="41">
        <f>I239-K239-L239-M239-N239-O239</f>
        <v>12511.569999999996</v>
      </c>
      <c r="K239" s="41">
        <f t="shared" si="262"/>
        <v>50018.85</v>
      </c>
      <c r="L239" s="41">
        <f t="shared" si="263"/>
        <v>17460.974999999999</v>
      </c>
      <c r="M239" s="41">
        <f t="shared" si="264"/>
        <v>3193.5750000000003</v>
      </c>
      <c r="N239" s="41">
        <v>5516.3</v>
      </c>
      <c r="O239" s="41">
        <v>22852.91</v>
      </c>
      <c r="P239" s="213">
        <f t="shared" si="265"/>
        <v>1.1415644846298005</v>
      </c>
      <c r="Q239" s="40">
        <f t="shared" si="266"/>
        <v>111554.18</v>
      </c>
      <c r="R239" s="51">
        <v>127346.29</v>
      </c>
      <c r="S239" s="41">
        <f t="shared" si="267"/>
        <v>13234.056551964244</v>
      </c>
      <c r="T239" s="41">
        <f t="shared" si="268"/>
        <v>57099.742722025294</v>
      </c>
      <c r="U239" s="41">
        <f t="shared" si="269"/>
        <v>19932.828927008828</v>
      </c>
      <c r="V239" s="41">
        <f t="shared" si="253"/>
        <v>3645.6717990016155</v>
      </c>
      <c r="W239" s="51">
        <v>6400.19</v>
      </c>
      <c r="X239" s="51">
        <f>18033.69+9000.11</f>
        <v>27033.8</v>
      </c>
      <c r="Y239" s="41"/>
      <c r="Z239" s="40">
        <f t="shared" si="270"/>
        <v>127346.29</v>
      </c>
      <c r="AA239" s="54">
        <f t="shared" si="254"/>
        <v>13686.153350965869</v>
      </c>
      <c r="AB239" s="54">
        <f t="shared" si="255"/>
        <v>57099.742722025294</v>
      </c>
      <c r="AC239" s="54">
        <f t="shared" si="256"/>
        <v>19932.828927008828</v>
      </c>
      <c r="AD239" s="54">
        <f t="shared" si="257"/>
        <v>3193.5750000000003</v>
      </c>
      <c r="AE239" s="54">
        <f t="shared" si="258"/>
        <v>6400.19</v>
      </c>
      <c r="AF239" s="54">
        <f t="shared" si="259"/>
        <v>27033.8</v>
      </c>
      <c r="AG239" s="54"/>
      <c r="AH239" s="42">
        <f t="shared" si="260"/>
        <v>127346.29</v>
      </c>
      <c r="AI239" s="56">
        <f t="shared" si="261"/>
        <v>-15792.11</v>
      </c>
    </row>
    <row r="240" spans="1:35" x14ac:dyDescent="0.25">
      <c r="A240" s="31">
        <v>11</v>
      </c>
      <c r="B240" s="75">
        <v>4203.1000000000004</v>
      </c>
      <c r="C240" s="33">
        <v>2.48</v>
      </c>
      <c r="D240" s="33">
        <v>11.76</v>
      </c>
      <c r="E240" s="33">
        <v>3.83</v>
      </c>
      <c r="F240" s="35">
        <v>0.77</v>
      </c>
      <c r="G240" s="35">
        <v>1.33</v>
      </c>
      <c r="H240" s="35">
        <v>5.51</v>
      </c>
      <c r="I240" s="51">
        <v>109901.02</v>
      </c>
      <c r="J240" s="41">
        <f>I240-K240-L240-M240-N240-O240</f>
        <v>12388.803999999996</v>
      </c>
      <c r="K240" s="41">
        <f t="shared" si="262"/>
        <v>49428.456000000006</v>
      </c>
      <c r="L240" s="41">
        <f t="shared" si="263"/>
        <v>16097.873000000001</v>
      </c>
      <c r="M240" s="41">
        <f t="shared" si="264"/>
        <v>3236.3870000000002</v>
      </c>
      <c r="N240" s="41">
        <v>5590.35</v>
      </c>
      <c r="O240" s="41">
        <v>23159.15</v>
      </c>
      <c r="P240" s="213">
        <f t="shared" si="265"/>
        <v>0.95755835569133019</v>
      </c>
      <c r="Q240" s="40">
        <f t="shared" si="266"/>
        <v>109901.02000000002</v>
      </c>
      <c r="R240" s="51">
        <v>105236.64</v>
      </c>
      <c r="S240" s="41">
        <f t="shared" si="267"/>
        <v>10849.21673417007</v>
      </c>
      <c r="T240" s="41">
        <f t="shared" si="268"/>
        <v>47330.63105172127</v>
      </c>
      <c r="U240" s="41">
        <f t="shared" si="269"/>
        <v>15414.652800007862</v>
      </c>
      <c r="V240" s="41">
        <f t="shared" si="253"/>
        <v>3099.0294141007971</v>
      </c>
      <c r="W240" s="51">
        <v>5415.67</v>
      </c>
      <c r="X240" s="51">
        <f>16239.04+6888.4</f>
        <v>23127.440000000002</v>
      </c>
      <c r="Y240" s="41"/>
      <c r="Z240" s="40">
        <f t="shared" si="270"/>
        <v>105236.63999999998</v>
      </c>
      <c r="AA240" s="54">
        <f t="shared" si="254"/>
        <v>10711.859148270851</v>
      </c>
      <c r="AB240" s="54">
        <f t="shared" si="255"/>
        <v>47330.63105172127</v>
      </c>
      <c r="AC240" s="54">
        <f t="shared" si="256"/>
        <v>15414.652800007862</v>
      </c>
      <c r="AD240" s="54">
        <f t="shared" si="257"/>
        <v>3236.3870000000002</v>
      </c>
      <c r="AE240" s="54">
        <f t="shared" si="258"/>
        <v>5415.67</v>
      </c>
      <c r="AF240" s="54">
        <f t="shared" si="259"/>
        <v>23127.440000000002</v>
      </c>
      <c r="AG240" s="54"/>
      <c r="AH240" s="42">
        <f t="shared" si="260"/>
        <v>105236.63999999998</v>
      </c>
      <c r="AI240" s="56">
        <f t="shared" si="261"/>
        <v>4664.3800000000192</v>
      </c>
    </row>
    <row r="241" spans="1:35" x14ac:dyDescent="0.25">
      <c r="A241" s="31">
        <v>12</v>
      </c>
      <c r="B241" s="75">
        <v>8010.6</v>
      </c>
      <c r="C241" s="33">
        <v>2.2999999999999998</v>
      </c>
      <c r="D241" s="33">
        <v>10.43</v>
      </c>
      <c r="E241" s="33">
        <v>3.28</v>
      </c>
      <c r="F241" s="35">
        <v>0.77</v>
      </c>
      <c r="G241" s="35">
        <v>1.33</v>
      </c>
      <c r="H241" s="35"/>
      <c r="I241" s="51">
        <v>144671.85</v>
      </c>
      <c r="J241" s="41">
        <f>I241-K241-L241-M241-N241</f>
        <v>18024.152000000006</v>
      </c>
      <c r="K241" s="41">
        <f t="shared" si="262"/>
        <v>83550.558000000005</v>
      </c>
      <c r="L241" s="41">
        <f t="shared" si="263"/>
        <v>26274.768</v>
      </c>
      <c r="M241" s="41">
        <f t="shared" si="264"/>
        <v>6168.1620000000003</v>
      </c>
      <c r="N241" s="41">
        <v>10654.21</v>
      </c>
      <c r="O241" s="41"/>
      <c r="P241" s="213">
        <f t="shared" si="265"/>
        <v>0.93158178318726137</v>
      </c>
      <c r="Q241" s="40">
        <f t="shared" si="266"/>
        <v>144671.85</v>
      </c>
      <c r="R241" s="51">
        <v>134773.66</v>
      </c>
      <c r="S241" s="41">
        <f t="shared" si="267"/>
        <v>16707.289610849792</v>
      </c>
      <c r="T241" s="41">
        <f t="shared" si="268"/>
        <v>77834.177807930711</v>
      </c>
      <c r="U241" s="41">
        <f t="shared" si="269"/>
        <v>24477.095226271595</v>
      </c>
      <c r="V241" s="41">
        <f t="shared" si="253"/>
        <v>5746.1473549479051</v>
      </c>
      <c r="W241" s="51">
        <v>10008.950000000001</v>
      </c>
      <c r="X241" s="51"/>
      <c r="Y241" s="41"/>
      <c r="Z241" s="40">
        <f t="shared" si="270"/>
        <v>134773.66</v>
      </c>
      <c r="AA241" s="54">
        <f t="shared" si="254"/>
        <v>16285.274965797696</v>
      </c>
      <c r="AB241" s="54">
        <f t="shared" si="255"/>
        <v>77834.177807930711</v>
      </c>
      <c r="AC241" s="54">
        <f t="shared" si="256"/>
        <v>24477.095226271595</v>
      </c>
      <c r="AD241" s="54">
        <f t="shared" si="257"/>
        <v>6168.1620000000003</v>
      </c>
      <c r="AE241" s="54">
        <f t="shared" si="258"/>
        <v>10008.950000000001</v>
      </c>
      <c r="AF241" s="54">
        <f t="shared" si="259"/>
        <v>0</v>
      </c>
      <c r="AG241" s="54"/>
      <c r="AH241" s="42">
        <f t="shared" si="260"/>
        <v>134773.66</v>
      </c>
      <c r="AI241" s="56">
        <f t="shared" si="261"/>
        <v>9898.1900000000023</v>
      </c>
    </row>
    <row r="242" spans="1:35" x14ac:dyDescent="0.25">
      <c r="A242" s="31">
        <v>16</v>
      </c>
      <c r="B242" s="75">
        <v>7003.3</v>
      </c>
      <c r="C242" s="33">
        <v>2.2999999999999998</v>
      </c>
      <c r="D242" s="33">
        <v>11.24</v>
      </c>
      <c r="E242" s="33">
        <v>3.26</v>
      </c>
      <c r="F242" s="35">
        <v>0.77</v>
      </c>
      <c r="G242" s="35">
        <v>1.33</v>
      </c>
      <c r="H242" s="35"/>
      <c r="I242" s="51">
        <v>130961.76</v>
      </c>
      <c r="J242" s="41">
        <f>I242-K242-L242-M242-N242</f>
        <v>14706.968999999992</v>
      </c>
      <c r="K242" s="41">
        <f t="shared" si="262"/>
        <v>78717.092000000004</v>
      </c>
      <c r="L242" s="41">
        <f t="shared" si="263"/>
        <v>22830.757999999998</v>
      </c>
      <c r="M242" s="41">
        <f t="shared" si="264"/>
        <v>5392.5410000000002</v>
      </c>
      <c r="N242" s="41">
        <v>9314.4</v>
      </c>
      <c r="O242" s="41"/>
      <c r="P242" s="213">
        <f t="shared" si="265"/>
        <v>1.0218864651788431</v>
      </c>
      <c r="Q242" s="40">
        <f t="shared" si="266"/>
        <v>130961.76</v>
      </c>
      <c r="R242" s="51">
        <v>133828.04999999999</v>
      </c>
      <c r="S242" s="41">
        <f t="shared" si="267"/>
        <v>15017.211856166627</v>
      </c>
      <c r="T242" s="41">
        <f t="shared" si="268"/>
        <v>80439.930893037788</v>
      </c>
      <c r="U242" s="41">
        <f t="shared" si="269"/>
        <v>23330.442589973591</v>
      </c>
      <c r="V242" s="41">
        <f t="shared" si="253"/>
        <v>5510.564660821984</v>
      </c>
      <c r="W242" s="51">
        <v>9529.9</v>
      </c>
      <c r="X242" s="51"/>
      <c r="Y242" s="41"/>
      <c r="Z242" s="40">
        <f t="shared" si="270"/>
        <v>133828.04999999999</v>
      </c>
      <c r="AA242" s="54">
        <f t="shared" si="254"/>
        <v>15135.235516988614</v>
      </c>
      <c r="AB242" s="54">
        <f t="shared" si="255"/>
        <v>80439.930893037788</v>
      </c>
      <c r="AC242" s="54">
        <f t="shared" si="256"/>
        <v>23330.442589973591</v>
      </c>
      <c r="AD242" s="54">
        <f t="shared" si="257"/>
        <v>5392.5410000000002</v>
      </c>
      <c r="AE242" s="54">
        <f t="shared" si="258"/>
        <v>9529.9</v>
      </c>
      <c r="AF242" s="54">
        <f t="shared" si="259"/>
        <v>0</v>
      </c>
      <c r="AG242" s="54"/>
      <c r="AH242" s="42">
        <f t="shared" si="260"/>
        <v>133828.04999999999</v>
      </c>
      <c r="AI242" s="56">
        <f t="shared" si="261"/>
        <v>-2866.2899999999936</v>
      </c>
    </row>
    <row r="243" spans="1:35" x14ac:dyDescent="0.25">
      <c r="A243" s="31">
        <v>17</v>
      </c>
      <c r="B243" s="162">
        <v>1947.3</v>
      </c>
      <c r="C243" s="33">
        <v>2.2999999999999998</v>
      </c>
      <c r="D243" s="33">
        <v>12.88</v>
      </c>
      <c r="E243" s="33">
        <v>3</v>
      </c>
      <c r="F243" s="35">
        <v>0.77</v>
      </c>
      <c r="G243" s="35"/>
      <c r="H243" s="35"/>
      <c r="I243" s="51">
        <v>34992.980000000003</v>
      </c>
      <c r="J243" s="41">
        <f>I243-K243-L243-M243-N243</f>
        <v>2570.4350000000013</v>
      </c>
      <c r="K243" s="41">
        <f t="shared" si="262"/>
        <v>25081.224000000002</v>
      </c>
      <c r="L243" s="41">
        <f t="shared" si="263"/>
        <v>5841.9</v>
      </c>
      <c r="M243" s="41">
        <f t="shared" si="264"/>
        <v>1499.421</v>
      </c>
      <c r="N243" s="41"/>
      <c r="O243" s="41"/>
      <c r="P243" s="213">
        <f t="shared" si="265"/>
        <v>0.71000012002407331</v>
      </c>
      <c r="Q243" s="40">
        <f t="shared" ref="Q243" si="271">I243</f>
        <v>34992.980000000003</v>
      </c>
      <c r="R243" s="51">
        <v>24845.02</v>
      </c>
      <c r="S243" s="41">
        <f t="shared" si="267"/>
        <v>1825.0091585140813</v>
      </c>
      <c r="T243" s="41">
        <f t="shared" si="268"/>
        <v>17807.672050350669</v>
      </c>
      <c r="U243" s="41">
        <f t="shared" si="269"/>
        <v>4147.7497011686337</v>
      </c>
      <c r="V243" s="41">
        <f t="shared" si="253"/>
        <v>1064.589089966616</v>
      </c>
      <c r="W243" s="51"/>
      <c r="X243" s="51"/>
      <c r="Y243" s="41"/>
      <c r="Z243" s="40">
        <f t="shared" ref="Z243" si="272">SUM(S243:Y243)</f>
        <v>24845.02</v>
      </c>
      <c r="AA243" s="54">
        <f t="shared" si="254"/>
        <v>1390.177248480697</v>
      </c>
      <c r="AB243" s="54">
        <f t="shared" si="255"/>
        <v>17807.672050350669</v>
      </c>
      <c r="AC243" s="54">
        <f t="shared" si="256"/>
        <v>4147.7497011686337</v>
      </c>
      <c r="AD243" s="54">
        <f t="shared" si="257"/>
        <v>1499.421</v>
      </c>
      <c r="AE243" s="54">
        <f t="shared" si="258"/>
        <v>0</v>
      </c>
      <c r="AF243" s="54">
        <f t="shared" si="259"/>
        <v>0</v>
      </c>
      <c r="AG243" s="54"/>
      <c r="AH243" s="42">
        <f t="shared" si="260"/>
        <v>24845.02</v>
      </c>
      <c r="AI243" s="56">
        <f t="shared" si="261"/>
        <v>10147.960000000003</v>
      </c>
    </row>
    <row r="244" spans="1:35" x14ac:dyDescent="0.25">
      <c r="A244" s="32" t="s">
        <v>37</v>
      </c>
      <c r="B244" s="53">
        <f>SUM(B232:B242)</f>
        <v>75301.900000000009</v>
      </c>
      <c r="C244" s="33"/>
      <c r="D244" s="34"/>
      <c r="E244" s="34"/>
      <c r="F244" s="35"/>
      <c r="G244" s="35"/>
      <c r="H244" s="35"/>
      <c r="I244" s="43">
        <f t="shared" ref="I244:O244" si="273">SUM(I232:I242)</f>
        <v>1486064.9200000002</v>
      </c>
      <c r="J244" s="43">
        <f t="shared" si="273"/>
        <v>174696.08500000002</v>
      </c>
      <c r="K244" s="43">
        <f t="shared" si="273"/>
        <v>836568.92299999995</v>
      </c>
      <c r="L244" s="43">
        <f t="shared" si="273"/>
        <v>247445.84899999999</v>
      </c>
      <c r="M244" s="43">
        <f t="shared" si="273"/>
        <v>57982.462999999989</v>
      </c>
      <c r="N244" s="43">
        <f t="shared" si="273"/>
        <v>100077.57</v>
      </c>
      <c r="O244" s="43">
        <f t="shared" si="273"/>
        <v>69294.03</v>
      </c>
      <c r="P244" s="213">
        <f>R244/I244</f>
        <v>1.0181155208212569</v>
      </c>
      <c r="Q244" s="40">
        <f t="shared" si="266"/>
        <v>1486064.92</v>
      </c>
      <c r="R244" s="43">
        <f t="shared" ref="R244:W244" si="274">SUM(R232:R242)</f>
        <v>1512985.7599999998</v>
      </c>
      <c r="S244" s="43">
        <f t="shared" si="274"/>
        <v>175337.20512083426</v>
      </c>
      <c r="T244" s="43">
        <f t="shared" si="274"/>
        <v>851722.9733774676</v>
      </c>
      <c r="U244" s="43">
        <f t="shared" si="274"/>
        <v>251491.62046394945</v>
      </c>
      <c r="V244" s="43">
        <f t="shared" si="274"/>
        <v>58991.41103774881</v>
      </c>
      <c r="W244" s="43">
        <f t="shared" si="274"/>
        <v>102384.56999999998</v>
      </c>
      <c r="X244" s="43">
        <f>SUM(X232:X242)</f>
        <v>73057.98</v>
      </c>
      <c r="Y244" s="41"/>
      <c r="Z244" s="40">
        <f t="shared" si="270"/>
        <v>1512985.7600000002</v>
      </c>
      <c r="AA244" s="55">
        <f t="shared" ref="AA244:AF244" si="275">SUM(AA232:AA242)</f>
        <v>176346.15315858313</v>
      </c>
      <c r="AB244" s="55">
        <f t="shared" si="275"/>
        <v>851722.9733774676</v>
      </c>
      <c r="AC244" s="55">
        <f t="shared" si="275"/>
        <v>251491.62046394945</v>
      </c>
      <c r="AD244" s="55">
        <f t="shared" si="275"/>
        <v>57982.462999999989</v>
      </c>
      <c r="AE244" s="55">
        <f t="shared" si="275"/>
        <v>102384.56999999998</v>
      </c>
      <c r="AF244" s="55">
        <f t="shared" si="275"/>
        <v>73057.98</v>
      </c>
      <c r="AG244" s="54"/>
      <c r="AH244" s="42">
        <f>SUM(AH232:AH242)</f>
        <v>1512985.76</v>
      </c>
      <c r="AI244" s="56">
        <f>SUM(AI232:AI242)</f>
        <v>-26920.839999999967</v>
      </c>
    </row>
    <row r="245" spans="1:35" x14ac:dyDescent="0.25">
      <c r="A245" s="6" t="s">
        <v>56</v>
      </c>
      <c r="B245" s="37"/>
      <c r="C245" s="7"/>
      <c r="D245" s="24"/>
      <c r="E245" s="24"/>
      <c r="F245" s="24"/>
      <c r="G245" s="25"/>
      <c r="H245" s="25"/>
      <c r="I245" s="26"/>
      <c r="J245" s="26"/>
      <c r="K245" s="26"/>
      <c r="L245" s="26"/>
      <c r="M245" s="26"/>
      <c r="N245" s="26"/>
      <c r="O245" s="27"/>
      <c r="P245" s="213"/>
      <c r="Q245" s="40">
        <f t="shared" si="266"/>
        <v>0</v>
      </c>
      <c r="R245" s="26"/>
      <c r="S245" s="26"/>
      <c r="T245" s="26"/>
      <c r="U245" s="26"/>
      <c r="V245" s="26"/>
      <c r="W245" s="26"/>
      <c r="X245" s="27"/>
      <c r="Y245" s="27"/>
      <c r="Z245" s="40">
        <f t="shared" si="270"/>
        <v>0</v>
      </c>
      <c r="AA245" s="29"/>
      <c r="AB245" s="29"/>
      <c r="AC245" s="29"/>
      <c r="AD245" s="29"/>
      <c r="AE245" s="29"/>
      <c r="AF245" s="29"/>
      <c r="AG245" s="29"/>
      <c r="AH245" s="30"/>
      <c r="AI245" s="36"/>
    </row>
    <row r="246" spans="1:35" x14ac:dyDescent="0.25">
      <c r="A246" s="31">
        <v>1</v>
      </c>
      <c r="B246" s="38">
        <v>3665.9</v>
      </c>
      <c r="C246" s="33">
        <v>2.2999999999999998</v>
      </c>
      <c r="D246" s="33">
        <v>13.39</v>
      </c>
      <c r="E246" s="33">
        <v>10.1</v>
      </c>
      <c r="F246" s="35">
        <v>0.77</v>
      </c>
      <c r="G246" s="35">
        <v>1.33</v>
      </c>
      <c r="H246" s="35"/>
      <c r="I246" s="51">
        <v>103259.92</v>
      </c>
      <c r="J246" s="41">
        <f t="shared" ref="J246:J251" si="276">I246-K246-L246-M246-N246</f>
        <v>9446.4959999999955</v>
      </c>
      <c r="K246" s="41">
        <f>B246*D246</f>
        <v>49086.401000000005</v>
      </c>
      <c r="L246" s="41">
        <f>E246*B246</f>
        <v>37025.589999999997</v>
      </c>
      <c r="M246" s="41">
        <f>F246*B246</f>
        <v>2822.7429999999999</v>
      </c>
      <c r="N246" s="41">
        <v>4878.6899999999996</v>
      </c>
      <c r="O246" s="41"/>
      <c r="P246" s="213">
        <f t="shared" ref="P246:P297" si="277">R246/I246</f>
        <v>0.87223522931259301</v>
      </c>
      <c r="Q246" s="40">
        <f t="shared" si="266"/>
        <v>103259.92</v>
      </c>
      <c r="R246" s="51">
        <v>90066.94</v>
      </c>
      <c r="S246" s="41">
        <f>R246-T246-U246-V246-W246-X246</f>
        <v>8227.7918956555368</v>
      </c>
      <c r="T246" s="41">
        <f>P246*K246</f>
        <v>42814.888232364901</v>
      </c>
      <c r="U246" s="41">
        <f>L246*P246</f>
        <v>32295.023984084048</v>
      </c>
      <c r="V246" s="41">
        <f t="shared" ref="V246:V261" si="278">P246*M246</f>
        <v>2462.0958878955166</v>
      </c>
      <c r="W246" s="51">
        <v>4267.1400000000003</v>
      </c>
      <c r="X246" s="51"/>
      <c r="Y246" s="41"/>
      <c r="Z246" s="40">
        <f t="shared" si="270"/>
        <v>90066.94</v>
      </c>
      <c r="AA246" s="54">
        <f t="shared" ref="AA246:AA261" si="279">Z246-AF246-AE246-AD246-AC246-AB246</f>
        <v>7867.144783551048</v>
      </c>
      <c r="AB246" s="54">
        <f t="shared" ref="AB246:AB261" si="280">T246</f>
        <v>42814.888232364901</v>
      </c>
      <c r="AC246" s="54">
        <f t="shared" ref="AC246:AC261" si="281">U246</f>
        <v>32295.023984084048</v>
      </c>
      <c r="AD246" s="54">
        <f t="shared" ref="AD246:AD261" si="282">M246</f>
        <v>2822.7429999999999</v>
      </c>
      <c r="AE246" s="54">
        <f t="shared" ref="AE246:AE261" si="283">W246</f>
        <v>4267.1400000000003</v>
      </c>
      <c r="AF246" s="54">
        <f t="shared" ref="AF246:AF261" si="284">X246</f>
        <v>0</v>
      </c>
      <c r="AG246" s="54"/>
      <c r="AH246" s="42">
        <f t="shared" ref="AH246:AH261" si="285">SUM(AA246:AG246)</f>
        <v>90066.94</v>
      </c>
      <c r="AI246" s="56">
        <f t="shared" ref="AI246:AI261" si="286">I246-Z246</f>
        <v>13192.979999999996</v>
      </c>
    </row>
    <row r="247" spans="1:35" x14ac:dyDescent="0.25">
      <c r="A247" s="31">
        <v>2</v>
      </c>
      <c r="B247" s="38">
        <v>1470.6</v>
      </c>
      <c r="C247" s="33">
        <v>2.2999999999999998</v>
      </c>
      <c r="D247" s="33">
        <v>11.56</v>
      </c>
      <c r="E247" s="33">
        <v>2.77</v>
      </c>
      <c r="F247" s="35">
        <v>0.77</v>
      </c>
      <c r="G247" s="35">
        <v>1.33</v>
      </c>
      <c r="H247" s="35"/>
      <c r="I247" s="51">
        <v>27250.17</v>
      </c>
      <c r="J247" s="41">
        <f t="shared" si="276"/>
        <v>3088.2199999999993</v>
      </c>
      <c r="K247" s="41">
        <f t="shared" ref="K247:K261" si="287">B247*D247</f>
        <v>17000.135999999999</v>
      </c>
      <c r="L247" s="41">
        <f t="shared" ref="L247:L261" si="288">E247*B247</f>
        <v>4073.5619999999999</v>
      </c>
      <c r="M247" s="41">
        <f t="shared" ref="M247:M261" si="289">F247*B247</f>
        <v>1132.3619999999999</v>
      </c>
      <c r="N247" s="41">
        <v>1955.89</v>
      </c>
      <c r="O247" s="41"/>
      <c r="P247" s="213">
        <f t="shared" si="277"/>
        <v>1.4130759551224819</v>
      </c>
      <c r="Q247" s="40">
        <f t="shared" si="266"/>
        <v>27250.17</v>
      </c>
      <c r="R247" s="51">
        <v>38506.559999999998</v>
      </c>
      <c r="S247" s="41">
        <f t="shared" ref="S247:S261" si="290">R247-T247-U247-V247-W247-X247</f>
        <v>4335.3505559928599</v>
      </c>
      <c r="T247" s="41">
        <f t="shared" ref="T247:T261" si="291">P247*K247</f>
        <v>24022.483415412087</v>
      </c>
      <c r="U247" s="41">
        <f t="shared" ref="U247:U261" si="292">L247*P247</f>
        <v>5756.2525139006475</v>
      </c>
      <c r="V247" s="41">
        <f t="shared" si="278"/>
        <v>1600.1135146944036</v>
      </c>
      <c r="W247" s="51">
        <v>2792.36</v>
      </c>
      <c r="X247" s="51"/>
      <c r="Y247" s="41"/>
      <c r="Z247" s="40">
        <f t="shared" si="270"/>
        <v>38506.560000000005</v>
      </c>
      <c r="AA247" s="54">
        <f t="shared" si="279"/>
        <v>4803.1020706872696</v>
      </c>
      <c r="AB247" s="54">
        <f t="shared" si="280"/>
        <v>24022.483415412087</v>
      </c>
      <c r="AC247" s="54">
        <f t="shared" si="281"/>
        <v>5756.2525139006475</v>
      </c>
      <c r="AD247" s="54">
        <f t="shared" si="282"/>
        <v>1132.3619999999999</v>
      </c>
      <c r="AE247" s="54">
        <f t="shared" si="283"/>
        <v>2792.36</v>
      </c>
      <c r="AF247" s="54">
        <f t="shared" si="284"/>
        <v>0</v>
      </c>
      <c r="AG247" s="54"/>
      <c r="AH247" s="42">
        <f t="shared" si="285"/>
        <v>38506.560000000005</v>
      </c>
      <c r="AI247" s="56">
        <f t="shared" si="286"/>
        <v>-11256.390000000007</v>
      </c>
    </row>
    <row r="248" spans="1:35" x14ac:dyDescent="0.25">
      <c r="A248" s="31">
        <v>3</v>
      </c>
      <c r="B248" s="38">
        <v>1474.6</v>
      </c>
      <c r="C248" s="33">
        <v>2.2999999999999998</v>
      </c>
      <c r="D248" s="33">
        <v>11.54</v>
      </c>
      <c r="E248" s="33">
        <v>2.25</v>
      </c>
      <c r="F248" s="35">
        <v>0.77</v>
      </c>
      <c r="G248" s="35">
        <v>1.33</v>
      </c>
      <c r="H248" s="35"/>
      <c r="I248" s="51">
        <v>26528.080000000002</v>
      </c>
      <c r="J248" s="41">
        <f t="shared" si="276"/>
        <v>3096.6840000000029</v>
      </c>
      <c r="K248" s="41">
        <f t="shared" si="287"/>
        <v>17016.883999999998</v>
      </c>
      <c r="L248" s="41">
        <f t="shared" si="288"/>
        <v>3317.85</v>
      </c>
      <c r="M248" s="41">
        <f t="shared" si="289"/>
        <v>1135.442</v>
      </c>
      <c r="N248" s="41">
        <v>1961.22</v>
      </c>
      <c r="O248" s="41"/>
      <c r="P248" s="213">
        <f t="shared" si="277"/>
        <v>0.88897839572257009</v>
      </c>
      <c r="Q248" s="40">
        <f t="shared" si="266"/>
        <v>26528.079999999998</v>
      </c>
      <c r="R248" s="51">
        <v>23582.89</v>
      </c>
      <c r="S248" s="41">
        <f t="shared" si="290"/>
        <v>2752.7573836387746</v>
      </c>
      <c r="T248" s="41">
        <f t="shared" si="291"/>
        <v>15127.64223851707</v>
      </c>
      <c r="U248" s="41">
        <f t="shared" si="292"/>
        <v>2949.4969702481289</v>
      </c>
      <c r="V248" s="41">
        <f t="shared" si="278"/>
        <v>1009.3834075960265</v>
      </c>
      <c r="W248" s="51">
        <v>1743.61</v>
      </c>
      <c r="X248" s="51"/>
      <c r="Y248" s="41"/>
      <c r="Z248" s="40">
        <f t="shared" si="270"/>
        <v>23582.89</v>
      </c>
      <c r="AA248" s="54">
        <f t="shared" si="279"/>
        <v>2626.6987912348013</v>
      </c>
      <c r="AB248" s="54">
        <f t="shared" si="280"/>
        <v>15127.64223851707</v>
      </c>
      <c r="AC248" s="54">
        <f t="shared" si="281"/>
        <v>2949.4969702481289</v>
      </c>
      <c r="AD248" s="54">
        <f t="shared" si="282"/>
        <v>1135.442</v>
      </c>
      <c r="AE248" s="54">
        <f t="shared" si="283"/>
        <v>1743.61</v>
      </c>
      <c r="AF248" s="54">
        <f t="shared" si="284"/>
        <v>0</v>
      </c>
      <c r="AG248" s="54"/>
      <c r="AH248" s="42">
        <f t="shared" si="285"/>
        <v>23582.89</v>
      </c>
      <c r="AI248" s="56">
        <f t="shared" si="286"/>
        <v>2945.1900000000023</v>
      </c>
    </row>
    <row r="249" spans="1:35" x14ac:dyDescent="0.25">
      <c r="A249" s="31">
        <v>4</v>
      </c>
      <c r="B249" s="38">
        <v>1465.7</v>
      </c>
      <c r="C249" s="33">
        <v>2.2999999999999998</v>
      </c>
      <c r="D249" s="33">
        <v>11.58</v>
      </c>
      <c r="E249" s="33">
        <v>2.2999999999999998</v>
      </c>
      <c r="F249" s="35">
        <v>0.77</v>
      </c>
      <c r="G249" s="35">
        <v>1.33</v>
      </c>
      <c r="H249" s="35"/>
      <c r="I249" s="51">
        <v>26499.9</v>
      </c>
      <c r="J249" s="41">
        <f t="shared" si="276"/>
        <v>3077.9850000000015</v>
      </c>
      <c r="K249" s="41">
        <f t="shared" si="287"/>
        <v>16972.806</v>
      </c>
      <c r="L249" s="41">
        <f t="shared" si="288"/>
        <v>3371.1099999999997</v>
      </c>
      <c r="M249" s="41">
        <f t="shared" si="289"/>
        <v>1128.5890000000002</v>
      </c>
      <c r="N249" s="41">
        <v>1949.41</v>
      </c>
      <c r="O249" s="41"/>
      <c r="P249" s="213">
        <f t="shared" si="277"/>
        <v>1.3482941445062058</v>
      </c>
      <c r="Q249" s="40">
        <f t="shared" si="266"/>
        <v>26499.9</v>
      </c>
      <c r="R249" s="51">
        <v>35729.660000000003</v>
      </c>
      <c r="S249" s="41">
        <f t="shared" si="290"/>
        <v>4113.8772406197786</v>
      </c>
      <c r="T249" s="41">
        <f t="shared" si="291"/>
        <v>22884.334945639795</v>
      </c>
      <c r="U249" s="41">
        <f t="shared" si="292"/>
        <v>4545.2478734863153</v>
      </c>
      <c r="V249" s="41">
        <f t="shared" si="278"/>
        <v>1521.6699402541144</v>
      </c>
      <c r="W249" s="51">
        <v>2664.53</v>
      </c>
      <c r="X249" s="51"/>
      <c r="Y249" s="41"/>
      <c r="Z249" s="40">
        <f t="shared" si="270"/>
        <v>35729.660000000003</v>
      </c>
      <c r="AA249" s="54">
        <f t="shared" si="279"/>
        <v>4506.9581808738949</v>
      </c>
      <c r="AB249" s="54">
        <f t="shared" si="280"/>
        <v>22884.334945639795</v>
      </c>
      <c r="AC249" s="54">
        <f t="shared" si="281"/>
        <v>4545.2478734863153</v>
      </c>
      <c r="AD249" s="54">
        <f t="shared" si="282"/>
        <v>1128.5890000000002</v>
      </c>
      <c r="AE249" s="54">
        <f t="shared" si="283"/>
        <v>2664.53</v>
      </c>
      <c r="AF249" s="54">
        <f t="shared" si="284"/>
        <v>0</v>
      </c>
      <c r="AG249" s="54"/>
      <c r="AH249" s="42">
        <f t="shared" si="285"/>
        <v>35729.660000000003</v>
      </c>
      <c r="AI249" s="56">
        <f t="shared" si="286"/>
        <v>-9229.760000000002</v>
      </c>
    </row>
    <row r="250" spans="1:35" x14ac:dyDescent="0.25">
      <c r="A250" s="31">
        <v>5</v>
      </c>
      <c r="B250" s="38">
        <v>8488.9</v>
      </c>
      <c r="C250" s="33">
        <v>2.2999999999999998</v>
      </c>
      <c r="D250" s="33">
        <v>10.64</v>
      </c>
      <c r="E250" s="33">
        <v>3.72</v>
      </c>
      <c r="F250" s="35">
        <v>0.77</v>
      </c>
      <c r="G250" s="35">
        <v>1.33</v>
      </c>
      <c r="H250" s="35"/>
      <c r="I250" s="51">
        <v>157553.99</v>
      </c>
      <c r="J250" s="41">
        <f t="shared" si="276"/>
        <v>17826.632999999983</v>
      </c>
      <c r="K250" s="41">
        <f t="shared" si="287"/>
        <v>90321.896000000008</v>
      </c>
      <c r="L250" s="41">
        <f t="shared" si="288"/>
        <v>31578.707999999999</v>
      </c>
      <c r="M250" s="41">
        <f t="shared" si="289"/>
        <v>6536.4529999999995</v>
      </c>
      <c r="N250" s="41">
        <v>11290.3</v>
      </c>
      <c r="O250" s="41"/>
      <c r="P250" s="213">
        <f t="shared" si="277"/>
        <v>0.95745953498226233</v>
      </c>
      <c r="Q250" s="40">
        <f t="shared" si="266"/>
        <v>157553.99</v>
      </c>
      <c r="R250" s="51">
        <v>150851.57</v>
      </c>
      <c r="S250" s="41">
        <f t="shared" si="290"/>
        <v>16974.865130289683</v>
      </c>
      <c r="T250" s="41">
        <f t="shared" si="291"/>
        <v>86479.560542876265</v>
      </c>
      <c r="U250" s="41">
        <f t="shared" si="292"/>
        <v>30235.335077020645</v>
      </c>
      <c r="V250" s="41">
        <f t="shared" si="278"/>
        <v>6258.3892498134128</v>
      </c>
      <c r="W250" s="51">
        <v>10903.42</v>
      </c>
      <c r="X250" s="51"/>
      <c r="Y250" s="41"/>
      <c r="Z250" s="40">
        <f t="shared" si="270"/>
        <v>150851.57</v>
      </c>
      <c r="AA250" s="54">
        <f t="shared" si="279"/>
        <v>16696.801380103076</v>
      </c>
      <c r="AB250" s="54">
        <f t="shared" si="280"/>
        <v>86479.560542876265</v>
      </c>
      <c r="AC250" s="54">
        <f t="shared" si="281"/>
        <v>30235.335077020645</v>
      </c>
      <c r="AD250" s="54">
        <f t="shared" si="282"/>
        <v>6536.4529999999995</v>
      </c>
      <c r="AE250" s="54">
        <f t="shared" si="283"/>
        <v>10903.42</v>
      </c>
      <c r="AF250" s="54">
        <f t="shared" si="284"/>
        <v>0</v>
      </c>
      <c r="AG250" s="54"/>
      <c r="AH250" s="42">
        <f t="shared" si="285"/>
        <v>150851.57</v>
      </c>
      <c r="AI250" s="56">
        <f t="shared" si="286"/>
        <v>6702.4199999999837</v>
      </c>
    </row>
    <row r="251" spans="1:35" x14ac:dyDescent="0.25">
      <c r="A251" s="31">
        <v>6</v>
      </c>
      <c r="B251" s="38">
        <v>10701.2</v>
      </c>
      <c r="C251" s="33">
        <v>2.2999999999999998</v>
      </c>
      <c r="D251" s="33">
        <v>10.85</v>
      </c>
      <c r="E251" s="33">
        <v>2.5099999999999998</v>
      </c>
      <c r="F251" s="35">
        <v>0.77</v>
      </c>
      <c r="G251" s="35">
        <v>1.33</v>
      </c>
      <c r="H251" s="35"/>
      <c r="I251" s="51">
        <v>188020.33</v>
      </c>
      <c r="J251" s="41">
        <f t="shared" si="276"/>
        <v>22579.743999999984</v>
      </c>
      <c r="K251" s="41">
        <f t="shared" si="287"/>
        <v>116108.02</v>
      </c>
      <c r="L251" s="41">
        <f t="shared" si="288"/>
        <v>26860.011999999999</v>
      </c>
      <c r="M251" s="41">
        <f t="shared" si="289"/>
        <v>8239.9240000000009</v>
      </c>
      <c r="N251" s="41">
        <v>14232.63</v>
      </c>
      <c r="O251" s="41"/>
      <c r="P251" s="213">
        <f t="shared" si="277"/>
        <v>0.96389193657941141</v>
      </c>
      <c r="Q251" s="40">
        <f t="shared" si="266"/>
        <v>188020.33</v>
      </c>
      <c r="R251" s="51">
        <v>181231.28</v>
      </c>
      <c r="S251" s="41">
        <f t="shared" si="290"/>
        <v>21737.88046494556</v>
      </c>
      <c r="T251" s="41">
        <f t="shared" si="291"/>
        <v>111915.58425020103</v>
      </c>
      <c r="U251" s="41">
        <f t="shared" si="292"/>
        <v>25890.148983226227</v>
      </c>
      <c r="V251" s="41">
        <f t="shared" si="278"/>
        <v>7942.3963016271709</v>
      </c>
      <c r="W251" s="51">
        <v>13745.27</v>
      </c>
      <c r="X251" s="51"/>
      <c r="Y251" s="41"/>
      <c r="Z251" s="40">
        <f t="shared" si="270"/>
        <v>181231.27999999997</v>
      </c>
      <c r="AA251" s="54">
        <f t="shared" si="279"/>
        <v>21440.352766572731</v>
      </c>
      <c r="AB251" s="54">
        <f t="shared" si="280"/>
        <v>111915.58425020103</v>
      </c>
      <c r="AC251" s="54">
        <f t="shared" si="281"/>
        <v>25890.148983226227</v>
      </c>
      <c r="AD251" s="54">
        <f t="shared" si="282"/>
        <v>8239.9240000000009</v>
      </c>
      <c r="AE251" s="54">
        <f t="shared" si="283"/>
        <v>13745.27</v>
      </c>
      <c r="AF251" s="54">
        <f t="shared" si="284"/>
        <v>0</v>
      </c>
      <c r="AG251" s="54"/>
      <c r="AH251" s="42">
        <f t="shared" si="285"/>
        <v>181231.27999999997</v>
      </c>
      <c r="AI251" s="56">
        <f t="shared" si="286"/>
        <v>6789.0500000000175</v>
      </c>
    </row>
    <row r="252" spans="1:35" x14ac:dyDescent="0.25">
      <c r="A252" s="31">
        <v>7</v>
      </c>
      <c r="B252" s="38">
        <v>4988.2</v>
      </c>
      <c r="C252" s="33">
        <v>2.2999999999999998</v>
      </c>
      <c r="D252" s="33">
        <v>11.22</v>
      </c>
      <c r="E252" s="33">
        <v>3.45</v>
      </c>
      <c r="F252" s="35">
        <v>0.77</v>
      </c>
      <c r="G252" s="35">
        <v>1.33</v>
      </c>
      <c r="H252" s="35"/>
      <c r="I252" s="51">
        <v>95374.5</v>
      </c>
      <c r="J252" s="41">
        <f>I252-K252-L252-M252-N252-O252</f>
        <v>11722.212</v>
      </c>
      <c r="K252" s="41">
        <f t="shared" si="287"/>
        <v>55967.603999999999</v>
      </c>
      <c r="L252" s="41">
        <f t="shared" si="288"/>
        <v>17209.29</v>
      </c>
      <c r="M252" s="41">
        <f t="shared" si="289"/>
        <v>3840.9139999999998</v>
      </c>
      <c r="N252" s="41">
        <v>6634.48</v>
      </c>
      <c r="O252" s="41">
        <f>H252*B252</f>
        <v>0</v>
      </c>
      <c r="P252" s="213">
        <f t="shared" si="277"/>
        <v>1.1238312127455452</v>
      </c>
      <c r="Q252" s="40">
        <f t="shared" si="266"/>
        <v>95374.5</v>
      </c>
      <c r="R252" s="51">
        <v>107184.84</v>
      </c>
      <c r="S252" s="41">
        <f t="shared" si="290"/>
        <v>13105.843432356447</v>
      </c>
      <c r="T252" s="41">
        <f t="shared" si="291"/>
        <v>62898.140277782426</v>
      </c>
      <c r="U252" s="41">
        <f t="shared" si="292"/>
        <v>19340.337251189783</v>
      </c>
      <c r="V252" s="41">
        <f t="shared" si="278"/>
        <v>4316.5390386713425</v>
      </c>
      <c r="W252" s="51">
        <v>7523.98</v>
      </c>
      <c r="X252" s="51"/>
      <c r="Y252" s="41"/>
      <c r="Z252" s="40">
        <f t="shared" si="270"/>
        <v>107184.84</v>
      </c>
      <c r="AA252" s="54">
        <f t="shared" si="279"/>
        <v>13581.468471027794</v>
      </c>
      <c r="AB252" s="54">
        <f t="shared" si="280"/>
        <v>62898.140277782426</v>
      </c>
      <c r="AC252" s="54">
        <f t="shared" si="281"/>
        <v>19340.337251189783</v>
      </c>
      <c r="AD252" s="54">
        <f t="shared" si="282"/>
        <v>3840.9139999999998</v>
      </c>
      <c r="AE252" s="54">
        <f t="shared" si="283"/>
        <v>7523.98</v>
      </c>
      <c r="AF252" s="54">
        <f t="shared" si="284"/>
        <v>0</v>
      </c>
      <c r="AG252" s="54"/>
      <c r="AH252" s="42">
        <f t="shared" si="285"/>
        <v>107184.84</v>
      </c>
      <c r="AI252" s="56">
        <f t="shared" si="286"/>
        <v>-11810.339999999997</v>
      </c>
    </row>
    <row r="253" spans="1:35" x14ac:dyDescent="0.25">
      <c r="A253" s="31">
        <v>8</v>
      </c>
      <c r="B253" s="38">
        <v>2363.9</v>
      </c>
      <c r="C253" s="33">
        <v>2.2999999999999998</v>
      </c>
      <c r="D253" s="33">
        <v>11.02</v>
      </c>
      <c r="E253" s="33">
        <v>3.07</v>
      </c>
      <c r="F253" s="35">
        <v>0.77</v>
      </c>
      <c r="G253" s="35">
        <v>1.33</v>
      </c>
      <c r="H253" s="35"/>
      <c r="I253" s="51">
        <v>43472.27</v>
      </c>
      <c r="J253" s="41">
        <f>I253-K253-L253-M253-N253-O253</f>
        <v>5200.655999999999</v>
      </c>
      <c r="K253" s="41">
        <f t="shared" si="287"/>
        <v>26050.178</v>
      </c>
      <c r="L253" s="41">
        <f t="shared" si="288"/>
        <v>7257.1729999999998</v>
      </c>
      <c r="M253" s="41">
        <f t="shared" si="289"/>
        <v>1820.2030000000002</v>
      </c>
      <c r="N253" s="41">
        <v>3144.06</v>
      </c>
      <c r="O253" s="41">
        <f>H253*B253</f>
        <v>0</v>
      </c>
      <c r="P253" s="213">
        <f t="shared" si="277"/>
        <v>0.79663449826751642</v>
      </c>
      <c r="Q253" s="40">
        <f t="shared" si="266"/>
        <v>43472.27</v>
      </c>
      <c r="R253" s="51">
        <v>34631.51</v>
      </c>
      <c r="S253" s="41">
        <f t="shared" si="290"/>
        <v>4137.8286438449122</v>
      </c>
      <c r="T253" s="41">
        <f t="shared" si="291"/>
        <v>20752.470480809494</v>
      </c>
      <c r="U253" s="41">
        <f t="shared" si="292"/>
        <v>5781.3143716955665</v>
      </c>
      <c r="V253" s="41">
        <f t="shared" si="278"/>
        <v>1450.0365036500284</v>
      </c>
      <c r="W253" s="51">
        <v>2509.86</v>
      </c>
      <c r="X253" s="51"/>
      <c r="Y253" s="41"/>
      <c r="Z253" s="40">
        <f t="shared" si="270"/>
        <v>34631.51</v>
      </c>
      <c r="AA253" s="54">
        <f t="shared" si="279"/>
        <v>3767.6621474949388</v>
      </c>
      <c r="AB253" s="54">
        <f t="shared" si="280"/>
        <v>20752.470480809494</v>
      </c>
      <c r="AC253" s="54">
        <f t="shared" si="281"/>
        <v>5781.3143716955665</v>
      </c>
      <c r="AD253" s="54">
        <f t="shared" si="282"/>
        <v>1820.2030000000002</v>
      </c>
      <c r="AE253" s="54">
        <f t="shared" si="283"/>
        <v>2509.86</v>
      </c>
      <c r="AF253" s="54">
        <f t="shared" si="284"/>
        <v>0</v>
      </c>
      <c r="AG253" s="54"/>
      <c r="AH253" s="42">
        <f t="shared" si="285"/>
        <v>34631.51</v>
      </c>
      <c r="AI253" s="56">
        <f t="shared" si="286"/>
        <v>8840.7599999999948</v>
      </c>
    </row>
    <row r="254" spans="1:35" x14ac:dyDescent="0.25">
      <c r="A254" s="31">
        <v>9</v>
      </c>
      <c r="B254" s="38">
        <v>7667.4</v>
      </c>
      <c r="C254" s="33">
        <v>2.2999999999999998</v>
      </c>
      <c r="D254" s="33">
        <v>10.91</v>
      </c>
      <c r="E254" s="33">
        <v>3.26</v>
      </c>
      <c r="F254" s="35">
        <v>0.77</v>
      </c>
      <c r="G254" s="35">
        <v>1.33</v>
      </c>
      <c r="H254" s="35"/>
      <c r="I254" s="51">
        <v>142384.65</v>
      </c>
      <c r="J254" s="41">
        <f>I254-K254-L254-M254-N254-O254</f>
        <v>17636.103999999988</v>
      </c>
      <c r="K254" s="41">
        <f t="shared" si="287"/>
        <v>83651.334000000003</v>
      </c>
      <c r="L254" s="41">
        <f t="shared" si="288"/>
        <v>24995.723999999998</v>
      </c>
      <c r="M254" s="41">
        <f t="shared" si="289"/>
        <v>5903.8980000000001</v>
      </c>
      <c r="N254" s="41">
        <v>10197.59</v>
      </c>
      <c r="O254" s="41">
        <f>H254*B254</f>
        <v>0</v>
      </c>
      <c r="P254" s="213">
        <f t="shared" si="277"/>
        <v>1.1840993393599661</v>
      </c>
      <c r="Q254" s="40">
        <f t="shared" si="266"/>
        <v>142384.65</v>
      </c>
      <c r="R254" s="51">
        <v>168597.57</v>
      </c>
      <c r="S254" s="41">
        <f t="shared" si="290"/>
        <v>20793.69867734746</v>
      </c>
      <c r="T254" s="41">
        <f t="shared" si="291"/>
        <v>99051.48932597987</v>
      </c>
      <c r="U254" s="41">
        <f t="shared" si="292"/>
        <v>29597.420275224049</v>
      </c>
      <c r="V254" s="41">
        <f t="shared" si="278"/>
        <v>6990.8017214486254</v>
      </c>
      <c r="W254" s="51">
        <v>12164.16</v>
      </c>
      <c r="X254" s="51"/>
      <c r="Y254" s="41"/>
      <c r="Z254" s="40">
        <f t="shared" si="270"/>
        <v>168597.57</v>
      </c>
      <c r="AA254" s="54">
        <f t="shared" si="279"/>
        <v>21880.602398796094</v>
      </c>
      <c r="AB254" s="54">
        <f t="shared" si="280"/>
        <v>99051.48932597987</v>
      </c>
      <c r="AC254" s="54">
        <f t="shared" si="281"/>
        <v>29597.420275224049</v>
      </c>
      <c r="AD254" s="54">
        <f t="shared" si="282"/>
        <v>5903.8980000000001</v>
      </c>
      <c r="AE254" s="54">
        <f t="shared" si="283"/>
        <v>12164.16</v>
      </c>
      <c r="AF254" s="54">
        <f t="shared" si="284"/>
        <v>0</v>
      </c>
      <c r="AG254" s="54"/>
      <c r="AH254" s="42">
        <f t="shared" si="285"/>
        <v>168597.57</v>
      </c>
      <c r="AI254" s="56">
        <f t="shared" si="286"/>
        <v>-26212.920000000013</v>
      </c>
    </row>
    <row r="255" spans="1:35" x14ac:dyDescent="0.25">
      <c r="A255" s="31">
        <v>10</v>
      </c>
      <c r="B255" s="38">
        <v>6215.4</v>
      </c>
      <c r="C255" s="33">
        <v>2.2999999999999998</v>
      </c>
      <c r="D255" s="33">
        <v>10.63</v>
      </c>
      <c r="E255" s="33">
        <v>3.97</v>
      </c>
      <c r="F255" s="35">
        <v>0.77</v>
      </c>
      <c r="G255" s="35">
        <v>1.33</v>
      </c>
      <c r="H255" s="35"/>
      <c r="I255" s="51">
        <v>118093.52</v>
      </c>
      <c r="J255" s="41">
        <f t="shared" ref="J255:J261" si="293">I255-K255-L255-M255-N255</f>
        <v>14296.302</v>
      </c>
      <c r="K255" s="41">
        <f t="shared" si="287"/>
        <v>66069.702000000005</v>
      </c>
      <c r="L255" s="41">
        <f t="shared" si="288"/>
        <v>24675.137999999999</v>
      </c>
      <c r="M255" s="41">
        <f t="shared" si="289"/>
        <v>4785.8580000000002</v>
      </c>
      <c r="N255" s="41">
        <v>8266.52</v>
      </c>
      <c r="O255" s="41"/>
      <c r="P255" s="213">
        <f t="shared" si="277"/>
        <v>0.98081918465975093</v>
      </c>
      <c r="Q255" s="40">
        <f t="shared" si="266"/>
        <v>118093.52</v>
      </c>
      <c r="R255" s="51">
        <v>115828.39</v>
      </c>
      <c r="S255" s="41">
        <f t="shared" si="290"/>
        <v>13995.1686776631</v>
      </c>
      <c r="T255" s="41">
        <f t="shared" si="291"/>
        <v>64802.431246352717</v>
      </c>
      <c r="U255" s="41">
        <f t="shared" si="292"/>
        <v>24201.848734526837</v>
      </c>
      <c r="V255" s="41">
        <f t="shared" si="278"/>
        <v>4694.0613414573463</v>
      </c>
      <c r="W255" s="51">
        <v>8134.88</v>
      </c>
      <c r="X255" s="51"/>
      <c r="Y255" s="41"/>
      <c r="Z255" s="40">
        <f t="shared" si="270"/>
        <v>115828.39</v>
      </c>
      <c r="AA255" s="54">
        <f t="shared" si="279"/>
        <v>13903.372019120448</v>
      </c>
      <c r="AB255" s="54">
        <f t="shared" si="280"/>
        <v>64802.431246352717</v>
      </c>
      <c r="AC255" s="54">
        <f t="shared" si="281"/>
        <v>24201.848734526837</v>
      </c>
      <c r="AD255" s="54">
        <f t="shared" si="282"/>
        <v>4785.8580000000002</v>
      </c>
      <c r="AE255" s="54">
        <f t="shared" si="283"/>
        <v>8134.88</v>
      </c>
      <c r="AF255" s="54">
        <f t="shared" si="284"/>
        <v>0</v>
      </c>
      <c r="AG255" s="54"/>
      <c r="AH255" s="42">
        <f t="shared" si="285"/>
        <v>115828.39000000001</v>
      </c>
      <c r="AI255" s="56">
        <f t="shared" si="286"/>
        <v>2265.1300000000047</v>
      </c>
    </row>
    <row r="256" spans="1:35" x14ac:dyDescent="0.25">
      <c r="A256" s="31">
        <v>11</v>
      </c>
      <c r="B256" s="38">
        <v>6020.7</v>
      </c>
      <c r="C256" s="33">
        <v>2.2999999999999998</v>
      </c>
      <c r="D256" s="33">
        <v>10.48</v>
      </c>
      <c r="E256" s="33">
        <v>3.3</v>
      </c>
      <c r="F256" s="35">
        <v>0.77</v>
      </c>
      <c r="G256" s="35">
        <v>1.33</v>
      </c>
      <c r="H256" s="35"/>
      <c r="I256" s="51">
        <v>110118.57</v>
      </c>
      <c r="J256" s="41">
        <f t="shared" si="293"/>
        <v>14509.81500000001</v>
      </c>
      <c r="K256" s="41">
        <f t="shared" si="287"/>
        <v>63096.936000000002</v>
      </c>
      <c r="L256" s="41">
        <f t="shared" si="288"/>
        <v>19868.309999999998</v>
      </c>
      <c r="M256" s="41">
        <f t="shared" si="289"/>
        <v>4635.9390000000003</v>
      </c>
      <c r="N256" s="41">
        <v>8007.57</v>
      </c>
      <c r="O256" s="41"/>
      <c r="P256" s="213">
        <f t="shared" si="277"/>
        <v>1.1142067137268492</v>
      </c>
      <c r="Q256" s="40">
        <f t="shared" si="266"/>
        <v>110118.57</v>
      </c>
      <c r="R256" s="51">
        <v>122694.85</v>
      </c>
      <c r="S256" s="41">
        <f t="shared" si="290"/>
        <v>16143.651542572248</v>
      </c>
      <c r="T256" s="41">
        <f t="shared" si="291"/>
        <v>70303.029706793328</v>
      </c>
      <c r="U256" s="41">
        <f t="shared" si="292"/>
        <v>22137.404392406293</v>
      </c>
      <c r="V256" s="41">
        <f t="shared" si="278"/>
        <v>5165.3943582281363</v>
      </c>
      <c r="W256" s="51">
        <v>8945.3700000000008</v>
      </c>
      <c r="X256" s="51"/>
      <c r="Y256" s="41"/>
      <c r="Z256" s="40">
        <f t="shared" si="270"/>
        <v>122694.85</v>
      </c>
      <c r="AA256" s="54">
        <f t="shared" si="279"/>
        <v>16673.106900800383</v>
      </c>
      <c r="AB256" s="54">
        <f t="shared" si="280"/>
        <v>70303.029706793328</v>
      </c>
      <c r="AC256" s="54">
        <f t="shared" si="281"/>
        <v>22137.404392406293</v>
      </c>
      <c r="AD256" s="54">
        <f t="shared" si="282"/>
        <v>4635.9390000000003</v>
      </c>
      <c r="AE256" s="54">
        <f t="shared" si="283"/>
        <v>8945.3700000000008</v>
      </c>
      <c r="AF256" s="54">
        <f t="shared" si="284"/>
        <v>0</v>
      </c>
      <c r="AG256" s="54"/>
      <c r="AH256" s="42">
        <f t="shared" si="285"/>
        <v>122694.84999999999</v>
      </c>
      <c r="AI256" s="56">
        <f t="shared" si="286"/>
        <v>-12576.279999999999</v>
      </c>
    </row>
    <row r="257" spans="1:35" x14ac:dyDescent="0.25">
      <c r="A257" s="31">
        <v>12</v>
      </c>
      <c r="B257" s="38">
        <v>2819.7</v>
      </c>
      <c r="C257" s="33">
        <v>2.2999999999999998</v>
      </c>
      <c r="D257" s="33">
        <v>10.71</v>
      </c>
      <c r="E257" s="33">
        <v>2.95</v>
      </c>
      <c r="F257" s="35">
        <v>0.77</v>
      </c>
      <c r="G257" s="35">
        <v>1.33</v>
      </c>
      <c r="H257" s="35"/>
      <c r="I257" s="51">
        <v>51205.83</v>
      </c>
      <c r="J257" s="41">
        <f t="shared" si="293"/>
        <v>6767.3590000000013</v>
      </c>
      <c r="K257" s="41">
        <f t="shared" si="287"/>
        <v>30198.987000000001</v>
      </c>
      <c r="L257" s="41">
        <f t="shared" si="288"/>
        <v>8318.1149999999998</v>
      </c>
      <c r="M257" s="41">
        <f t="shared" si="289"/>
        <v>2171.1689999999999</v>
      </c>
      <c r="N257" s="41">
        <v>3750.2</v>
      </c>
      <c r="O257" s="41"/>
      <c r="P257" s="213">
        <f t="shared" si="277"/>
        <v>0.97148000530408352</v>
      </c>
      <c r="Q257" s="40">
        <f t="shared" si="266"/>
        <v>51205.83</v>
      </c>
      <c r="R257" s="51">
        <v>49745.440000000002</v>
      </c>
      <c r="S257" s="41">
        <f t="shared" si="290"/>
        <v>6541.518273106014</v>
      </c>
      <c r="T257" s="41">
        <f t="shared" si="291"/>
        <v>29337.712050937949</v>
      </c>
      <c r="U257" s="41">
        <f t="shared" si="292"/>
        <v>8080.8824043199766</v>
      </c>
      <c r="V257" s="41">
        <f t="shared" si="278"/>
        <v>2109.2472716360617</v>
      </c>
      <c r="W257" s="51">
        <v>3676.08</v>
      </c>
      <c r="X257" s="51"/>
      <c r="Y257" s="41"/>
      <c r="Z257" s="40">
        <f t="shared" si="270"/>
        <v>49745.44000000001</v>
      </c>
      <c r="AA257" s="54">
        <f t="shared" si="279"/>
        <v>6479.5965447420785</v>
      </c>
      <c r="AB257" s="54">
        <f t="shared" si="280"/>
        <v>29337.712050937949</v>
      </c>
      <c r="AC257" s="54">
        <f t="shared" si="281"/>
        <v>8080.8824043199766</v>
      </c>
      <c r="AD257" s="54">
        <f t="shared" si="282"/>
        <v>2171.1689999999999</v>
      </c>
      <c r="AE257" s="54">
        <f t="shared" si="283"/>
        <v>3676.08</v>
      </c>
      <c r="AF257" s="54">
        <f t="shared" si="284"/>
        <v>0</v>
      </c>
      <c r="AG257" s="54"/>
      <c r="AH257" s="42">
        <f t="shared" si="285"/>
        <v>49745.44000000001</v>
      </c>
      <c r="AI257" s="56">
        <f t="shared" si="286"/>
        <v>1460.3899999999921</v>
      </c>
    </row>
    <row r="258" spans="1:35" x14ac:dyDescent="0.25">
      <c r="A258" s="31">
        <v>13</v>
      </c>
      <c r="B258" s="38">
        <v>7986.1</v>
      </c>
      <c r="C258" s="33">
        <v>2.2999999999999998</v>
      </c>
      <c r="D258" s="33">
        <v>10.74</v>
      </c>
      <c r="E258" s="33">
        <v>2.81</v>
      </c>
      <c r="F258" s="35">
        <v>0.77</v>
      </c>
      <c r="G258" s="35">
        <v>1.33</v>
      </c>
      <c r="H258" s="35"/>
      <c r="I258" s="51">
        <v>143750.42000000001</v>
      </c>
      <c r="J258" s="41">
        <f t="shared" si="293"/>
        <v>18767.918000000001</v>
      </c>
      <c r="K258" s="41">
        <f t="shared" si="287"/>
        <v>85770.714000000007</v>
      </c>
      <c r="L258" s="41">
        <f t="shared" si="288"/>
        <v>22440.941000000003</v>
      </c>
      <c r="M258" s="41">
        <f t="shared" si="289"/>
        <v>6149.2970000000005</v>
      </c>
      <c r="N258" s="41">
        <v>10621.55</v>
      </c>
      <c r="O258" s="41"/>
      <c r="P258" s="213">
        <f t="shared" si="277"/>
        <v>1.1234328219701897</v>
      </c>
      <c r="Q258" s="40">
        <f t="shared" si="266"/>
        <v>143750.42000000001</v>
      </c>
      <c r="R258" s="51">
        <v>161493.94</v>
      </c>
      <c r="S258" s="41">
        <f t="shared" si="290"/>
        <v>20713.552971442572</v>
      </c>
      <c r="T258" s="41">
        <f t="shared" si="291"/>
        <v>96357.635271418068</v>
      </c>
      <c r="U258" s="41">
        <f t="shared" si="292"/>
        <v>25210.889675296534</v>
      </c>
      <c r="V258" s="41">
        <f t="shared" si="278"/>
        <v>6908.3220818428217</v>
      </c>
      <c r="W258" s="51">
        <v>12303.54</v>
      </c>
      <c r="X258" s="51"/>
      <c r="Y258" s="41"/>
      <c r="Z258" s="40">
        <f t="shared" si="270"/>
        <v>161493.93999999997</v>
      </c>
      <c r="AA258" s="54">
        <f t="shared" si="279"/>
        <v>21472.578053285368</v>
      </c>
      <c r="AB258" s="54">
        <f t="shared" si="280"/>
        <v>96357.635271418068</v>
      </c>
      <c r="AC258" s="54">
        <f t="shared" si="281"/>
        <v>25210.889675296534</v>
      </c>
      <c r="AD258" s="54">
        <f t="shared" si="282"/>
        <v>6149.2970000000005</v>
      </c>
      <c r="AE258" s="54">
        <f t="shared" si="283"/>
        <v>12303.54</v>
      </c>
      <c r="AF258" s="54">
        <f t="shared" si="284"/>
        <v>0</v>
      </c>
      <c r="AG258" s="54"/>
      <c r="AH258" s="42">
        <f t="shared" si="285"/>
        <v>161493.93999999997</v>
      </c>
      <c r="AI258" s="56">
        <f t="shared" si="286"/>
        <v>-17743.51999999996</v>
      </c>
    </row>
    <row r="259" spans="1:35" x14ac:dyDescent="0.25">
      <c r="A259" s="31">
        <v>14</v>
      </c>
      <c r="B259" s="38">
        <v>6546</v>
      </c>
      <c r="C259" s="33">
        <v>2.2999999999999998</v>
      </c>
      <c r="D259" s="33">
        <v>11.04</v>
      </c>
      <c r="E259" s="33">
        <v>2.82</v>
      </c>
      <c r="F259" s="35">
        <v>0.77</v>
      </c>
      <c r="G259" s="35">
        <v>1.33</v>
      </c>
      <c r="H259" s="35"/>
      <c r="I259" s="51">
        <v>119464.95</v>
      </c>
      <c r="J259" s="41">
        <f t="shared" si="293"/>
        <v>14990.720000000001</v>
      </c>
      <c r="K259" s="41">
        <f t="shared" si="287"/>
        <v>72267.839999999997</v>
      </c>
      <c r="L259" s="41">
        <f t="shared" si="288"/>
        <v>18459.719999999998</v>
      </c>
      <c r="M259" s="41">
        <f t="shared" si="289"/>
        <v>5040.42</v>
      </c>
      <c r="N259" s="41">
        <v>8706.25</v>
      </c>
      <c r="O259" s="41"/>
      <c r="P259" s="213">
        <f t="shared" si="277"/>
        <v>0.97412404224000426</v>
      </c>
      <c r="Q259" s="40">
        <f t="shared" si="266"/>
        <v>119464.95</v>
      </c>
      <c r="R259" s="51">
        <v>116373.68</v>
      </c>
      <c r="S259" s="41">
        <f t="shared" si="290"/>
        <v>14532.468205240111</v>
      </c>
      <c r="T259" s="41">
        <f t="shared" si="291"/>
        <v>70397.840424753871</v>
      </c>
      <c r="U259" s="41">
        <f t="shared" si="292"/>
        <v>17982.057065018649</v>
      </c>
      <c r="V259" s="41">
        <f t="shared" si="278"/>
        <v>4909.9943049873627</v>
      </c>
      <c r="W259" s="51">
        <v>8551.32</v>
      </c>
      <c r="X259" s="51"/>
      <c r="Y259" s="41"/>
      <c r="Z259" s="40">
        <f t="shared" si="270"/>
        <v>116373.68000000002</v>
      </c>
      <c r="AA259" s="54">
        <f t="shared" si="279"/>
        <v>14402.042510227504</v>
      </c>
      <c r="AB259" s="54">
        <f t="shared" si="280"/>
        <v>70397.840424753871</v>
      </c>
      <c r="AC259" s="54">
        <f t="shared" si="281"/>
        <v>17982.057065018649</v>
      </c>
      <c r="AD259" s="54">
        <f t="shared" si="282"/>
        <v>5040.42</v>
      </c>
      <c r="AE259" s="54">
        <f t="shared" si="283"/>
        <v>8551.32</v>
      </c>
      <c r="AF259" s="54">
        <f t="shared" si="284"/>
        <v>0</v>
      </c>
      <c r="AG259" s="54"/>
      <c r="AH259" s="42">
        <f t="shared" si="285"/>
        <v>116373.68000000002</v>
      </c>
      <c r="AI259" s="56">
        <f t="shared" si="286"/>
        <v>3091.269999999975</v>
      </c>
    </row>
    <row r="260" spans="1:35" x14ac:dyDescent="0.25">
      <c r="A260" s="31">
        <v>31</v>
      </c>
      <c r="B260" s="38">
        <v>2809.8</v>
      </c>
      <c r="C260" s="33">
        <v>2.2999999999999998</v>
      </c>
      <c r="D260" s="33">
        <v>10.98</v>
      </c>
      <c r="E260" s="33">
        <v>3.74</v>
      </c>
      <c r="F260" s="35">
        <v>0.77</v>
      </c>
      <c r="G260" s="35">
        <v>1.33</v>
      </c>
      <c r="H260" s="35"/>
      <c r="I260" s="51">
        <v>52852.6</v>
      </c>
      <c r="J260" s="41">
        <f t="shared" si="293"/>
        <v>5591.6779999999935</v>
      </c>
      <c r="K260" s="41">
        <f t="shared" si="287"/>
        <v>30851.604000000003</v>
      </c>
      <c r="L260" s="41">
        <f t="shared" si="288"/>
        <v>10508.652000000002</v>
      </c>
      <c r="M260" s="41">
        <f t="shared" si="289"/>
        <v>2163.5460000000003</v>
      </c>
      <c r="N260" s="41">
        <v>3737.12</v>
      </c>
      <c r="O260" s="41"/>
      <c r="P260" s="213">
        <f t="shared" si="277"/>
        <v>1.3672089925566577</v>
      </c>
      <c r="Q260" s="40">
        <f t="shared" si="266"/>
        <v>52852.600000000006</v>
      </c>
      <c r="R260" s="51">
        <v>72260.55</v>
      </c>
      <c r="S260" s="41">
        <f t="shared" si="290"/>
        <v>7624.7265153445505</v>
      </c>
      <c r="T260" s="41">
        <f t="shared" si="291"/>
        <v>42180.590423596957</v>
      </c>
      <c r="U260" s="41">
        <f t="shared" si="292"/>
        <v>14367.523514048509</v>
      </c>
      <c r="V260" s="41">
        <f t="shared" si="278"/>
        <v>2958.019547009987</v>
      </c>
      <c r="W260" s="51">
        <v>5129.6899999999996</v>
      </c>
      <c r="X260" s="51"/>
      <c r="Y260" s="41"/>
      <c r="Z260" s="40">
        <f t="shared" si="270"/>
        <v>72260.55</v>
      </c>
      <c r="AA260" s="54">
        <f t="shared" si="279"/>
        <v>8419.2000623545318</v>
      </c>
      <c r="AB260" s="54">
        <f t="shared" si="280"/>
        <v>42180.590423596957</v>
      </c>
      <c r="AC260" s="54">
        <f t="shared" si="281"/>
        <v>14367.523514048509</v>
      </c>
      <c r="AD260" s="54">
        <f t="shared" si="282"/>
        <v>2163.5460000000003</v>
      </c>
      <c r="AE260" s="54">
        <f t="shared" si="283"/>
        <v>5129.6899999999996</v>
      </c>
      <c r="AF260" s="54">
        <f t="shared" si="284"/>
        <v>0</v>
      </c>
      <c r="AG260" s="54"/>
      <c r="AH260" s="42">
        <f t="shared" si="285"/>
        <v>72260.55</v>
      </c>
      <c r="AI260" s="56">
        <f t="shared" si="286"/>
        <v>-19407.950000000004</v>
      </c>
    </row>
    <row r="261" spans="1:35" x14ac:dyDescent="0.25">
      <c r="A261" s="31">
        <v>32</v>
      </c>
      <c r="B261" s="38">
        <v>5327</v>
      </c>
      <c r="C261" s="33">
        <v>2.2999999999999998</v>
      </c>
      <c r="D261" s="33">
        <v>10.34</v>
      </c>
      <c r="E261" s="33">
        <v>2.02</v>
      </c>
      <c r="F261" s="35">
        <v>0.77</v>
      </c>
      <c r="G261" s="35">
        <v>1.33</v>
      </c>
      <c r="H261" s="35"/>
      <c r="I261" s="51">
        <v>87789.29</v>
      </c>
      <c r="J261" s="41">
        <f t="shared" si="293"/>
        <v>10760.839999999993</v>
      </c>
      <c r="K261" s="41">
        <f t="shared" si="287"/>
        <v>55081.18</v>
      </c>
      <c r="L261" s="41">
        <f t="shared" si="288"/>
        <v>10760.54</v>
      </c>
      <c r="M261" s="41">
        <f t="shared" si="289"/>
        <v>4101.79</v>
      </c>
      <c r="N261" s="41">
        <v>7084.94</v>
      </c>
      <c r="O261" s="41"/>
      <c r="P261" s="213">
        <f t="shared" si="277"/>
        <v>0.9489411521610438</v>
      </c>
      <c r="Q261" s="40">
        <f t="shared" si="266"/>
        <v>87789.29</v>
      </c>
      <c r="R261" s="51">
        <v>83306.87</v>
      </c>
      <c r="S261" s="41">
        <f t="shared" si="290"/>
        <v>10203.815034412506</v>
      </c>
      <c r="T261" s="41">
        <f t="shared" si="291"/>
        <v>52268.798411589843</v>
      </c>
      <c r="U261" s="41">
        <f t="shared" si="292"/>
        <v>10211.119225474999</v>
      </c>
      <c r="V261" s="41">
        <f t="shared" si="278"/>
        <v>3892.357328522648</v>
      </c>
      <c r="W261" s="51">
        <v>6730.78</v>
      </c>
      <c r="X261" s="51"/>
      <c r="Y261" s="41"/>
      <c r="Z261" s="40">
        <f t="shared" si="270"/>
        <v>83306.869999999981</v>
      </c>
      <c r="AA261" s="54">
        <f t="shared" si="279"/>
        <v>9994.3823629351464</v>
      </c>
      <c r="AB261" s="54">
        <f t="shared" si="280"/>
        <v>52268.798411589843</v>
      </c>
      <c r="AC261" s="54">
        <f t="shared" si="281"/>
        <v>10211.119225474999</v>
      </c>
      <c r="AD261" s="54">
        <f t="shared" si="282"/>
        <v>4101.79</v>
      </c>
      <c r="AE261" s="54">
        <f t="shared" si="283"/>
        <v>6730.78</v>
      </c>
      <c r="AF261" s="54">
        <f t="shared" si="284"/>
        <v>0</v>
      </c>
      <c r="AG261" s="54"/>
      <c r="AH261" s="42">
        <f t="shared" si="285"/>
        <v>83306.869999999981</v>
      </c>
      <c r="AI261" s="56">
        <f t="shared" si="286"/>
        <v>4482.4200000000128</v>
      </c>
    </row>
    <row r="262" spans="1:35" x14ac:dyDescent="0.25">
      <c r="A262" s="32" t="s">
        <v>37</v>
      </c>
      <c r="B262" s="53">
        <f>SUM(B246:B261)</f>
        <v>80011.099999999991</v>
      </c>
      <c r="C262" s="33"/>
      <c r="D262" s="34"/>
      <c r="E262" s="34"/>
      <c r="F262" s="35"/>
      <c r="G262" s="35"/>
      <c r="H262" s="35"/>
      <c r="I262" s="43">
        <f t="shared" ref="I262:N262" si="294">SUM(I246:I261)</f>
        <v>1493618.99</v>
      </c>
      <c r="J262" s="43">
        <f t="shared" si="294"/>
        <v>179359.36599999995</v>
      </c>
      <c r="K262" s="43">
        <f t="shared" si="294"/>
        <v>875512.22200000018</v>
      </c>
      <c r="L262" s="43">
        <f t="shared" si="294"/>
        <v>270720.435</v>
      </c>
      <c r="M262" s="43">
        <f t="shared" si="294"/>
        <v>61608.546999999999</v>
      </c>
      <c r="N262" s="43">
        <f t="shared" si="294"/>
        <v>106418.41999999998</v>
      </c>
      <c r="O262" s="43">
        <f>SUM(O251:O261)</f>
        <v>0</v>
      </c>
      <c r="P262" s="213">
        <f t="shared" si="277"/>
        <v>1.0391448892866582</v>
      </c>
      <c r="Q262" s="40">
        <f t="shared" si="266"/>
        <v>1493618.9900000002</v>
      </c>
      <c r="R262" s="43">
        <f t="shared" ref="R262:W262" si="295">SUM(R246:R261)</f>
        <v>1552086.54</v>
      </c>
      <c r="S262" s="43">
        <f t="shared" si="295"/>
        <v>185934.79464447213</v>
      </c>
      <c r="T262" s="43">
        <f t="shared" si="295"/>
        <v>911594.63124502567</v>
      </c>
      <c r="U262" s="43">
        <f t="shared" si="295"/>
        <v>278582.30231116724</v>
      </c>
      <c r="V262" s="43">
        <f t="shared" si="295"/>
        <v>64188.821799335004</v>
      </c>
      <c r="W262" s="43">
        <f t="shared" si="295"/>
        <v>111785.99000000002</v>
      </c>
      <c r="X262" s="43">
        <f>SUM(X251:X261)</f>
        <v>0</v>
      </c>
      <c r="Y262" s="41"/>
      <c r="Z262" s="40">
        <f t="shared" si="270"/>
        <v>1552086.5400000003</v>
      </c>
      <c r="AA262" s="55">
        <f>SUM(AA246:AA261)</f>
        <v>188515.06944380709</v>
      </c>
      <c r="AB262" s="55">
        <f>SUM(AB246:AB261)</f>
        <v>911594.63124502567</v>
      </c>
      <c r="AC262" s="55">
        <f>SUM(AC246:AC261)</f>
        <v>278582.30231116724</v>
      </c>
      <c r="AD262" s="55">
        <f>SUM(AD246:AD261)</f>
        <v>61608.546999999999</v>
      </c>
      <c r="AE262" s="55">
        <f>SUM(AE246:AE261)</f>
        <v>111785.99000000002</v>
      </c>
      <c r="AF262" s="55">
        <f>SUM(AF251:AF261)</f>
        <v>0</v>
      </c>
      <c r="AG262" s="54"/>
      <c r="AH262" s="42">
        <f>SUM(AH246:AH261)</f>
        <v>1552086.5399999998</v>
      </c>
      <c r="AI262" s="56">
        <f>SUM(AI246:AI261)</f>
        <v>-58467.55</v>
      </c>
    </row>
    <row r="263" spans="1:35" x14ac:dyDescent="0.25">
      <c r="A263" s="6" t="s">
        <v>45</v>
      </c>
      <c r="B263" s="37"/>
      <c r="P263" s="213"/>
      <c r="Q263" s="40">
        <f t="shared" si="266"/>
        <v>0</v>
      </c>
      <c r="Z263" s="40">
        <f t="shared" si="270"/>
        <v>0</v>
      </c>
    </row>
    <row r="264" spans="1:35" x14ac:dyDescent="0.25">
      <c r="A264" s="31">
        <v>5</v>
      </c>
      <c r="B264" s="38">
        <v>12921.5</v>
      </c>
      <c r="C264" s="33">
        <v>2.48</v>
      </c>
      <c r="D264" s="33">
        <v>10.57</v>
      </c>
      <c r="E264" s="33">
        <v>4.29</v>
      </c>
      <c r="F264" s="35">
        <v>0.77</v>
      </c>
      <c r="G264" s="35">
        <v>1.33</v>
      </c>
      <c r="H264" s="35">
        <v>5.51</v>
      </c>
      <c r="I264" s="51">
        <v>322908.77</v>
      </c>
      <c r="J264" s="41">
        <f t="shared" ref="J264:J269" si="296">I264-K264-L264-M264-N264-O264</f>
        <v>32562.375</v>
      </c>
      <c r="K264" s="41">
        <f t="shared" ref="K264:K269" si="297">B264*D264</f>
        <v>136580.255</v>
      </c>
      <c r="L264" s="41">
        <f t="shared" ref="L264:L269" si="298">E264*B264</f>
        <v>55433.235000000001</v>
      </c>
      <c r="M264" s="41">
        <f t="shared" ref="M264:M269" si="299">F264*B264</f>
        <v>9949.5550000000003</v>
      </c>
      <c r="N264" s="41">
        <v>17185.72</v>
      </c>
      <c r="O264" s="41">
        <v>71197.63</v>
      </c>
      <c r="P264" s="213">
        <f t="shared" si="277"/>
        <v>1.0819056726145901</v>
      </c>
      <c r="Q264" s="40">
        <f t="shared" si="266"/>
        <v>322908.77</v>
      </c>
      <c r="R264" s="51">
        <v>349356.83</v>
      </c>
      <c r="S264" s="41">
        <f t="shared" ref="S264:S269" si="300">R264-T264-U264-V264-W264-X264</f>
        <v>32369.855955984283</v>
      </c>
      <c r="T264" s="41">
        <f t="shared" ref="T264:T269" si="301">P264*K264</f>
        <v>147766.95265164724</v>
      </c>
      <c r="U264" s="41">
        <f t="shared" ref="U264:U269" si="302">L264*P264</f>
        <v>59973.531397877639</v>
      </c>
      <c r="V264" s="41">
        <f t="shared" ref="V264:V269" si="303">P264*M264</f>
        <v>10764.479994490859</v>
      </c>
      <c r="W264" s="51">
        <v>18803.18</v>
      </c>
      <c r="X264" s="51">
        <f>63897.56+15781.27</f>
        <v>79678.83</v>
      </c>
      <c r="Y264" s="41"/>
      <c r="Z264" s="40">
        <f t="shared" si="270"/>
        <v>349356.83000000007</v>
      </c>
      <c r="AA264" s="54">
        <f t="shared" ref="AA264:AA269" si="304">Z264-AF264-AE264-AD264-AC264-AB264</f>
        <v>33184.780950475193</v>
      </c>
      <c r="AB264" s="54">
        <f t="shared" ref="AB264:AF269" si="305">T264</f>
        <v>147766.95265164724</v>
      </c>
      <c r="AC264" s="54">
        <f t="shared" si="305"/>
        <v>59973.531397877639</v>
      </c>
      <c r="AD264" s="54">
        <f t="shared" ref="AD264:AD269" si="306">M264</f>
        <v>9949.5550000000003</v>
      </c>
      <c r="AE264" s="54">
        <f t="shared" si="305"/>
        <v>18803.18</v>
      </c>
      <c r="AF264" s="54">
        <f t="shared" si="305"/>
        <v>79678.83</v>
      </c>
      <c r="AG264" s="54"/>
      <c r="AH264" s="42">
        <f t="shared" ref="AH264:AH269" si="307">SUM(AA264:AG264)</f>
        <v>349356.83000000007</v>
      </c>
      <c r="AI264" s="56">
        <f t="shared" ref="AI264:AI269" si="308">I264-Z264</f>
        <v>-26448.060000000056</v>
      </c>
    </row>
    <row r="265" spans="1:35" x14ac:dyDescent="0.25">
      <c r="A265" s="31">
        <v>13</v>
      </c>
      <c r="B265" s="38">
        <v>6390.9</v>
      </c>
      <c r="C265" s="33">
        <v>2.2999999999999998</v>
      </c>
      <c r="D265" s="33">
        <v>10.99</v>
      </c>
      <c r="E265" s="33">
        <v>2.99</v>
      </c>
      <c r="F265" s="35">
        <v>0.77</v>
      </c>
      <c r="G265" s="35">
        <v>1.33</v>
      </c>
      <c r="H265" s="35"/>
      <c r="I265" s="51">
        <v>118039.91</v>
      </c>
      <c r="J265" s="41">
        <f t="shared" si="296"/>
        <v>15274.15500000001</v>
      </c>
      <c r="K265" s="41">
        <f t="shared" si="297"/>
        <v>70235.990999999995</v>
      </c>
      <c r="L265" s="41">
        <f t="shared" si="298"/>
        <v>19108.791000000001</v>
      </c>
      <c r="M265" s="41">
        <f t="shared" si="299"/>
        <v>4920.9929999999995</v>
      </c>
      <c r="N265" s="41">
        <v>8499.98</v>
      </c>
      <c r="O265" s="41"/>
      <c r="P265" s="213">
        <f t="shared" si="277"/>
        <v>1.068799103625206</v>
      </c>
      <c r="Q265" s="40">
        <f t="shared" si="266"/>
        <v>118039.91</v>
      </c>
      <c r="R265" s="51">
        <v>126160.95</v>
      </c>
      <c r="S265" s="41">
        <f t="shared" si="300"/>
        <v>16267.14417746465</v>
      </c>
      <c r="T265" s="41">
        <f t="shared" si="301"/>
        <v>75068.164223028027</v>
      </c>
      <c r="U265" s="41">
        <f t="shared" si="302"/>
        <v>20423.458692161406</v>
      </c>
      <c r="V265" s="41">
        <f t="shared" si="303"/>
        <v>5259.5529073459129</v>
      </c>
      <c r="W265" s="51">
        <v>9142.6299999999992</v>
      </c>
      <c r="X265" s="51"/>
      <c r="Y265" s="41"/>
      <c r="Z265" s="40">
        <f t="shared" si="270"/>
        <v>126160.95000000001</v>
      </c>
      <c r="AA265" s="54">
        <f t="shared" si="304"/>
        <v>16605.704084810568</v>
      </c>
      <c r="AB265" s="54">
        <f t="shared" si="305"/>
        <v>75068.164223028027</v>
      </c>
      <c r="AC265" s="54">
        <f t="shared" si="305"/>
        <v>20423.458692161406</v>
      </c>
      <c r="AD265" s="54">
        <f t="shared" si="306"/>
        <v>4920.9929999999995</v>
      </c>
      <c r="AE265" s="54">
        <f t="shared" si="305"/>
        <v>9142.6299999999992</v>
      </c>
      <c r="AF265" s="54">
        <f t="shared" si="305"/>
        <v>0</v>
      </c>
      <c r="AG265" s="54"/>
      <c r="AH265" s="42">
        <f t="shared" si="307"/>
        <v>126160.95000000001</v>
      </c>
      <c r="AI265" s="56">
        <f t="shared" si="308"/>
        <v>-8121.0400000000081</v>
      </c>
    </row>
    <row r="266" spans="1:35" x14ac:dyDescent="0.25">
      <c r="A266" s="31">
        <v>15</v>
      </c>
      <c r="B266" s="38">
        <v>13644.5</v>
      </c>
      <c r="C266" s="33">
        <v>2.2999999999999998</v>
      </c>
      <c r="D266" s="33">
        <v>11.04</v>
      </c>
      <c r="E266" s="33">
        <v>3.75</v>
      </c>
      <c r="F266" s="35">
        <v>0.77</v>
      </c>
      <c r="G266" s="35">
        <v>1.33</v>
      </c>
      <c r="H266" s="35"/>
      <c r="I266" s="51">
        <v>260883.55</v>
      </c>
      <c r="J266" s="41">
        <f t="shared" si="296"/>
        <v>30427.909999999989</v>
      </c>
      <c r="K266" s="41">
        <f t="shared" si="297"/>
        <v>150635.28</v>
      </c>
      <c r="L266" s="41">
        <f t="shared" si="298"/>
        <v>51166.875</v>
      </c>
      <c r="M266" s="41">
        <f t="shared" si="299"/>
        <v>10506.264999999999</v>
      </c>
      <c r="N266" s="41">
        <v>18147.22</v>
      </c>
      <c r="O266" s="41"/>
      <c r="P266" s="213">
        <f t="shared" si="277"/>
        <v>0.97167153697502207</v>
      </c>
      <c r="Q266" s="40">
        <f t="shared" si="266"/>
        <v>260883.55000000002</v>
      </c>
      <c r="R266" s="51">
        <v>253493.12</v>
      </c>
      <c r="S266" s="41">
        <f t="shared" si="300"/>
        <v>29428.051225861494</v>
      </c>
      <c r="T266" s="41">
        <f t="shared" si="301"/>
        <v>146368.01404026279</v>
      </c>
      <c r="U266" s="41">
        <f t="shared" si="302"/>
        <v>49717.396073458833</v>
      </c>
      <c r="V266" s="41">
        <f t="shared" si="303"/>
        <v>10208.63866041688</v>
      </c>
      <c r="W266" s="51">
        <v>17771.02</v>
      </c>
      <c r="X266" s="51"/>
      <c r="Y266" s="41"/>
      <c r="Z266" s="40">
        <f t="shared" si="270"/>
        <v>253493.12</v>
      </c>
      <c r="AA266" s="54">
        <f t="shared" si="304"/>
        <v>29130.424886278401</v>
      </c>
      <c r="AB266" s="54">
        <f t="shared" si="305"/>
        <v>146368.01404026279</v>
      </c>
      <c r="AC266" s="54">
        <f t="shared" si="305"/>
        <v>49717.396073458833</v>
      </c>
      <c r="AD266" s="54">
        <f t="shared" si="306"/>
        <v>10506.264999999999</v>
      </c>
      <c r="AE266" s="54">
        <f t="shared" si="305"/>
        <v>17771.02</v>
      </c>
      <c r="AF266" s="54">
        <f t="shared" si="305"/>
        <v>0</v>
      </c>
      <c r="AG266" s="54"/>
      <c r="AH266" s="42">
        <f t="shared" si="307"/>
        <v>253493.12000000002</v>
      </c>
      <c r="AI266" s="56">
        <f t="shared" si="308"/>
        <v>7390.429999999993</v>
      </c>
    </row>
    <row r="267" spans="1:35" x14ac:dyDescent="0.25">
      <c r="A267" s="31">
        <v>16</v>
      </c>
      <c r="B267" s="38">
        <v>10087.700000000001</v>
      </c>
      <c r="C267" s="33">
        <v>2.2999999999999998</v>
      </c>
      <c r="D267" s="33">
        <v>11.15</v>
      </c>
      <c r="E267" s="33">
        <v>3</v>
      </c>
      <c r="F267" s="35">
        <v>0.77</v>
      </c>
      <c r="G267" s="35">
        <v>1.33</v>
      </c>
      <c r="H267" s="35"/>
      <c r="I267" s="51">
        <v>188338.46</v>
      </c>
      <c r="J267" s="41">
        <f t="shared" si="296"/>
        <v>24413.135999999973</v>
      </c>
      <c r="K267" s="41">
        <f t="shared" si="297"/>
        <v>112477.85500000001</v>
      </c>
      <c r="L267" s="41">
        <f t="shared" si="298"/>
        <v>30263.100000000002</v>
      </c>
      <c r="M267" s="41">
        <f t="shared" si="299"/>
        <v>7767.5290000000005</v>
      </c>
      <c r="N267" s="41">
        <v>13416.84</v>
      </c>
      <c r="O267" s="41"/>
      <c r="P267" s="213">
        <f t="shared" si="277"/>
        <v>1.0635716146346317</v>
      </c>
      <c r="Q267" s="40">
        <f t="shared" si="266"/>
        <v>188338.46</v>
      </c>
      <c r="R267" s="51">
        <v>200311.44</v>
      </c>
      <c r="S267" s="41">
        <f t="shared" si="300"/>
        <v>25911.878655909357</v>
      </c>
      <c r="T267" s="41">
        <f t="shared" si="301"/>
        <v>119628.25385298999</v>
      </c>
      <c r="U267" s="41">
        <f t="shared" si="302"/>
        <v>32186.974130849325</v>
      </c>
      <c r="V267" s="41">
        <f t="shared" si="303"/>
        <v>8261.3233602513264</v>
      </c>
      <c r="W267" s="51">
        <v>14323.01</v>
      </c>
      <c r="X267" s="51"/>
      <c r="Y267" s="41"/>
      <c r="Z267" s="40">
        <f t="shared" si="270"/>
        <v>200311.44</v>
      </c>
      <c r="AA267" s="54">
        <f t="shared" si="304"/>
        <v>26405.673016160668</v>
      </c>
      <c r="AB267" s="54">
        <f t="shared" si="305"/>
        <v>119628.25385298999</v>
      </c>
      <c r="AC267" s="54">
        <f t="shared" si="305"/>
        <v>32186.974130849325</v>
      </c>
      <c r="AD267" s="54">
        <f t="shared" si="306"/>
        <v>7767.5290000000005</v>
      </c>
      <c r="AE267" s="54">
        <f t="shared" si="305"/>
        <v>14323.01</v>
      </c>
      <c r="AF267" s="54">
        <f t="shared" si="305"/>
        <v>0</v>
      </c>
      <c r="AG267" s="54"/>
      <c r="AH267" s="42">
        <f t="shared" si="307"/>
        <v>200311.44</v>
      </c>
      <c r="AI267" s="56">
        <f t="shared" si="308"/>
        <v>-11972.98000000001</v>
      </c>
    </row>
    <row r="268" spans="1:35" x14ac:dyDescent="0.25">
      <c r="A268" s="31">
        <v>17</v>
      </c>
      <c r="B268" s="38">
        <v>6466.1</v>
      </c>
      <c r="C268" s="33">
        <v>2.2999999999999998</v>
      </c>
      <c r="D268" s="33">
        <v>11.07</v>
      </c>
      <c r="E268" s="33">
        <v>3.25</v>
      </c>
      <c r="F268" s="35">
        <v>0.77</v>
      </c>
      <c r="G268" s="35">
        <v>1.33</v>
      </c>
      <c r="H268" s="35"/>
      <c r="I268" s="51">
        <v>120334.35</v>
      </c>
      <c r="J268" s="41">
        <f t="shared" si="296"/>
        <v>14160.951000000005</v>
      </c>
      <c r="K268" s="41">
        <f t="shared" si="297"/>
        <v>71579.726999999999</v>
      </c>
      <c r="L268" s="41">
        <f t="shared" si="298"/>
        <v>21014.825000000001</v>
      </c>
      <c r="M268" s="41">
        <f t="shared" si="299"/>
        <v>4978.8970000000008</v>
      </c>
      <c r="N268" s="41">
        <v>8599.9500000000007</v>
      </c>
      <c r="O268" s="41"/>
      <c r="P268" s="213">
        <f t="shared" si="277"/>
        <v>0.77250485833845439</v>
      </c>
      <c r="Q268" s="40">
        <f t="shared" si="266"/>
        <v>120334.34999999999</v>
      </c>
      <c r="R268" s="51">
        <v>92958.87</v>
      </c>
      <c r="S268" s="41">
        <f t="shared" si="300"/>
        <v>10906.29660266059</v>
      </c>
      <c r="T268" s="41">
        <f t="shared" si="301"/>
        <v>55295.68686604024</v>
      </c>
      <c r="U268" s="41">
        <f t="shared" si="302"/>
        <v>16234.05440963241</v>
      </c>
      <c r="V268" s="41">
        <f t="shared" si="303"/>
        <v>3846.2221216667563</v>
      </c>
      <c r="W268" s="51">
        <v>6676.61</v>
      </c>
      <c r="X268" s="51"/>
      <c r="Y268" s="41"/>
      <c r="Z268" s="40">
        <f t="shared" si="270"/>
        <v>92958.87</v>
      </c>
      <c r="AA268" s="54">
        <f t="shared" si="304"/>
        <v>9773.6217243273495</v>
      </c>
      <c r="AB268" s="54">
        <f t="shared" si="305"/>
        <v>55295.68686604024</v>
      </c>
      <c r="AC268" s="54">
        <f t="shared" si="305"/>
        <v>16234.05440963241</v>
      </c>
      <c r="AD268" s="54">
        <f t="shared" si="306"/>
        <v>4978.8970000000008</v>
      </c>
      <c r="AE268" s="54">
        <f t="shared" si="305"/>
        <v>6676.61</v>
      </c>
      <c r="AF268" s="54">
        <f t="shared" si="305"/>
        <v>0</v>
      </c>
      <c r="AG268" s="54"/>
      <c r="AH268" s="42">
        <f t="shared" si="307"/>
        <v>92958.87</v>
      </c>
      <c r="AI268" s="56">
        <f t="shared" si="308"/>
        <v>27375.48000000001</v>
      </c>
    </row>
    <row r="269" spans="1:35" x14ac:dyDescent="0.25">
      <c r="A269" s="31" t="s">
        <v>38</v>
      </c>
      <c r="B269" s="38">
        <v>5386.3</v>
      </c>
      <c r="C269" s="33">
        <v>2.2999999999999998</v>
      </c>
      <c r="D269" s="33">
        <v>11.65</v>
      </c>
      <c r="E269" s="33">
        <v>1.51</v>
      </c>
      <c r="F269" s="35">
        <v>0.77</v>
      </c>
      <c r="G269" s="35">
        <v>1.33</v>
      </c>
      <c r="H269" s="35"/>
      <c r="I269" s="51">
        <v>93667.82</v>
      </c>
      <c r="J269" s="41">
        <f t="shared" si="296"/>
        <v>11472.800999999999</v>
      </c>
      <c r="K269" s="41">
        <f t="shared" si="297"/>
        <v>62750.395000000004</v>
      </c>
      <c r="L269" s="41">
        <f t="shared" si="298"/>
        <v>8133.3130000000001</v>
      </c>
      <c r="M269" s="41">
        <f t="shared" si="299"/>
        <v>4147.451</v>
      </c>
      <c r="N269" s="41">
        <v>7163.86</v>
      </c>
      <c r="O269" s="41"/>
      <c r="P269" s="213">
        <f t="shared" si="277"/>
        <v>1.161311857156492</v>
      </c>
      <c r="Q269" s="40">
        <f t="shared" si="266"/>
        <v>93667.819999999992</v>
      </c>
      <c r="R269" s="51">
        <v>108777.55</v>
      </c>
      <c r="S269" s="41">
        <f t="shared" si="300"/>
        <v>13233.835397105966</v>
      </c>
      <c r="T269" s="41">
        <f t="shared" si="301"/>
        <v>72872.77775475345</v>
      </c>
      <c r="U269" s="41">
        <f t="shared" si="302"/>
        <v>9445.3128248650391</v>
      </c>
      <c r="V269" s="41">
        <f t="shared" si="303"/>
        <v>4816.4840232755496</v>
      </c>
      <c r="W269" s="51">
        <v>8409.14</v>
      </c>
      <c r="X269" s="51"/>
      <c r="Y269" s="41"/>
      <c r="Z269" s="40">
        <f t="shared" si="270"/>
        <v>108777.55</v>
      </c>
      <c r="AA269" s="54">
        <f t="shared" si="304"/>
        <v>13902.868420381506</v>
      </c>
      <c r="AB269" s="54">
        <f t="shared" si="305"/>
        <v>72872.77775475345</v>
      </c>
      <c r="AC269" s="54">
        <f t="shared" si="305"/>
        <v>9445.3128248650391</v>
      </c>
      <c r="AD269" s="54">
        <f t="shared" si="306"/>
        <v>4147.451</v>
      </c>
      <c r="AE269" s="54">
        <f t="shared" si="305"/>
        <v>8409.14</v>
      </c>
      <c r="AF269" s="54">
        <f t="shared" si="305"/>
        <v>0</v>
      </c>
      <c r="AG269" s="54"/>
      <c r="AH269" s="42">
        <f t="shared" si="307"/>
        <v>108777.55</v>
      </c>
      <c r="AI269" s="56">
        <f t="shared" si="308"/>
        <v>-15109.729999999996</v>
      </c>
    </row>
    <row r="270" spans="1:35" x14ac:dyDescent="0.25">
      <c r="A270" s="32" t="s">
        <v>37</v>
      </c>
      <c r="B270" s="53">
        <f>SUM(B264:B269)</f>
        <v>54897.000000000007</v>
      </c>
      <c r="C270" s="33"/>
      <c r="D270" s="34"/>
      <c r="E270" s="34"/>
      <c r="F270" s="35"/>
      <c r="G270" s="35"/>
      <c r="H270" s="35"/>
      <c r="I270" s="43">
        <f t="shared" ref="I270:O270" si="309">SUM(I264:I269)</f>
        <v>1104172.8599999999</v>
      </c>
      <c r="J270" s="43">
        <f t="shared" si="309"/>
        <v>128311.32799999998</v>
      </c>
      <c r="K270" s="43">
        <f t="shared" si="309"/>
        <v>604259.50299999991</v>
      </c>
      <c r="L270" s="43">
        <f t="shared" si="309"/>
        <v>185120.139</v>
      </c>
      <c r="M270" s="43">
        <f t="shared" si="309"/>
        <v>42270.69</v>
      </c>
      <c r="N270" s="43">
        <f t="shared" si="309"/>
        <v>73013.569999999992</v>
      </c>
      <c r="O270" s="43">
        <f t="shared" si="309"/>
        <v>71197.63</v>
      </c>
      <c r="P270" s="213">
        <f t="shared" si="277"/>
        <v>1.0243493577626968</v>
      </c>
      <c r="Q270" s="40">
        <f t="shared" si="266"/>
        <v>1104172.8599999999</v>
      </c>
      <c r="R270" s="43">
        <f t="shared" ref="R270:W270" si="310">SUM(R264:R269)</f>
        <v>1131058.76</v>
      </c>
      <c r="S270" s="43">
        <f t="shared" si="310"/>
        <v>128117.06201498634</v>
      </c>
      <c r="T270" s="43">
        <f t="shared" si="310"/>
        <v>616999.84938872175</v>
      </c>
      <c r="U270" s="43">
        <f t="shared" si="310"/>
        <v>187980.72752884467</v>
      </c>
      <c r="V270" s="43">
        <f t="shared" si="310"/>
        <v>43156.701067447284</v>
      </c>
      <c r="W270" s="43">
        <f t="shared" si="310"/>
        <v>75125.59</v>
      </c>
      <c r="X270" s="43">
        <f>SUM(X258:X269)</f>
        <v>79678.83</v>
      </c>
      <c r="Y270" s="41"/>
      <c r="Z270" s="40">
        <f t="shared" si="270"/>
        <v>1131058.76</v>
      </c>
      <c r="AA270" s="55">
        <f t="shared" ref="AA270:AF270" si="311">SUM(AA264:AA269)</f>
        <v>129003.07308243369</v>
      </c>
      <c r="AB270" s="55">
        <f t="shared" si="311"/>
        <v>616999.84938872175</v>
      </c>
      <c r="AC270" s="55">
        <f t="shared" si="311"/>
        <v>187980.72752884467</v>
      </c>
      <c r="AD270" s="55">
        <f t="shared" si="311"/>
        <v>42270.69</v>
      </c>
      <c r="AE270" s="55">
        <f t="shared" si="311"/>
        <v>75125.59</v>
      </c>
      <c r="AF270" s="55">
        <f t="shared" si="311"/>
        <v>79678.83</v>
      </c>
      <c r="AG270" s="54"/>
      <c r="AH270" s="42">
        <f>SUM(AH264:AH269)</f>
        <v>1131058.76</v>
      </c>
      <c r="AI270" s="56">
        <f>SUM(AI264:AI269)</f>
        <v>-26885.900000000067</v>
      </c>
    </row>
    <row r="271" spans="1:35" x14ac:dyDescent="0.25">
      <c r="A271" t="s">
        <v>40</v>
      </c>
      <c r="P271" s="213"/>
      <c r="Q271" s="40">
        <f t="shared" si="266"/>
        <v>0</v>
      </c>
      <c r="Z271" s="40">
        <f t="shared" si="270"/>
        <v>0</v>
      </c>
    </row>
    <row r="272" spans="1:35" x14ac:dyDescent="0.25">
      <c r="A272" s="31">
        <v>2</v>
      </c>
      <c r="B272" s="38">
        <v>14818.5</v>
      </c>
      <c r="C272" s="33">
        <v>2.2999999999999998</v>
      </c>
      <c r="D272" s="33">
        <v>10.92</v>
      </c>
      <c r="E272" s="33">
        <v>3.15</v>
      </c>
      <c r="F272" s="35">
        <v>0.77</v>
      </c>
      <c r="G272" s="35">
        <v>1.33</v>
      </c>
      <c r="H272" s="35"/>
      <c r="I272" s="51">
        <v>273550.67</v>
      </c>
      <c r="J272" s="41">
        <f>I272-K272-L272-M272-N272</f>
        <v>33935.30999999999</v>
      </c>
      <c r="K272" s="41">
        <f>B272*D272</f>
        <v>161818.01999999999</v>
      </c>
      <c r="L272" s="41">
        <f>E272*B272</f>
        <v>46678.275000000001</v>
      </c>
      <c r="M272" s="41">
        <f>F272*B272</f>
        <v>11410.245000000001</v>
      </c>
      <c r="N272" s="41">
        <v>19708.82</v>
      </c>
      <c r="O272" s="41"/>
      <c r="P272" s="213">
        <f t="shared" si="277"/>
        <v>0.991632811573812</v>
      </c>
      <c r="Q272" s="40">
        <f t="shared" si="266"/>
        <v>273550.67</v>
      </c>
      <c r="R272" s="51">
        <v>271261.82</v>
      </c>
      <c r="S272" s="41">
        <f>R272-T272-U272-V272-W272-X272</f>
        <v>33604.079456331048</v>
      </c>
      <c r="T272" s="41">
        <f>P272*K272</f>
        <v>160464.05813590734</v>
      </c>
      <c r="U272" s="41">
        <f>L272*P272</f>
        <v>46287.709077665582</v>
      </c>
      <c r="V272" s="41">
        <f>P272*M272</f>
        <v>11314.773330096032</v>
      </c>
      <c r="W272" s="51">
        <v>19591.2</v>
      </c>
      <c r="X272" s="51"/>
      <c r="Y272" s="41"/>
      <c r="Z272" s="40">
        <f t="shared" si="270"/>
        <v>271261.82</v>
      </c>
      <c r="AA272" s="54">
        <f>Z272-AF272-AE272-AD272-AC272-AB272</f>
        <v>33508.607786427077</v>
      </c>
      <c r="AB272" s="54">
        <f t="shared" ref="AB272:AF275" si="312">T272</f>
        <v>160464.05813590734</v>
      </c>
      <c r="AC272" s="54">
        <f t="shared" si="312"/>
        <v>46287.709077665582</v>
      </c>
      <c r="AD272" s="54">
        <f>M272</f>
        <v>11410.245000000001</v>
      </c>
      <c r="AE272" s="54">
        <f t="shared" si="312"/>
        <v>19591.2</v>
      </c>
      <c r="AF272" s="54">
        <f t="shared" si="312"/>
        <v>0</v>
      </c>
      <c r="AG272" s="54"/>
      <c r="AH272" s="42">
        <f>SUM(AA272:AG272)</f>
        <v>271261.82</v>
      </c>
      <c r="AI272" s="56">
        <f>I272-Z272</f>
        <v>2288.8499999999767</v>
      </c>
    </row>
    <row r="273" spans="1:35" x14ac:dyDescent="0.25">
      <c r="A273" s="31">
        <v>6</v>
      </c>
      <c r="B273" s="38">
        <v>7878.8</v>
      </c>
      <c r="C273" s="33">
        <v>2.2999999999999998</v>
      </c>
      <c r="D273" s="33">
        <v>10.92</v>
      </c>
      <c r="E273" s="33">
        <v>2.95</v>
      </c>
      <c r="F273" s="35">
        <v>0.77</v>
      </c>
      <c r="G273" s="35">
        <v>1.33</v>
      </c>
      <c r="H273" s="35"/>
      <c r="I273" s="51">
        <v>143158.20000000001</v>
      </c>
      <c r="J273" s="41">
        <f>I273-K273-L273-M273-N273</f>
        <v>17333.888000000006</v>
      </c>
      <c r="K273" s="41">
        <f>B273*D273</f>
        <v>86036.495999999999</v>
      </c>
      <c r="L273" s="41">
        <f>E273*B273</f>
        <v>23242.460000000003</v>
      </c>
      <c r="M273" s="41">
        <f>F273*B273</f>
        <v>6066.6760000000004</v>
      </c>
      <c r="N273" s="41">
        <v>10478.68</v>
      </c>
      <c r="O273" s="41"/>
      <c r="P273" s="213">
        <f t="shared" si="277"/>
        <v>1.0302844685110597</v>
      </c>
      <c r="Q273" s="40">
        <f t="shared" si="266"/>
        <v>143158.20000000001</v>
      </c>
      <c r="R273" s="51">
        <v>147493.67000000001</v>
      </c>
      <c r="S273" s="41">
        <f>R273-T273-U273-V273-W273-X273</f>
        <v>17811.816839807732</v>
      </c>
      <c r="T273" s="41">
        <f>P273*K273</f>
        <v>88642.065553913912</v>
      </c>
      <c r="U273" s="41">
        <f>L273*P273</f>
        <v>23946.345547989567</v>
      </c>
      <c r="V273" s="41">
        <f>P273*M273</f>
        <v>6250.4020582888024</v>
      </c>
      <c r="W273" s="51">
        <v>10843.04</v>
      </c>
      <c r="X273" s="51"/>
      <c r="Y273" s="41"/>
      <c r="Z273" s="40">
        <f t="shared" si="270"/>
        <v>147493.67000000001</v>
      </c>
      <c r="AA273" s="54">
        <f>Z273-AF273-AE273-AD273-AC273-AB273</f>
        <v>17995.542898096523</v>
      </c>
      <c r="AB273" s="54">
        <f t="shared" si="312"/>
        <v>88642.065553913912</v>
      </c>
      <c r="AC273" s="54">
        <f t="shared" si="312"/>
        <v>23946.345547989567</v>
      </c>
      <c r="AD273" s="54">
        <f>M273</f>
        <v>6066.6760000000004</v>
      </c>
      <c r="AE273" s="54">
        <f t="shared" si="312"/>
        <v>10843.04</v>
      </c>
      <c r="AF273" s="54">
        <f t="shared" si="312"/>
        <v>0</v>
      </c>
      <c r="AG273" s="54"/>
      <c r="AH273" s="42">
        <f>SUM(AA273:AG273)</f>
        <v>147493.67000000001</v>
      </c>
      <c r="AI273" s="56">
        <f>I273-Z273</f>
        <v>-4335.4700000000012</v>
      </c>
    </row>
    <row r="274" spans="1:35" x14ac:dyDescent="0.25">
      <c r="A274" s="31">
        <v>14</v>
      </c>
      <c r="B274" s="38">
        <v>9268.9</v>
      </c>
      <c r="C274" s="33">
        <v>2.2999999999999998</v>
      </c>
      <c r="D274" s="33">
        <v>11.24</v>
      </c>
      <c r="E274" s="33">
        <v>3.02</v>
      </c>
      <c r="F274" s="35">
        <v>0.77</v>
      </c>
      <c r="G274" s="35">
        <v>1.33</v>
      </c>
      <c r="H274" s="35"/>
      <c r="I274" s="51">
        <v>171196.82</v>
      </c>
      <c r="J274" s="41">
        <f>I274-K274-L274-M274-N274</f>
        <v>19557.573000000011</v>
      </c>
      <c r="K274" s="41">
        <f>B274*D274</f>
        <v>104182.436</v>
      </c>
      <c r="L274" s="41">
        <f>E274*B274</f>
        <v>27992.077999999998</v>
      </c>
      <c r="M274" s="41">
        <f>F274*B274</f>
        <v>7137.0529999999999</v>
      </c>
      <c r="N274" s="41">
        <v>12327.68</v>
      </c>
      <c r="O274" s="41"/>
      <c r="P274" s="213">
        <f t="shared" si="277"/>
        <v>1.059589249379749</v>
      </c>
      <c r="Q274" s="40">
        <f t="shared" si="266"/>
        <v>171196.82</v>
      </c>
      <c r="R274" s="51">
        <v>181398.31</v>
      </c>
      <c r="S274" s="41">
        <f>R274-T274-U274-V274-W274-X274</f>
        <v>20656.721292553386</v>
      </c>
      <c r="T274" s="41">
        <f>P274*K274</f>
        <v>110390.58915979374</v>
      </c>
      <c r="U274" s="41">
        <f>L274*P274</f>
        <v>29660.104916599383</v>
      </c>
      <c r="V274" s="41">
        <f>P274*M274</f>
        <v>7562.3446310534855</v>
      </c>
      <c r="W274" s="51">
        <v>13128.55</v>
      </c>
      <c r="X274" s="51"/>
      <c r="Y274" s="41"/>
      <c r="Z274" s="40">
        <f t="shared" si="270"/>
        <v>181398.30999999997</v>
      </c>
      <c r="AA274" s="54">
        <f>Z274-AF274-AE274-AD274-AC274-AB274</f>
        <v>21082.012923606875</v>
      </c>
      <c r="AB274" s="54">
        <f t="shared" si="312"/>
        <v>110390.58915979374</v>
      </c>
      <c r="AC274" s="54">
        <f t="shared" si="312"/>
        <v>29660.104916599383</v>
      </c>
      <c r="AD274" s="54">
        <f>M274</f>
        <v>7137.0529999999999</v>
      </c>
      <c r="AE274" s="54">
        <f t="shared" si="312"/>
        <v>13128.55</v>
      </c>
      <c r="AF274" s="54">
        <f t="shared" si="312"/>
        <v>0</v>
      </c>
      <c r="AG274" s="54"/>
      <c r="AH274" s="42">
        <f>SUM(AA274:AG274)</f>
        <v>181398.31</v>
      </c>
      <c r="AI274" s="56">
        <f>I274-Z274</f>
        <v>-10201.489999999962</v>
      </c>
    </row>
    <row r="275" spans="1:35" x14ac:dyDescent="0.25">
      <c r="A275" s="31">
        <v>24</v>
      </c>
      <c r="B275" s="38">
        <v>3990.23</v>
      </c>
      <c r="C275" s="33">
        <v>2.2999999999999998</v>
      </c>
      <c r="D275" s="33">
        <v>12.24</v>
      </c>
      <c r="E275" s="33">
        <v>2.75</v>
      </c>
      <c r="F275" s="35">
        <v>0.77</v>
      </c>
      <c r="G275" s="35">
        <v>1.33</v>
      </c>
      <c r="H275" s="35"/>
      <c r="I275" s="51">
        <v>77211.039999999994</v>
      </c>
      <c r="J275" s="41">
        <f>I275-K275-L275-M275-N275</f>
        <v>9017.9851999999919</v>
      </c>
      <c r="K275" s="41">
        <f>B275*D275</f>
        <v>48840.415200000003</v>
      </c>
      <c r="L275" s="41">
        <f>E275*B275</f>
        <v>10973.1325</v>
      </c>
      <c r="M275" s="41">
        <f>F275*B275</f>
        <v>3072.4771000000001</v>
      </c>
      <c r="N275" s="41">
        <v>5307.03</v>
      </c>
      <c r="O275" s="41"/>
      <c r="P275" s="213">
        <f t="shared" si="277"/>
        <v>1.3833824800184016</v>
      </c>
      <c r="Q275" s="40">
        <f t="shared" si="266"/>
        <v>77211.039999999994</v>
      </c>
      <c r="R275" s="51">
        <v>106812.4</v>
      </c>
      <c r="S275" s="41">
        <f>R275-T275-U275-V275-W275-X275</f>
        <v>12379.025053677287</v>
      </c>
      <c r="T275" s="41">
        <f>P275*K275</f>
        <v>67564.974704504435</v>
      </c>
      <c r="U275" s="41">
        <f>L275*P275</f>
        <v>15180.039251420523</v>
      </c>
      <c r="V275" s="41">
        <f>P275*M275</f>
        <v>4250.4109903977469</v>
      </c>
      <c r="W275" s="51">
        <v>7437.95</v>
      </c>
      <c r="X275" s="51"/>
      <c r="Y275" s="41"/>
      <c r="Z275" s="40">
        <f t="shared" si="270"/>
        <v>106812.4</v>
      </c>
      <c r="AA275" s="54">
        <f>Z275-AF275-AE275-AD275-AC275-AB275</f>
        <v>13556.958944075028</v>
      </c>
      <c r="AB275" s="54">
        <f t="shared" si="312"/>
        <v>67564.974704504435</v>
      </c>
      <c r="AC275" s="54">
        <f t="shared" si="312"/>
        <v>15180.039251420523</v>
      </c>
      <c r="AD275" s="54">
        <f>M275</f>
        <v>3072.4771000000001</v>
      </c>
      <c r="AE275" s="54">
        <f t="shared" si="312"/>
        <v>7437.95</v>
      </c>
      <c r="AF275" s="54">
        <f t="shared" si="312"/>
        <v>0</v>
      </c>
      <c r="AG275" s="54"/>
      <c r="AH275" s="42">
        <f>SUM(AA275:AG275)</f>
        <v>106812.4</v>
      </c>
      <c r="AI275" s="56">
        <f>I275-Z275</f>
        <v>-29601.360000000001</v>
      </c>
    </row>
    <row r="276" spans="1:35" x14ac:dyDescent="0.25">
      <c r="A276" s="32" t="s">
        <v>37</v>
      </c>
      <c r="B276" s="53">
        <f>SUM(B272:B275)</f>
        <v>35956.43</v>
      </c>
      <c r="C276" s="33"/>
      <c r="D276" s="34"/>
      <c r="E276" s="34"/>
      <c r="F276" s="35"/>
      <c r="G276" s="35"/>
      <c r="H276" s="35"/>
      <c r="I276" s="43">
        <f t="shared" ref="I276:O276" si="313">SUM(I272:I275)</f>
        <v>665116.73</v>
      </c>
      <c r="J276" s="43">
        <f t="shared" si="313"/>
        <v>79844.756200000003</v>
      </c>
      <c r="K276" s="43">
        <f t="shared" si="313"/>
        <v>400877.36719999998</v>
      </c>
      <c r="L276" s="43">
        <f t="shared" si="313"/>
        <v>108885.9455</v>
      </c>
      <c r="M276" s="43">
        <f t="shared" si="313"/>
        <v>27686.451100000002</v>
      </c>
      <c r="N276" s="43">
        <f t="shared" si="313"/>
        <v>47822.21</v>
      </c>
      <c r="O276" s="43">
        <f t="shared" si="313"/>
        <v>0</v>
      </c>
      <c r="P276" s="213">
        <f t="shared" si="277"/>
        <v>1.0629204891598503</v>
      </c>
      <c r="Q276" s="40">
        <f t="shared" si="266"/>
        <v>665116.72999999986</v>
      </c>
      <c r="R276" s="43">
        <f t="shared" ref="R276:X276" si="314">SUM(R272:R275)</f>
        <v>706966.20000000007</v>
      </c>
      <c r="S276" s="43">
        <f t="shared" si="314"/>
        <v>84451.642642369465</v>
      </c>
      <c r="T276" s="43">
        <f t="shared" si="314"/>
        <v>427061.68755411945</v>
      </c>
      <c r="U276" s="43">
        <f t="shared" si="314"/>
        <v>115074.19879367505</v>
      </c>
      <c r="V276" s="43">
        <f t="shared" si="314"/>
        <v>29377.931009836069</v>
      </c>
      <c r="W276" s="43">
        <f t="shared" si="314"/>
        <v>51000.74</v>
      </c>
      <c r="X276" s="43">
        <f t="shared" si="314"/>
        <v>0</v>
      </c>
      <c r="Y276" s="41"/>
      <c r="Z276" s="40">
        <f>S276+T276+U276+V276+W276</f>
        <v>706966.2</v>
      </c>
      <c r="AA276" s="55">
        <f>SUM(AA272:AA275)</f>
        <v>86143.122552205503</v>
      </c>
      <c r="AB276" s="55">
        <f>SUM(AB272:AB275)</f>
        <v>427061.68755411945</v>
      </c>
      <c r="AC276" s="55">
        <f>SUM(AC272:AC275)</f>
        <v>115074.19879367505</v>
      </c>
      <c r="AD276" s="55">
        <f>SUM(AD272:AD275)</f>
        <v>27686.451100000002</v>
      </c>
      <c r="AE276" s="55">
        <f>SUM(AE274:AE275)</f>
        <v>20566.5</v>
      </c>
      <c r="AF276" s="55">
        <f>SUM(AF272:AF275)</f>
        <v>0</v>
      </c>
      <c r="AG276" s="54"/>
      <c r="AH276" s="42">
        <f>SUM(AH272:AH275)</f>
        <v>706966.20000000007</v>
      </c>
      <c r="AI276" s="56">
        <f>SUM(AI272:AI275)</f>
        <v>-41849.469999999987</v>
      </c>
    </row>
    <row r="277" spans="1:35" x14ac:dyDescent="0.25">
      <c r="A277" t="s">
        <v>41</v>
      </c>
      <c r="I277" t="s">
        <v>59</v>
      </c>
      <c r="P277" s="213"/>
      <c r="Q277" s="40">
        <f t="shared" si="266"/>
        <v>0</v>
      </c>
      <c r="Z277" s="40">
        <f t="shared" si="270"/>
        <v>0</v>
      </c>
    </row>
    <row r="278" spans="1:35" x14ac:dyDescent="0.25">
      <c r="A278" s="31">
        <v>15</v>
      </c>
      <c r="B278" s="38">
        <v>3319.7</v>
      </c>
      <c r="C278" s="33">
        <v>2.2999999999999998</v>
      </c>
      <c r="D278" s="33">
        <v>13.7</v>
      </c>
      <c r="E278" s="33">
        <v>10</v>
      </c>
      <c r="F278" s="35">
        <v>0.77</v>
      </c>
      <c r="G278" s="35">
        <v>1.33</v>
      </c>
      <c r="H278" s="35"/>
      <c r="I278" s="51">
        <v>94500.7</v>
      </c>
      <c r="J278" s="41">
        <f>I278-K278-L278-M278-N278</f>
        <v>8852.3810000000049</v>
      </c>
      <c r="K278" s="41">
        <f>B278*D278</f>
        <v>45479.889999999992</v>
      </c>
      <c r="L278" s="41">
        <f>E278*B278</f>
        <v>33197</v>
      </c>
      <c r="M278" s="41">
        <f>F278*B278</f>
        <v>2556.1689999999999</v>
      </c>
      <c r="N278" s="41">
        <v>4415.26</v>
      </c>
      <c r="O278" s="41"/>
      <c r="P278" s="213">
        <f t="shared" si="277"/>
        <v>0.75787512685091218</v>
      </c>
      <c r="Q278" s="40">
        <f t="shared" si="266"/>
        <v>94500.699999999983</v>
      </c>
      <c r="R278" s="51">
        <v>71619.73</v>
      </c>
      <c r="S278" s="41">
        <f>R278-T278-U278-V278-W278-X278</f>
        <v>6475.1051058873654</v>
      </c>
      <c r="T278" s="41">
        <f>P278*K278</f>
        <v>34468.077402915529</v>
      </c>
      <c r="U278" s="41">
        <f>L278*P278</f>
        <v>25159.180586069731</v>
      </c>
      <c r="V278" s="41">
        <f t="shared" ref="V278:V289" si="315">P278*M278</f>
        <v>1937.2569051273692</v>
      </c>
      <c r="W278" s="51">
        <v>3580.11</v>
      </c>
      <c r="X278" s="51"/>
      <c r="Y278" s="41"/>
      <c r="Z278" s="40">
        <f t="shared" si="270"/>
        <v>71619.73</v>
      </c>
      <c r="AA278" s="54">
        <f t="shared" ref="AA278:AA289" si="316">Z278-AF278-AE278-AD278-AC278-AB278</f>
        <v>5856.1930110147368</v>
      </c>
      <c r="AB278" s="54">
        <f t="shared" ref="AB278:AB289" si="317">T278</f>
        <v>34468.077402915529</v>
      </c>
      <c r="AC278" s="54">
        <f t="shared" ref="AC278:AC289" si="318">U278</f>
        <v>25159.180586069731</v>
      </c>
      <c r="AD278" s="54">
        <f t="shared" ref="AD278:AD289" si="319">M278</f>
        <v>2556.1689999999999</v>
      </c>
      <c r="AE278" s="54">
        <f t="shared" ref="AE278:AE289" si="320">W278</f>
        <v>3580.11</v>
      </c>
      <c r="AF278" s="54">
        <f t="shared" ref="AF278:AF289" si="321">X278</f>
        <v>0</v>
      </c>
      <c r="AG278" s="54"/>
      <c r="AH278" s="42">
        <f t="shared" ref="AH278:AH289" si="322">SUM(AA278:AG278)</f>
        <v>71619.73</v>
      </c>
      <c r="AI278" s="56">
        <f t="shared" ref="AI278:AI289" si="323">I278-Z278</f>
        <v>22880.97</v>
      </c>
    </row>
    <row r="279" spans="1:35" x14ac:dyDescent="0.25">
      <c r="A279" s="31">
        <v>17</v>
      </c>
      <c r="B279" s="38">
        <v>2780.8</v>
      </c>
      <c r="C279" s="33">
        <v>2.2999999999999998</v>
      </c>
      <c r="D279" s="33">
        <v>13.23</v>
      </c>
      <c r="E279" s="33">
        <v>10</v>
      </c>
      <c r="F279" s="35">
        <v>0.77</v>
      </c>
      <c r="G279" s="35">
        <v>1.33</v>
      </c>
      <c r="H279" s="35"/>
      <c r="I279" s="51">
        <v>76998.34</v>
      </c>
      <c r="J279" s="41">
        <f>I279-K279-L279-M279-N279</f>
        <v>6560.7899999999918</v>
      </c>
      <c r="K279" s="41">
        <f t="shared" ref="K279:K289" si="324">B279*D279</f>
        <v>36789.984000000004</v>
      </c>
      <c r="L279" s="41">
        <f t="shared" ref="L279:L289" si="325">E279*B279</f>
        <v>27808</v>
      </c>
      <c r="M279" s="41">
        <f t="shared" ref="M279:M289" si="326">F279*B279</f>
        <v>2141.2160000000003</v>
      </c>
      <c r="N279" s="41">
        <v>3698.35</v>
      </c>
      <c r="O279" s="41"/>
      <c r="P279" s="213">
        <f t="shared" si="277"/>
        <v>1.0211629237721229</v>
      </c>
      <c r="Q279" s="40">
        <f t="shared" si="266"/>
        <v>76998.340000000011</v>
      </c>
      <c r="R279" s="51">
        <v>78627.850000000006</v>
      </c>
      <c r="S279" s="41">
        <f t="shared" ref="S279:S289" si="327">R279-T279-U279-V279-W279-X279</f>
        <v>6543.8333977875354</v>
      </c>
      <c r="T279" s="41">
        <f t="shared" ref="T279:T289" si="328">P279*K279</f>
        <v>37568.567626969627</v>
      </c>
      <c r="U279" s="41">
        <f t="shared" ref="U279:U285" si="329">L279*P279</f>
        <v>28396.498584255194</v>
      </c>
      <c r="V279" s="41">
        <f t="shared" si="315"/>
        <v>2186.5303909876502</v>
      </c>
      <c r="W279" s="51">
        <v>3932.42</v>
      </c>
      <c r="X279" s="51"/>
      <c r="Y279" s="41"/>
      <c r="Z279" s="40">
        <f t="shared" si="270"/>
        <v>78627.850000000006</v>
      </c>
      <c r="AA279" s="54">
        <f t="shared" si="316"/>
        <v>6589.1477887751826</v>
      </c>
      <c r="AB279" s="54">
        <f t="shared" si="317"/>
        <v>37568.567626969627</v>
      </c>
      <c r="AC279" s="54">
        <f t="shared" si="318"/>
        <v>28396.498584255194</v>
      </c>
      <c r="AD279" s="54">
        <f t="shared" si="319"/>
        <v>2141.2160000000003</v>
      </c>
      <c r="AE279" s="54">
        <f t="shared" si="320"/>
        <v>3932.42</v>
      </c>
      <c r="AF279" s="54">
        <f t="shared" si="321"/>
        <v>0</v>
      </c>
      <c r="AG279" s="54"/>
      <c r="AH279" s="42">
        <f t="shared" si="322"/>
        <v>78627.850000000006</v>
      </c>
      <c r="AI279" s="56">
        <f t="shared" si="323"/>
        <v>-1629.5100000000093</v>
      </c>
    </row>
    <row r="280" spans="1:35" x14ac:dyDescent="0.25">
      <c r="A280" s="31">
        <v>18</v>
      </c>
      <c r="B280" s="38">
        <v>5655.7</v>
      </c>
      <c r="C280" s="33">
        <v>2.48</v>
      </c>
      <c r="D280" s="33">
        <v>11</v>
      </c>
      <c r="E280" s="33">
        <v>3.59</v>
      </c>
      <c r="F280" s="35">
        <v>0.77</v>
      </c>
      <c r="G280" s="35">
        <v>1.33</v>
      </c>
      <c r="H280" s="35">
        <v>5.51</v>
      </c>
      <c r="I280" s="51">
        <v>141592.54</v>
      </c>
      <c r="J280" s="41">
        <f t="shared" ref="J280:J285" si="330">I280-K280-L280-M280-N280-O280</f>
        <v>16035.738000000005</v>
      </c>
      <c r="K280" s="41">
        <f t="shared" si="324"/>
        <v>62212.7</v>
      </c>
      <c r="L280" s="41">
        <f t="shared" si="325"/>
        <v>20303.963</v>
      </c>
      <c r="M280" s="41">
        <f t="shared" si="326"/>
        <v>4354.8890000000001</v>
      </c>
      <c r="N280" s="41">
        <v>7522.17</v>
      </c>
      <c r="O280" s="41">
        <v>31163.08</v>
      </c>
      <c r="P280" s="213">
        <f t="shared" si="277"/>
        <v>0.95609761644222213</v>
      </c>
      <c r="Q280" s="40">
        <f t="shared" si="266"/>
        <v>141592.53999999998</v>
      </c>
      <c r="R280" s="51">
        <v>135376.29</v>
      </c>
      <c r="S280" s="41">
        <f t="shared" si="327"/>
        <v>14366.886196163457</v>
      </c>
      <c r="T280" s="41">
        <f t="shared" si="328"/>
        <v>59481.41418243503</v>
      </c>
      <c r="U280" s="41">
        <f t="shared" si="329"/>
        <v>19412.570628631071</v>
      </c>
      <c r="V280" s="41">
        <f t="shared" si="315"/>
        <v>4163.6989927704526</v>
      </c>
      <c r="W280" s="51">
        <v>7219.63</v>
      </c>
      <c r="X280" s="51">
        <f>25286.75+5445.34</f>
        <v>30732.09</v>
      </c>
      <c r="Y280" s="41"/>
      <c r="Z280" s="40">
        <f t="shared" si="270"/>
        <v>135376.29000000004</v>
      </c>
      <c r="AA280" s="54">
        <f t="shared" si="316"/>
        <v>14175.696188933936</v>
      </c>
      <c r="AB280" s="54">
        <f t="shared" si="317"/>
        <v>59481.41418243503</v>
      </c>
      <c r="AC280" s="54">
        <f t="shared" si="318"/>
        <v>19412.570628631071</v>
      </c>
      <c r="AD280" s="54">
        <f t="shared" si="319"/>
        <v>4354.8890000000001</v>
      </c>
      <c r="AE280" s="54">
        <f t="shared" si="320"/>
        <v>7219.63</v>
      </c>
      <c r="AF280" s="54">
        <f t="shared" si="321"/>
        <v>30732.09</v>
      </c>
      <c r="AG280" s="54"/>
      <c r="AH280" s="42">
        <f t="shared" si="322"/>
        <v>135376.29000000004</v>
      </c>
      <c r="AI280" s="56">
        <f t="shared" si="323"/>
        <v>6216.2499999999709</v>
      </c>
    </row>
    <row r="281" spans="1:35" x14ac:dyDescent="0.25">
      <c r="A281" s="31">
        <v>19</v>
      </c>
      <c r="B281" s="38">
        <v>3708.2</v>
      </c>
      <c r="C281" s="33">
        <v>2.48</v>
      </c>
      <c r="D281" s="33">
        <v>11.81</v>
      </c>
      <c r="E281" s="33">
        <v>4.34</v>
      </c>
      <c r="F281" s="35">
        <v>0.77</v>
      </c>
      <c r="G281" s="35">
        <v>1.33</v>
      </c>
      <c r="H281" s="35">
        <v>5.51</v>
      </c>
      <c r="I281" s="51">
        <v>98093.32</v>
      </c>
      <c r="J281" s="41">
        <f t="shared" si="330"/>
        <v>9986.6260000000148</v>
      </c>
      <c r="K281" s="41">
        <f t="shared" si="324"/>
        <v>43793.841999999997</v>
      </c>
      <c r="L281" s="41">
        <f t="shared" si="325"/>
        <v>16093.587999999998</v>
      </c>
      <c r="M281" s="41">
        <f t="shared" si="326"/>
        <v>2855.3139999999999</v>
      </c>
      <c r="N281" s="41">
        <v>4931.82</v>
      </c>
      <c r="O281" s="41">
        <v>20432.13</v>
      </c>
      <c r="P281" s="213">
        <f t="shared" si="277"/>
        <v>0.99151746520558182</v>
      </c>
      <c r="Q281" s="40">
        <f t="shared" si="266"/>
        <v>98093.32</v>
      </c>
      <c r="R281" s="51">
        <v>97261.24</v>
      </c>
      <c r="S281" s="41">
        <f t="shared" si="327"/>
        <v>9850.293509077288</v>
      </c>
      <c r="T281" s="41">
        <f t="shared" si="328"/>
        <v>43422.359211453746</v>
      </c>
      <c r="U281" s="41">
        <f t="shared" si="329"/>
        <v>15957.073579822967</v>
      </c>
      <c r="V281" s="41">
        <f t="shared" si="315"/>
        <v>2831.0936996460105</v>
      </c>
      <c r="W281" s="51">
        <v>4813.53</v>
      </c>
      <c r="X281" s="51">
        <f>17865.26+2521.63</f>
        <v>20386.89</v>
      </c>
      <c r="Y281" s="41"/>
      <c r="Z281" s="40">
        <f t="shared" si="270"/>
        <v>97261.24</v>
      </c>
      <c r="AA281" s="54">
        <f t="shared" si="316"/>
        <v>9826.0732087232973</v>
      </c>
      <c r="AB281" s="54">
        <f t="shared" si="317"/>
        <v>43422.359211453746</v>
      </c>
      <c r="AC281" s="54">
        <f t="shared" si="318"/>
        <v>15957.073579822967</v>
      </c>
      <c r="AD281" s="54">
        <f t="shared" si="319"/>
        <v>2855.3139999999999</v>
      </c>
      <c r="AE281" s="54">
        <f t="shared" si="320"/>
        <v>4813.53</v>
      </c>
      <c r="AF281" s="54">
        <f t="shared" si="321"/>
        <v>20386.89</v>
      </c>
      <c r="AG281" s="54"/>
      <c r="AH281" s="42">
        <f t="shared" si="322"/>
        <v>97261.24</v>
      </c>
      <c r="AI281" s="56">
        <f t="shared" si="323"/>
        <v>832.08000000000175</v>
      </c>
    </row>
    <row r="282" spans="1:35" x14ac:dyDescent="0.25">
      <c r="A282" s="31">
        <v>20</v>
      </c>
      <c r="B282" s="38">
        <v>5646.9</v>
      </c>
      <c r="C282" s="33">
        <v>2.48</v>
      </c>
      <c r="D282" s="33">
        <v>11.39</v>
      </c>
      <c r="E282" s="33">
        <v>3.26</v>
      </c>
      <c r="F282" s="35">
        <v>0.77</v>
      </c>
      <c r="G282" s="35">
        <v>1.33</v>
      </c>
      <c r="H282" s="35">
        <v>5.51</v>
      </c>
      <c r="I282" s="51">
        <v>141059.88</v>
      </c>
      <c r="J282" s="41">
        <f t="shared" si="330"/>
        <v>15359.982000000018</v>
      </c>
      <c r="K282" s="41">
        <f t="shared" si="324"/>
        <v>64318.190999999999</v>
      </c>
      <c r="L282" s="41">
        <f t="shared" si="325"/>
        <v>18408.893999999997</v>
      </c>
      <c r="M282" s="41">
        <f t="shared" si="326"/>
        <v>4348.1129999999994</v>
      </c>
      <c r="N282" s="41">
        <v>7510.34</v>
      </c>
      <c r="O282" s="41">
        <v>31114.36</v>
      </c>
      <c r="P282" s="213">
        <f t="shared" si="277"/>
        <v>0.93206615516757851</v>
      </c>
      <c r="Q282" s="40">
        <f t="shared" si="266"/>
        <v>141059.88</v>
      </c>
      <c r="R282" s="51">
        <v>131477.14000000001</v>
      </c>
      <c r="S282" s="41">
        <f t="shared" si="327"/>
        <v>14049.234989684406</v>
      </c>
      <c r="T282" s="41">
        <f t="shared" si="328"/>
        <v>59948.808992703947</v>
      </c>
      <c r="U282" s="41">
        <f t="shared" si="329"/>
        <v>17158.307051467502</v>
      </c>
      <c r="V282" s="41">
        <f t="shared" si="315"/>
        <v>4052.7289661441646</v>
      </c>
      <c r="W282" s="51">
        <v>7008.07</v>
      </c>
      <c r="X282" s="51">
        <f>26434.97+2825.02</f>
        <v>29259.99</v>
      </c>
      <c r="Y282" s="41"/>
      <c r="Z282" s="40">
        <f t="shared" si="270"/>
        <v>131477.14000000001</v>
      </c>
      <c r="AA282" s="54">
        <f t="shared" si="316"/>
        <v>13753.850955828566</v>
      </c>
      <c r="AB282" s="54">
        <f t="shared" si="317"/>
        <v>59948.808992703947</v>
      </c>
      <c r="AC282" s="54">
        <f t="shared" si="318"/>
        <v>17158.307051467502</v>
      </c>
      <c r="AD282" s="54">
        <f t="shared" si="319"/>
        <v>4348.1129999999994</v>
      </c>
      <c r="AE282" s="54">
        <f t="shared" si="320"/>
        <v>7008.07</v>
      </c>
      <c r="AF282" s="54">
        <f t="shared" si="321"/>
        <v>29259.99</v>
      </c>
      <c r="AG282" s="54"/>
      <c r="AH282" s="42">
        <f t="shared" si="322"/>
        <v>131477.14000000001</v>
      </c>
      <c r="AI282" s="56">
        <f t="shared" si="323"/>
        <v>9582.7399999999907</v>
      </c>
    </row>
    <row r="283" spans="1:35" x14ac:dyDescent="0.25">
      <c r="A283" s="31">
        <v>42</v>
      </c>
      <c r="B283" s="38">
        <v>4035.7</v>
      </c>
      <c r="C283" s="33">
        <v>2.48</v>
      </c>
      <c r="D283" s="33">
        <v>11.1</v>
      </c>
      <c r="E283" s="33">
        <v>3.98</v>
      </c>
      <c r="F283" s="35">
        <v>0.77</v>
      </c>
      <c r="G283" s="35">
        <v>1.33</v>
      </c>
      <c r="H283" s="35">
        <v>5.51</v>
      </c>
      <c r="I283" s="51">
        <v>103071.86</v>
      </c>
      <c r="J283" s="41">
        <f t="shared" si="330"/>
        <v>11501.754999999997</v>
      </c>
      <c r="K283" s="41">
        <f t="shared" si="324"/>
        <v>44796.27</v>
      </c>
      <c r="L283" s="41">
        <f t="shared" si="325"/>
        <v>16062.085999999999</v>
      </c>
      <c r="M283" s="41">
        <f t="shared" si="326"/>
        <v>3107.489</v>
      </c>
      <c r="N283" s="41">
        <v>5367.58</v>
      </c>
      <c r="O283" s="41">
        <v>22236.68</v>
      </c>
      <c r="P283" s="213">
        <f t="shared" si="277"/>
        <v>0.83585180281019478</v>
      </c>
      <c r="Q283" s="40">
        <f t="shared" si="266"/>
        <v>103071.85999999999</v>
      </c>
      <c r="R283" s="51">
        <v>86152.8</v>
      </c>
      <c r="S283" s="41">
        <f t="shared" si="327"/>
        <v>9293.8531384725175</v>
      </c>
      <c r="T283" s="41">
        <f t="shared" si="328"/>
        <v>37443.043038672244</v>
      </c>
      <c r="U283" s="41">
        <f t="shared" si="329"/>
        <v>13425.523539992389</v>
      </c>
      <c r="V283" s="41">
        <f t="shared" si="315"/>
        <v>2597.4002828628495</v>
      </c>
      <c r="W283" s="51">
        <v>4526.28</v>
      </c>
      <c r="X283" s="51">
        <f>15165.9+3700.8</f>
        <v>18866.7</v>
      </c>
      <c r="Y283" s="41"/>
      <c r="Z283" s="40">
        <f t="shared" si="270"/>
        <v>86152.8</v>
      </c>
      <c r="AA283" s="54">
        <f t="shared" si="316"/>
        <v>8783.7644213353706</v>
      </c>
      <c r="AB283" s="54">
        <f t="shared" si="317"/>
        <v>37443.043038672244</v>
      </c>
      <c r="AC283" s="54">
        <f t="shared" si="318"/>
        <v>13425.523539992389</v>
      </c>
      <c r="AD283" s="54">
        <f t="shared" si="319"/>
        <v>3107.489</v>
      </c>
      <c r="AE283" s="54">
        <f t="shared" si="320"/>
        <v>4526.28</v>
      </c>
      <c r="AF283" s="54">
        <f t="shared" si="321"/>
        <v>18866.7</v>
      </c>
      <c r="AG283" s="54"/>
      <c r="AH283" s="42">
        <f t="shared" si="322"/>
        <v>86152.8</v>
      </c>
      <c r="AI283" s="56">
        <f t="shared" si="323"/>
        <v>16919.059999999998</v>
      </c>
    </row>
    <row r="284" spans="1:35" x14ac:dyDescent="0.25">
      <c r="A284" s="31">
        <v>43</v>
      </c>
      <c r="B284" s="38">
        <v>4116.7</v>
      </c>
      <c r="C284" s="33">
        <v>2.48</v>
      </c>
      <c r="D284" s="33">
        <v>11.67</v>
      </c>
      <c r="E284" s="33">
        <v>10.84</v>
      </c>
      <c r="F284" s="35">
        <v>0.77</v>
      </c>
      <c r="G284" s="35">
        <v>1.33</v>
      </c>
      <c r="H284" s="35">
        <v>5.51</v>
      </c>
      <c r="I284" s="51">
        <v>136251.51999999999</v>
      </c>
      <c r="J284" s="41">
        <f t="shared" si="330"/>
        <v>12256.453999999994</v>
      </c>
      <c r="K284" s="41">
        <f t="shared" si="324"/>
        <v>48041.888999999996</v>
      </c>
      <c r="L284" s="41">
        <f t="shared" si="325"/>
        <v>44625.027999999998</v>
      </c>
      <c r="M284" s="41">
        <f t="shared" si="326"/>
        <v>3169.8589999999999</v>
      </c>
      <c r="N284" s="41">
        <v>5475.23</v>
      </c>
      <c r="O284" s="41">
        <v>22683.06</v>
      </c>
      <c r="P284" s="213">
        <f t="shared" si="277"/>
        <v>0.79620234695363401</v>
      </c>
      <c r="Q284" s="40">
        <f t="shared" si="266"/>
        <v>136251.51999999999</v>
      </c>
      <c r="R284" s="51">
        <v>108483.78</v>
      </c>
      <c r="S284" s="41">
        <f t="shared" si="327"/>
        <v>7707.7940243302983</v>
      </c>
      <c r="T284" s="41">
        <f t="shared" si="328"/>
        <v>38251.06477388597</v>
      </c>
      <c r="U284" s="41">
        <f t="shared" si="329"/>
        <v>35530.552026471632</v>
      </c>
      <c r="V284" s="41">
        <f t="shared" si="315"/>
        <v>2523.8491753120993</v>
      </c>
      <c r="W284" s="51">
        <v>4648.84</v>
      </c>
      <c r="X284" s="51">
        <f>14360.99+5460.69</f>
        <v>19821.68</v>
      </c>
      <c r="Y284" s="41"/>
      <c r="Z284" s="40">
        <f t="shared" si="270"/>
        <v>108483.78</v>
      </c>
      <c r="AA284" s="54">
        <f t="shared" si="316"/>
        <v>7061.7841996424104</v>
      </c>
      <c r="AB284" s="54">
        <f t="shared" si="317"/>
        <v>38251.06477388597</v>
      </c>
      <c r="AC284" s="54">
        <f t="shared" si="318"/>
        <v>35530.552026471632</v>
      </c>
      <c r="AD284" s="54">
        <f t="shared" si="319"/>
        <v>3169.8589999999999</v>
      </c>
      <c r="AE284" s="54">
        <f t="shared" si="320"/>
        <v>4648.84</v>
      </c>
      <c r="AF284" s="54">
        <f t="shared" si="321"/>
        <v>19821.68</v>
      </c>
      <c r="AG284" s="54"/>
      <c r="AH284" s="42">
        <f t="shared" si="322"/>
        <v>108483.78</v>
      </c>
      <c r="AI284" s="56">
        <f t="shared" si="323"/>
        <v>27767.739999999991</v>
      </c>
    </row>
    <row r="285" spans="1:35" x14ac:dyDescent="0.25">
      <c r="A285" s="31">
        <v>44</v>
      </c>
      <c r="B285" s="38">
        <v>4127.7</v>
      </c>
      <c r="C285" s="33">
        <v>2.48</v>
      </c>
      <c r="D285" s="33">
        <v>11.19</v>
      </c>
      <c r="E285" s="33">
        <v>4.25</v>
      </c>
      <c r="F285" s="35">
        <v>0.77</v>
      </c>
      <c r="G285" s="35">
        <v>1.33</v>
      </c>
      <c r="H285" s="35">
        <v>5.51</v>
      </c>
      <c r="I285" s="51">
        <v>106753.47</v>
      </c>
      <c r="J285" s="41">
        <f t="shared" si="330"/>
        <v>11609.773000000008</v>
      </c>
      <c r="K285" s="41">
        <f t="shared" si="324"/>
        <v>46188.962999999996</v>
      </c>
      <c r="L285" s="41">
        <f t="shared" si="325"/>
        <v>17542.724999999999</v>
      </c>
      <c r="M285" s="41">
        <f t="shared" si="326"/>
        <v>3178.3289999999997</v>
      </c>
      <c r="N285" s="41">
        <v>5489.9</v>
      </c>
      <c r="O285" s="41">
        <v>22743.78</v>
      </c>
      <c r="P285" s="213">
        <f t="shared" si="277"/>
        <v>0.79622582760073279</v>
      </c>
      <c r="Q285" s="40">
        <f t="shared" si="266"/>
        <v>106753.47</v>
      </c>
      <c r="R285" s="51">
        <v>84999.87</v>
      </c>
      <c r="S285" s="41">
        <f t="shared" si="327"/>
        <v>8928.8863393958964</v>
      </c>
      <c r="T285" s="41">
        <f t="shared" si="328"/>
        <v>36776.845290694626</v>
      </c>
      <c r="U285" s="41">
        <f t="shared" si="329"/>
        <v>13967.970731497064</v>
      </c>
      <c r="V285" s="41">
        <f t="shared" si="315"/>
        <v>2530.6676384124094</v>
      </c>
      <c r="W285" s="51">
        <v>4394.68</v>
      </c>
      <c r="X285" s="51">
        <f>15868.18+2532.64</f>
        <v>18400.82</v>
      </c>
      <c r="Y285" s="41"/>
      <c r="Z285" s="40">
        <f t="shared" si="270"/>
        <v>84999.87</v>
      </c>
      <c r="AA285" s="54">
        <f t="shared" si="316"/>
        <v>8281.2249778082987</v>
      </c>
      <c r="AB285" s="54">
        <f t="shared" si="317"/>
        <v>36776.845290694626</v>
      </c>
      <c r="AC285" s="54">
        <f t="shared" si="318"/>
        <v>13967.970731497064</v>
      </c>
      <c r="AD285" s="54">
        <f t="shared" si="319"/>
        <v>3178.3289999999997</v>
      </c>
      <c r="AE285" s="54">
        <f t="shared" si="320"/>
        <v>4394.68</v>
      </c>
      <c r="AF285" s="54">
        <f t="shared" si="321"/>
        <v>18400.82</v>
      </c>
      <c r="AG285" s="54"/>
      <c r="AH285" s="42">
        <f t="shared" si="322"/>
        <v>84999.87</v>
      </c>
      <c r="AI285" s="56">
        <f t="shared" si="323"/>
        <v>21753.600000000006</v>
      </c>
    </row>
    <row r="286" spans="1:35" x14ac:dyDescent="0.25">
      <c r="A286" s="31">
        <v>65</v>
      </c>
      <c r="B286" s="75">
        <v>10693</v>
      </c>
      <c r="C286" s="33">
        <v>2.2999999999999998</v>
      </c>
      <c r="D286" s="33">
        <v>10.81</v>
      </c>
      <c r="E286" s="33">
        <v>3.44</v>
      </c>
      <c r="F286" s="35">
        <v>0.77</v>
      </c>
      <c r="G286" s="35">
        <v>1.33</v>
      </c>
      <c r="H286" s="35"/>
      <c r="I286" s="51">
        <v>198462.92</v>
      </c>
      <c r="J286" s="41">
        <f>I286-K286-L286-M286-N286</f>
        <v>23632.210000000014</v>
      </c>
      <c r="K286" s="41">
        <f t="shared" si="324"/>
        <v>115591.33</v>
      </c>
      <c r="L286" s="41">
        <f t="shared" si="325"/>
        <v>36783.919999999998</v>
      </c>
      <c r="M286" s="41">
        <f t="shared" si="326"/>
        <v>8233.61</v>
      </c>
      <c r="N286" s="41">
        <v>14221.85</v>
      </c>
      <c r="O286" s="41">
        <f t="shared" ref="O286:O289" si="331">H286*B286</f>
        <v>0</v>
      </c>
      <c r="P286" s="213">
        <f t="shared" si="277"/>
        <v>1.1429367763005804</v>
      </c>
      <c r="Q286" s="40">
        <f t="shared" si="266"/>
        <v>198462.92</v>
      </c>
      <c r="R286" s="51">
        <v>226830.57</v>
      </c>
      <c r="S286" s="41">
        <f t="shared" si="327"/>
        <v>26921.457306288768</v>
      </c>
      <c r="T286" s="41">
        <f t="shared" si="328"/>
        <v>132113.58207849658</v>
      </c>
      <c r="U286" s="41">
        <f>L286*P286</f>
        <v>42041.694944498442</v>
      </c>
      <c r="V286" s="41">
        <f t="shared" si="315"/>
        <v>9410.4956707162219</v>
      </c>
      <c r="W286" s="51">
        <v>16343.34</v>
      </c>
      <c r="X286" s="51"/>
      <c r="Y286" s="41"/>
      <c r="Z286" s="40">
        <f t="shared" si="270"/>
        <v>226830.57</v>
      </c>
      <c r="AA286" s="54">
        <f t="shared" si="316"/>
        <v>28098.34297700497</v>
      </c>
      <c r="AB286" s="54">
        <f t="shared" si="317"/>
        <v>132113.58207849658</v>
      </c>
      <c r="AC286" s="54">
        <f t="shared" si="318"/>
        <v>42041.694944498442</v>
      </c>
      <c r="AD286" s="54">
        <f t="shared" si="319"/>
        <v>8233.61</v>
      </c>
      <c r="AE286" s="54">
        <f t="shared" si="320"/>
        <v>16343.34</v>
      </c>
      <c r="AF286" s="54">
        <f t="shared" si="321"/>
        <v>0</v>
      </c>
      <c r="AG286" s="54"/>
      <c r="AH286" s="42">
        <f t="shared" si="322"/>
        <v>226830.56999999998</v>
      </c>
      <c r="AI286" s="56">
        <f t="shared" si="323"/>
        <v>-28367.649999999994</v>
      </c>
    </row>
    <row r="287" spans="1:35" x14ac:dyDescent="0.25">
      <c r="A287" s="31">
        <v>66</v>
      </c>
      <c r="B287" s="75">
        <v>3535.1</v>
      </c>
      <c r="C287" s="33">
        <v>2.2999999999999998</v>
      </c>
      <c r="D287" s="33">
        <v>15.28</v>
      </c>
      <c r="E287" s="33">
        <v>10.89</v>
      </c>
      <c r="F287" s="35">
        <v>0.77</v>
      </c>
      <c r="G287" s="35">
        <v>1.33</v>
      </c>
      <c r="H287" s="35"/>
      <c r="I287" s="51">
        <v>108739.94</v>
      </c>
      <c r="J287" s="41">
        <f>I287-K287-L287-M287-N287</f>
        <v>8802.5060000000067</v>
      </c>
      <c r="K287" s="41">
        <f t="shared" si="324"/>
        <v>54016.327999999994</v>
      </c>
      <c r="L287" s="41">
        <f t="shared" si="325"/>
        <v>38497.239000000001</v>
      </c>
      <c r="M287" s="41">
        <f t="shared" si="326"/>
        <v>2722.027</v>
      </c>
      <c r="N287" s="41">
        <v>4701.84</v>
      </c>
      <c r="O287" s="41">
        <f t="shared" si="331"/>
        <v>0</v>
      </c>
      <c r="P287" s="213">
        <f t="shared" si="277"/>
        <v>1.0353154507902065</v>
      </c>
      <c r="Q287" s="40">
        <f t="shared" si="266"/>
        <v>108739.94</v>
      </c>
      <c r="R287" s="51">
        <v>112580.14</v>
      </c>
      <c r="S287" s="41">
        <f t="shared" si="327"/>
        <v>9063.068066616921</v>
      </c>
      <c r="T287" s="41">
        <f t="shared" si="328"/>
        <v>55923.938973351644</v>
      </c>
      <c r="U287" s="41">
        <f>L287*P287</f>
        <v>39856.78634946332</v>
      </c>
      <c r="V287" s="41">
        <f t="shared" si="315"/>
        <v>2818.1566105681136</v>
      </c>
      <c r="W287" s="51">
        <v>4918.1899999999996</v>
      </c>
      <c r="X287" s="51"/>
      <c r="Y287" s="41"/>
      <c r="Z287" s="40">
        <f t="shared" si="270"/>
        <v>112580.14</v>
      </c>
      <c r="AA287" s="54">
        <f t="shared" si="316"/>
        <v>9159.1976771850314</v>
      </c>
      <c r="AB287" s="54">
        <f t="shared" si="317"/>
        <v>55923.938973351644</v>
      </c>
      <c r="AC287" s="54">
        <f t="shared" si="318"/>
        <v>39856.78634946332</v>
      </c>
      <c r="AD287" s="54">
        <f t="shared" si="319"/>
        <v>2722.027</v>
      </c>
      <c r="AE287" s="54">
        <f t="shared" si="320"/>
        <v>4918.1899999999996</v>
      </c>
      <c r="AF287" s="54">
        <f t="shared" si="321"/>
        <v>0</v>
      </c>
      <c r="AG287" s="54"/>
      <c r="AH287" s="42">
        <f t="shared" si="322"/>
        <v>112580.14</v>
      </c>
      <c r="AI287" s="56">
        <f t="shared" si="323"/>
        <v>-3840.1999999999971</v>
      </c>
    </row>
    <row r="288" spans="1:35" x14ac:dyDescent="0.25">
      <c r="A288" s="31" t="s">
        <v>58</v>
      </c>
      <c r="B288" s="75">
        <v>3536.4</v>
      </c>
      <c r="C288" s="33">
        <v>2.2999999999999998</v>
      </c>
      <c r="D288" s="33">
        <v>15.21</v>
      </c>
      <c r="E288" s="33">
        <v>10.88</v>
      </c>
      <c r="F288" s="35">
        <v>0.77</v>
      </c>
      <c r="G288" s="35">
        <v>1.33</v>
      </c>
      <c r="H288" s="35"/>
      <c r="I288" s="51">
        <v>108426.33</v>
      </c>
      <c r="J288" s="41">
        <f>I288-K288-L288-M288-N288</f>
        <v>8735.1159999999873</v>
      </c>
      <c r="K288" s="41">
        <f t="shared" si="324"/>
        <v>53788.644000000008</v>
      </c>
      <c r="L288" s="41">
        <f t="shared" si="325"/>
        <v>38476.032000000007</v>
      </c>
      <c r="M288" s="41">
        <f t="shared" si="326"/>
        <v>2723.0280000000002</v>
      </c>
      <c r="N288" s="41">
        <v>4703.51</v>
      </c>
      <c r="O288" s="41">
        <f t="shared" si="331"/>
        <v>0</v>
      </c>
      <c r="P288" s="213">
        <f t="shared" si="277"/>
        <v>1.1533763062901787</v>
      </c>
      <c r="Q288" s="40">
        <f t="shared" si="266"/>
        <v>108426.33</v>
      </c>
      <c r="R288" s="51">
        <v>125056.36</v>
      </c>
      <c r="S288" s="41">
        <f t="shared" si="327"/>
        <v>9974.1328174951486</v>
      </c>
      <c r="T288" s="41">
        <f t="shared" si="328"/>
        <v>62038.547537077393</v>
      </c>
      <c r="U288" s="41">
        <f>L288*P288</f>
        <v>44377.343668862726</v>
      </c>
      <c r="V288" s="41">
        <f t="shared" si="315"/>
        <v>3140.675976564733</v>
      </c>
      <c r="W288" s="51">
        <v>5525.66</v>
      </c>
      <c r="X288" s="51"/>
      <c r="Y288" s="41"/>
      <c r="Z288" s="40">
        <f t="shared" si="270"/>
        <v>125056.36</v>
      </c>
      <c r="AA288" s="54">
        <f t="shared" si="316"/>
        <v>10391.780794059872</v>
      </c>
      <c r="AB288" s="54">
        <f t="shared" si="317"/>
        <v>62038.547537077393</v>
      </c>
      <c r="AC288" s="54">
        <f t="shared" si="318"/>
        <v>44377.343668862726</v>
      </c>
      <c r="AD288" s="54">
        <f t="shared" si="319"/>
        <v>2723.0280000000002</v>
      </c>
      <c r="AE288" s="54">
        <f t="shared" si="320"/>
        <v>5525.66</v>
      </c>
      <c r="AF288" s="54">
        <f t="shared" si="321"/>
        <v>0</v>
      </c>
      <c r="AG288" s="54"/>
      <c r="AH288" s="42">
        <f t="shared" si="322"/>
        <v>125056.36</v>
      </c>
      <c r="AI288" s="56">
        <f t="shared" si="323"/>
        <v>-16630.03</v>
      </c>
    </row>
    <row r="289" spans="1:35" x14ac:dyDescent="0.25">
      <c r="A289" s="31">
        <v>67</v>
      </c>
      <c r="B289" s="75">
        <v>13915.3</v>
      </c>
      <c r="C289" s="33">
        <v>2.2999999999999998</v>
      </c>
      <c r="D289" s="33">
        <v>11.27</v>
      </c>
      <c r="E289" s="33">
        <v>2.75</v>
      </c>
      <c r="F289" s="35">
        <v>0.77</v>
      </c>
      <c r="G289" s="35">
        <v>1.33</v>
      </c>
      <c r="H289" s="35"/>
      <c r="I289" s="51">
        <v>256737.65</v>
      </c>
      <c r="J289" s="41">
        <f>I289-K289-L289-M289-N289</f>
        <v>32422.793000000012</v>
      </c>
      <c r="K289" s="41">
        <f t="shared" si="324"/>
        <v>156825.43099999998</v>
      </c>
      <c r="L289" s="41">
        <f t="shared" si="325"/>
        <v>38267.074999999997</v>
      </c>
      <c r="M289" s="41">
        <f t="shared" si="326"/>
        <v>10714.780999999999</v>
      </c>
      <c r="N289" s="41">
        <v>18507.57</v>
      </c>
      <c r="O289" s="41">
        <f t="shared" si="331"/>
        <v>0</v>
      </c>
      <c r="P289" s="213">
        <f t="shared" si="277"/>
        <v>0.95603971602918392</v>
      </c>
      <c r="Q289" s="40">
        <f t="shared" si="266"/>
        <v>256737.65</v>
      </c>
      <c r="R289" s="51">
        <v>245451.39</v>
      </c>
      <c r="S289" s="41">
        <f t="shared" si="327"/>
        <v>30901.549779783294</v>
      </c>
      <c r="T289" s="41">
        <f t="shared" si="328"/>
        <v>149931.34051939435</v>
      </c>
      <c r="U289" s="41">
        <f>L289*P289</f>
        <v>36584.84351626748</v>
      </c>
      <c r="V289" s="41">
        <f t="shared" si="315"/>
        <v>10243.756184554893</v>
      </c>
      <c r="W289" s="51">
        <v>17789.900000000001</v>
      </c>
      <c r="X289" s="51"/>
      <c r="Y289" s="41"/>
      <c r="Z289" s="40">
        <f>S289+T289+U289+V289+W289</f>
        <v>245451.39</v>
      </c>
      <c r="AA289" s="54">
        <f t="shared" si="316"/>
        <v>30430.524964338198</v>
      </c>
      <c r="AB289" s="54">
        <f t="shared" si="317"/>
        <v>149931.34051939435</v>
      </c>
      <c r="AC289" s="54">
        <f t="shared" si="318"/>
        <v>36584.84351626748</v>
      </c>
      <c r="AD289" s="54">
        <f t="shared" si="319"/>
        <v>10714.780999999999</v>
      </c>
      <c r="AE289" s="54">
        <f t="shared" si="320"/>
        <v>17789.900000000001</v>
      </c>
      <c r="AF289" s="54">
        <f t="shared" si="321"/>
        <v>0</v>
      </c>
      <c r="AG289" s="54"/>
      <c r="AH289" s="42">
        <f t="shared" si="322"/>
        <v>245451.39</v>
      </c>
      <c r="AI289" s="56">
        <f t="shared" si="323"/>
        <v>11286.25999999998</v>
      </c>
    </row>
    <row r="290" spans="1:35" x14ac:dyDescent="0.25">
      <c r="A290" s="32" t="s">
        <v>37</v>
      </c>
      <c r="B290" s="53">
        <f>SUM(B278:B289)</f>
        <v>65071.199999999997</v>
      </c>
      <c r="C290" s="33"/>
      <c r="D290" s="34"/>
      <c r="E290" s="34"/>
      <c r="F290" s="35"/>
      <c r="G290" s="35"/>
      <c r="H290" s="35"/>
      <c r="I290" s="43">
        <f t="shared" ref="I290:O290" si="332">SUM(I278:I289)</f>
        <v>1570688.47</v>
      </c>
      <c r="J290" s="43">
        <f t="shared" si="332"/>
        <v>165756.12400000007</v>
      </c>
      <c r="K290" s="43">
        <f t="shared" si="332"/>
        <v>771843.46199999994</v>
      </c>
      <c r="L290" s="43">
        <f t="shared" si="332"/>
        <v>346065.55000000005</v>
      </c>
      <c r="M290" s="43">
        <f t="shared" si="332"/>
        <v>50104.824000000008</v>
      </c>
      <c r="N290" s="43">
        <f t="shared" si="332"/>
        <v>86545.419999999984</v>
      </c>
      <c r="O290" s="43">
        <f t="shared" si="332"/>
        <v>150373.09</v>
      </c>
      <c r="P290" s="213">
        <f t="shared" si="277"/>
        <v>0.95748914487161174</v>
      </c>
      <c r="Q290" s="40">
        <f t="shared" si="266"/>
        <v>1570688.47</v>
      </c>
      <c r="R290" s="43">
        <f t="shared" ref="R290:X290" si="333">SUM(R278:R289)</f>
        <v>1503917.1600000001</v>
      </c>
      <c r="S290" s="43">
        <f t="shared" si="333"/>
        <v>154076.09467098291</v>
      </c>
      <c r="T290" s="43">
        <f t="shared" si="333"/>
        <v>747367.58962805069</v>
      </c>
      <c r="U290" s="43">
        <f t="shared" si="333"/>
        <v>331868.34520729951</v>
      </c>
      <c r="V290" s="43">
        <f t="shared" si="333"/>
        <v>48436.31049366697</v>
      </c>
      <c r="W290" s="43">
        <f t="shared" si="333"/>
        <v>84700.65</v>
      </c>
      <c r="X290" s="43">
        <f t="shared" si="333"/>
        <v>137468.17000000001</v>
      </c>
      <c r="Y290" s="41"/>
      <c r="Z290" s="40">
        <f>S290+T290+U290+V290+W290+X290</f>
        <v>1503917.16</v>
      </c>
      <c r="AA290" s="55">
        <f t="shared" ref="AA290:AF290" si="334">SUM(AA278:AA289)</f>
        <v>152407.58116464986</v>
      </c>
      <c r="AB290" s="55">
        <f t="shared" si="334"/>
        <v>747367.58962805069</v>
      </c>
      <c r="AC290" s="55">
        <f t="shared" si="334"/>
        <v>331868.34520729951</v>
      </c>
      <c r="AD290" s="55">
        <f t="shared" si="334"/>
        <v>50104.824000000008</v>
      </c>
      <c r="AE290" s="55">
        <f t="shared" si="334"/>
        <v>84700.65</v>
      </c>
      <c r="AF290" s="55">
        <f t="shared" si="334"/>
        <v>137468.17000000001</v>
      </c>
      <c r="AG290" s="54"/>
      <c r="AH290" s="42">
        <f>SUM(AH278:AH289)</f>
        <v>1503917.1600000001</v>
      </c>
      <c r="AI290" s="56">
        <f>SUM(AI278:AI289)</f>
        <v>66771.309999999939</v>
      </c>
    </row>
    <row r="291" spans="1:35" x14ac:dyDescent="0.25">
      <c r="A291" t="s">
        <v>60</v>
      </c>
      <c r="P291" s="213"/>
      <c r="Q291" s="40">
        <f t="shared" si="266"/>
        <v>0</v>
      </c>
      <c r="Z291" s="40">
        <f t="shared" si="270"/>
        <v>0</v>
      </c>
    </row>
    <row r="292" spans="1:35" x14ac:dyDescent="0.25">
      <c r="A292" s="31">
        <v>1</v>
      </c>
      <c r="B292" s="38">
        <v>3396.5</v>
      </c>
      <c r="C292" s="33">
        <v>2.2999999999999998</v>
      </c>
      <c r="D292" s="33">
        <v>13.15</v>
      </c>
      <c r="E292" s="33">
        <v>10.050000000000001</v>
      </c>
      <c r="F292" s="35">
        <v>0.77</v>
      </c>
      <c r="G292" s="35">
        <v>1.33</v>
      </c>
      <c r="H292" s="35"/>
      <c r="I292" s="51">
        <v>96475.09</v>
      </c>
      <c r="J292" s="41">
        <f>I292-K292-L292-M292-N292</f>
        <v>10413.014999999992</v>
      </c>
      <c r="K292" s="41">
        <f>B292*D292</f>
        <v>44663.974999999999</v>
      </c>
      <c r="L292" s="41">
        <f>E292*B292</f>
        <v>34134.825000000004</v>
      </c>
      <c r="M292" s="41">
        <f>F292*B292</f>
        <v>2615.3049999999998</v>
      </c>
      <c r="N292" s="41">
        <v>4647.97</v>
      </c>
      <c r="O292" s="41"/>
      <c r="P292" s="213">
        <f t="shared" si="277"/>
        <v>1.0784923859620137</v>
      </c>
      <c r="Q292" s="40">
        <f t="shared" si="266"/>
        <v>96475.09</v>
      </c>
      <c r="R292" s="51">
        <v>104047.65</v>
      </c>
      <c r="S292" s="41">
        <f>R292-T292-U292-V292-W292-X292</f>
        <v>10946.447647588077</v>
      </c>
      <c r="T292" s="41">
        <f>P292*K292</f>
        <v>48169.756964297732</v>
      </c>
      <c r="U292" s="41">
        <f>L292*P292</f>
        <v>36814.1488586458</v>
      </c>
      <c r="V292" s="41">
        <f>P292*M292</f>
        <v>2820.586529468384</v>
      </c>
      <c r="W292" s="51">
        <v>5296.71</v>
      </c>
      <c r="X292" s="51"/>
      <c r="Y292" s="41"/>
      <c r="Z292" s="40">
        <f t="shared" si="270"/>
        <v>104047.65000000001</v>
      </c>
      <c r="AA292" s="54">
        <f t="shared" ref="AA292:AF294" si="335">S292</f>
        <v>10946.447647588077</v>
      </c>
      <c r="AB292" s="54">
        <f t="shared" si="335"/>
        <v>48169.756964297732</v>
      </c>
      <c r="AC292" s="54">
        <f t="shared" si="335"/>
        <v>36814.1488586458</v>
      </c>
      <c r="AD292" s="54">
        <f t="shared" si="335"/>
        <v>2820.586529468384</v>
      </c>
      <c r="AE292" s="54">
        <f t="shared" si="335"/>
        <v>5296.71</v>
      </c>
      <c r="AF292" s="54">
        <f t="shared" si="335"/>
        <v>0</v>
      </c>
      <c r="AG292" s="54"/>
      <c r="AH292" s="42">
        <f>SUM(AA292:AG292)</f>
        <v>104047.65000000001</v>
      </c>
      <c r="AI292" s="56">
        <f>I292-Z292</f>
        <v>-7572.5600000000122</v>
      </c>
    </row>
    <row r="293" spans="1:35" x14ac:dyDescent="0.25">
      <c r="A293" s="31">
        <v>2</v>
      </c>
      <c r="B293" s="38">
        <v>3241.6</v>
      </c>
      <c r="C293" s="33">
        <v>2.2999999999999998</v>
      </c>
      <c r="D293" s="33">
        <v>13.89</v>
      </c>
      <c r="E293" s="33">
        <v>10.41</v>
      </c>
      <c r="F293" s="35">
        <v>0.77</v>
      </c>
      <c r="G293" s="35">
        <v>1.33</v>
      </c>
      <c r="H293" s="35"/>
      <c r="I293" s="51">
        <v>93585.279999999999</v>
      </c>
      <c r="J293" s="41">
        <f>I293-K293-L293-M293-N293</f>
        <v>8006.9080000000022</v>
      </c>
      <c r="K293" s="41">
        <f>B293*D293</f>
        <v>45025.824000000001</v>
      </c>
      <c r="L293" s="41">
        <f>E293*B293</f>
        <v>33745.055999999997</v>
      </c>
      <c r="M293" s="41">
        <f>F293*B293</f>
        <v>2496.0320000000002</v>
      </c>
      <c r="N293" s="41">
        <v>4311.46</v>
      </c>
      <c r="O293" s="41"/>
      <c r="P293" s="213">
        <f t="shared" si="277"/>
        <v>0.72425567354182196</v>
      </c>
      <c r="Q293" s="40">
        <f t="shared" si="266"/>
        <v>93585.280000000013</v>
      </c>
      <c r="R293" s="51">
        <v>67779.67</v>
      </c>
      <c r="S293" s="41">
        <f>R293-T293-U293-V293-W293-X293</f>
        <v>5503.5079127760218</v>
      </c>
      <c r="T293" s="41">
        <f>P293*K293</f>
        <v>32610.208487895532</v>
      </c>
      <c r="U293" s="41">
        <f>L293*P293</f>
        <v>24440.0482619865</v>
      </c>
      <c r="V293" s="41">
        <f>P293*M293</f>
        <v>1807.7653373419412</v>
      </c>
      <c r="W293" s="51">
        <v>3418.14</v>
      </c>
      <c r="X293" s="51"/>
      <c r="Y293" s="41"/>
      <c r="Z293" s="40">
        <f t="shared" si="270"/>
        <v>67779.67</v>
      </c>
      <c r="AA293" s="54">
        <f t="shared" si="335"/>
        <v>5503.5079127760218</v>
      </c>
      <c r="AB293" s="54">
        <f t="shared" si="335"/>
        <v>32610.208487895532</v>
      </c>
      <c r="AC293" s="54">
        <f t="shared" si="335"/>
        <v>24440.0482619865</v>
      </c>
      <c r="AD293" s="54">
        <f t="shared" si="335"/>
        <v>1807.7653373419412</v>
      </c>
      <c r="AE293" s="54">
        <f t="shared" si="335"/>
        <v>3418.14</v>
      </c>
      <c r="AF293" s="54">
        <f t="shared" si="335"/>
        <v>0</v>
      </c>
      <c r="AG293" s="54"/>
      <c r="AH293" s="42">
        <f>SUM(AA293:AG293)</f>
        <v>67779.67</v>
      </c>
      <c r="AI293" s="56">
        <f>I293-Z293</f>
        <v>25805.61</v>
      </c>
    </row>
    <row r="294" spans="1:35" x14ac:dyDescent="0.25">
      <c r="A294" s="31">
        <v>3</v>
      </c>
      <c r="B294" s="38">
        <v>3411</v>
      </c>
      <c r="C294" s="33">
        <v>2.2999999999999998</v>
      </c>
      <c r="D294" s="33">
        <v>13.53</v>
      </c>
      <c r="E294" s="33">
        <v>10.08</v>
      </c>
      <c r="F294" s="35">
        <v>0.77</v>
      </c>
      <c r="G294" s="35">
        <v>1.33</v>
      </c>
      <c r="H294" s="35"/>
      <c r="I294" s="51">
        <v>96190.56</v>
      </c>
      <c r="J294" s="41">
        <f>I294-K294-L294-M294-N294</f>
        <v>8493.730000000005</v>
      </c>
      <c r="K294" s="41">
        <f>B294*D294</f>
        <v>46150.829999999994</v>
      </c>
      <c r="L294" s="41">
        <f>E294*B294</f>
        <v>34382.879999999997</v>
      </c>
      <c r="M294" s="41">
        <f>F294*B294</f>
        <v>2626.4700000000003</v>
      </c>
      <c r="N294" s="41">
        <v>4536.6499999999996</v>
      </c>
      <c r="O294" s="41"/>
      <c r="P294" s="213">
        <f t="shared" si="277"/>
        <v>0.73921380642757462</v>
      </c>
      <c r="Q294" s="40">
        <f t="shared" si="266"/>
        <v>96190.56</v>
      </c>
      <c r="R294" s="51">
        <v>71105.39</v>
      </c>
      <c r="S294" s="41">
        <f>R294-T294-U294-V294-W294-X294</f>
        <v>6158.8967989977446</v>
      </c>
      <c r="T294" s="41">
        <f>P294*K294</f>
        <v>34115.330714091899</v>
      </c>
      <c r="U294" s="41">
        <f>L294*P294</f>
        <v>25416.299600742524</v>
      </c>
      <c r="V294" s="41">
        <f>P294*M294</f>
        <v>1941.522886167832</v>
      </c>
      <c r="W294" s="51">
        <v>3473.34</v>
      </c>
      <c r="X294" s="51"/>
      <c r="Y294" s="41"/>
      <c r="Z294" s="40">
        <f t="shared" si="270"/>
        <v>71105.39</v>
      </c>
      <c r="AA294" s="54">
        <f t="shared" si="335"/>
        <v>6158.8967989977446</v>
      </c>
      <c r="AB294" s="54">
        <f t="shared" si="335"/>
        <v>34115.330714091899</v>
      </c>
      <c r="AC294" s="54">
        <f t="shared" si="335"/>
        <v>25416.299600742524</v>
      </c>
      <c r="AD294" s="54">
        <f t="shared" si="335"/>
        <v>1941.522886167832</v>
      </c>
      <c r="AE294" s="54">
        <f t="shared" si="335"/>
        <v>3473.34</v>
      </c>
      <c r="AF294" s="54">
        <f t="shared" si="335"/>
        <v>0</v>
      </c>
      <c r="AG294" s="54"/>
      <c r="AH294" s="42">
        <f>SUM(AA294:AG294)</f>
        <v>71105.39</v>
      </c>
      <c r="AI294" s="56">
        <f>I294-Z294</f>
        <v>25085.17</v>
      </c>
    </row>
    <row r="295" spans="1:35" x14ac:dyDescent="0.25">
      <c r="A295" s="32" t="s">
        <v>37</v>
      </c>
      <c r="B295" s="53">
        <f>SUM(B292:B294)</f>
        <v>10049.1</v>
      </c>
      <c r="C295" s="33"/>
      <c r="D295" s="34"/>
      <c r="E295" s="34"/>
      <c r="F295" s="35"/>
      <c r="G295" s="35"/>
      <c r="H295" s="35"/>
      <c r="I295" s="43">
        <f>SUM(I292:I294)</f>
        <v>286250.93</v>
      </c>
      <c r="J295" s="43">
        <f t="shared" ref="J295:O295" si="336">SUM(J292:J294)</f>
        <v>26913.652999999998</v>
      </c>
      <c r="K295" s="43">
        <f t="shared" si="336"/>
        <v>135840.62899999999</v>
      </c>
      <c r="L295" s="43">
        <f t="shared" si="336"/>
        <v>102262.761</v>
      </c>
      <c r="M295" s="43">
        <f t="shared" si="336"/>
        <v>7737.8069999999998</v>
      </c>
      <c r="N295" s="43">
        <f t="shared" si="336"/>
        <v>13496.08</v>
      </c>
      <c r="O295" s="43">
        <f t="shared" si="336"/>
        <v>0</v>
      </c>
      <c r="P295" s="213">
        <f t="shared" si="277"/>
        <v>0.8486704654549071</v>
      </c>
      <c r="Q295" s="40">
        <f t="shared" si="266"/>
        <v>286250.92999999993</v>
      </c>
      <c r="R295" s="43">
        <f t="shared" ref="R295:X295" si="337">SUM(R292:R294)</f>
        <v>242932.71000000002</v>
      </c>
      <c r="S295" s="43">
        <f t="shared" si="337"/>
        <v>22608.852359361845</v>
      </c>
      <c r="T295" s="43">
        <f t="shared" si="337"/>
        <v>114895.29616628517</v>
      </c>
      <c r="U295" s="43">
        <f t="shared" si="337"/>
        <v>86670.496721374831</v>
      </c>
      <c r="V295" s="43">
        <f t="shared" si="337"/>
        <v>6569.8747529781576</v>
      </c>
      <c r="W295" s="43">
        <f t="shared" si="337"/>
        <v>12188.19</v>
      </c>
      <c r="X295" s="43">
        <f t="shared" si="337"/>
        <v>0</v>
      </c>
      <c r="Y295" s="41"/>
      <c r="Z295" s="40">
        <f>S295+T295+U295+V295+W295</f>
        <v>242932.71</v>
      </c>
      <c r="AA295" s="55">
        <f>SUM(AA292:AA294)</f>
        <v>22608.852359361845</v>
      </c>
      <c r="AB295" s="55">
        <f>SUM(AB292:AB294)</f>
        <v>114895.29616628517</v>
      </c>
      <c r="AC295" s="55">
        <f>SUM(AC292:AC294)</f>
        <v>86670.496721374831</v>
      </c>
      <c r="AD295" s="55">
        <f>SUM(AD292:AD294)</f>
        <v>6569.8747529781576</v>
      </c>
      <c r="AE295" s="55">
        <f>SUM(AE293:AE294)</f>
        <v>6891.48</v>
      </c>
      <c r="AF295" s="55">
        <f>SUM(AF292:AF294)</f>
        <v>0</v>
      </c>
      <c r="AG295" s="54"/>
      <c r="AH295" s="42">
        <f>SUM(AH292:AH294)</f>
        <v>242932.71000000002</v>
      </c>
      <c r="AI295" s="56">
        <f>SUM(AI292:AI294)</f>
        <v>43318.219999999987</v>
      </c>
    </row>
    <row r="296" spans="1:35" x14ac:dyDescent="0.25">
      <c r="A296" s="67" t="s">
        <v>61</v>
      </c>
      <c r="B296" s="68">
        <f>B244+B262+B270+B276+B290+B295</f>
        <v>321286.73</v>
      </c>
      <c r="C296" s="67"/>
      <c r="D296" s="67"/>
      <c r="E296" s="67"/>
      <c r="F296" s="67"/>
      <c r="G296" s="67"/>
      <c r="H296" s="67"/>
      <c r="I296" s="68">
        <f t="shared" ref="I296:AI296" si="338">I244+I262+I270+I276+I290+I295</f>
        <v>6605912.8999999994</v>
      </c>
      <c r="J296" s="68">
        <f t="shared" si="338"/>
        <v>754881.31220000016</v>
      </c>
      <c r="K296" s="68">
        <f t="shared" si="338"/>
        <v>3624902.1062000003</v>
      </c>
      <c r="L296" s="68">
        <f t="shared" si="338"/>
        <v>1260500.6795000001</v>
      </c>
      <c r="M296" s="68">
        <f t="shared" si="338"/>
        <v>247390.78209999998</v>
      </c>
      <c r="N296" s="68">
        <f t="shared" si="338"/>
        <v>427373.27</v>
      </c>
      <c r="O296" s="68">
        <f t="shared" si="338"/>
        <v>290864.75</v>
      </c>
      <c r="P296" s="213">
        <f t="shared" si="277"/>
        <v>1.006665881107818</v>
      </c>
      <c r="Q296" s="83">
        <f>I296</f>
        <v>6605912.8999999994</v>
      </c>
      <c r="R296" s="68">
        <f t="shared" si="338"/>
        <v>6649947.1299999999</v>
      </c>
      <c r="S296" s="68">
        <f t="shared" si="338"/>
        <v>750525.6514530069</v>
      </c>
      <c r="T296" s="68">
        <f t="shared" si="338"/>
        <v>3669642.02735967</v>
      </c>
      <c r="U296" s="68">
        <f t="shared" si="338"/>
        <v>1251667.6910263109</v>
      </c>
      <c r="V296" s="68">
        <f t="shared" si="338"/>
        <v>250721.05016101227</v>
      </c>
      <c r="W296" s="68">
        <f t="shared" si="338"/>
        <v>437185.73000000004</v>
      </c>
      <c r="X296" s="68">
        <f t="shared" si="338"/>
        <v>290204.98</v>
      </c>
      <c r="Y296" s="68">
        <f t="shared" si="338"/>
        <v>0</v>
      </c>
      <c r="Z296" s="68">
        <f t="shared" si="338"/>
        <v>6649947.1300000008</v>
      </c>
      <c r="AA296" s="68">
        <f t="shared" si="338"/>
        <v>755023.85176104109</v>
      </c>
      <c r="AB296" s="68">
        <f t="shared" si="338"/>
        <v>3669642.02735967</v>
      </c>
      <c r="AC296" s="68">
        <f t="shared" si="338"/>
        <v>1251667.6910263109</v>
      </c>
      <c r="AD296" s="68">
        <f t="shared" si="338"/>
        <v>246222.84985297814</v>
      </c>
      <c r="AE296" s="68">
        <f t="shared" si="338"/>
        <v>401454.78</v>
      </c>
      <c r="AF296" s="68">
        <f t="shared" si="338"/>
        <v>290204.98</v>
      </c>
      <c r="AG296" s="68">
        <f t="shared" si="338"/>
        <v>0</v>
      </c>
      <c r="AH296" s="68">
        <f t="shared" si="338"/>
        <v>6649947.1299999999</v>
      </c>
      <c r="AI296" s="68">
        <f t="shared" si="338"/>
        <v>-44034.230000000083</v>
      </c>
    </row>
    <row r="297" spans="1:35" x14ac:dyDescent="0.25">
      <c r="I297" s="78">
        <f>J297+K297+N297+O297</f>
        <v>6605912.9000000004</v>
      </c>
      <c r="J297" s="78">
        <f>J296+M296+O296</f>
        <v>1293136.8443</v>
      </c>
      <c r="K297" s="78">
        <f>K296+L296</f>
        <v>4885402.7857000008</v>
      </c>
      <c r="N297" s="78">
        <f>N296</f>
        <v>427373.27</v>
      </c>
      <c r="O297" s="78"/>
      <c r="P297" s="205">
        <f t="shared" si="277"/>
        <v>1.0066658811078177</v>
      </c>
      <c r="Q297" s="108">
        <f>I297</f>
        <v>6605912.9000000004</v>
      </c>
      <c r="R297" s="78">
        <f>R244+R262+R270+R276+R290+R295</f>
        <v>6649947.1299999999</v>
      </c>
      <c r="S297" s="78">
        <f>S296+V296+X296</f>
        <v>1291451.6816140192</v>
      </c>
      <c r="T297" s="78">
        <f>T296+U296</f>
        <v>4921309.7183859814</v>
      </c>
      <c r="V297" s="78"/>
      <c r="W297" s="78">
        <f>W296</f>
        <v>437185.73000000004</v>
      </c>
      <c r="X297" s="78"/>
    </row>
    <row r="301" spans="1:35" ht="18.75" x14ac:dyDescent="0.3">
      <c r="A301" s="8"/>
      <c r="B301" s="69" t="s">
        <v>66</v>
      </c>
      <c r="C301" s="9"/>
      <c r="D301" s="9"/>
      <c r="E301" s="10" t="s">
        <v>95</v>
      </c>
      <c r="F301" s="10"/>
      <c r="G301" s="10"/>
      <c r="H301" s="10"/>
      <c r="I301" s="10"/>
      <c r="J301" s="10"/>
      <c r="K301" s="10"/>
      <c r="L301" s="10"/>
      <c r="M301" s="11"/>
      <c r="N301" s="11"/>
      <c r="O301" s="11"/>
      <c r="P301" s="207"/>
      <c r="Q301" s="11"/>
      <c r="R301" s="12"/>
      <c r="S301" s="13"/>
      <c r="T301" s="13"/>
      <c r="U301" s="13"/>
      <c r="V301" s="13"/>
      <c r="W301" s="13"/>
      <c r="X301" s="13"/>
      <c r="Y301" s="13"/>
      <c r="Z301" s="12"/>
      <c r="AA301" s="12"/>
      <c r="AB301" s="12"/>
      <c r="AC301" s="12"/>
      <c r="AD301" s="12"/>
      <c r="AE301" s="12"/>
      <c r="AF301" s="12"/>
      <c r="AG301" s="12"/>
      <c r="AH301" s="11"/>
    </row>
    <row r="302" spans="1:35" ht="18.75" x14ac:dyDescent="0.3">
      <c r="A302" s="15"/>
      <c r="B302" s="16"/>
      <c r="C302" s="16"/>
      <c r="D302" s="16"/>
      <c r="E302" s="16"/>
      <c r="F302" s="16"/>
      <c r="G302" s="16"/>
      <c r="H302" s="16"/>
      <c r="I302" s="16"/>
      <c r="J302" s="109" t="s">
        <v>66</v>
      </c>
      <c r="K302" s="16"/>
      <c r="L302" s="17"/>
      <c r="M302" s="11" t="s">
        <v>52</v>
      </c>
      <c r="N302" s="11"/>
      <c r="O302" s="11"/>
      <c r="P302" s="207"/>
      <c r="Q302" s="11"/>
      <c r="R302" s="12"/>
      <c r="S302" s="13"/>
      <c r="T302" s="14" t="s">
        <v>53</v>
      </c>
      <c r="U302" s="13"/>
      <c r="V302" s="13"/>
      <c r="W302" s="13"/>
      <c r="X302" s="13"/>
      <c r="Y302" s="13"/>
      <c r="Z302" s="12"/>
      <c r="AA302" s="12"/>
      <c r="AB302" s="12"/>
      <c r="AC302" s="12"/>
      <c r="AD302" s="12"/>
      <c r="AE302" s="12"/>
      <c r="AF302" s="12"/>
      <c r="AG302" s="12"/>
      <c r="AH302" s="11"/>
    </row>
    <row r="303" spans="1:35" ht="21.75" customHeight="1" x14ac:dyDescent="0.25">
      <c r="A303" s="171" t="s">
        <v>1</v>
      </c>
      <c r="B303" s="171" t="s">
        <v>39</v>
      </c>
      <c r="C303" s="174" t="s">
        <v>2</v>
      </c>
      <c r="D303" s="175"/>
      <c r="E303" s="175"/>
      <c r="F303" s="175"/>
      <c r="G303" s="175"/>
      <c r="H303" s="176"/>
      <c r="I303" s="44" t="s">
        <v>51</v>
      </c>
      <c r="J303" s="44" t="s">
        <v>55</v>
      </c>
      <c r="K303" s="177" t="s">
        <v>46</v>
      </c>
      <c r="L303" s="169"/>
      <c r="M303" s="46" t="s">
        <v>47</v>
      </c>
      <c r="N303" s="46" t="s">
        <v>48</v>
      </c>
      <c r="O303" s="47" t="s">
        <v>49</v>
      </c>
      <c r="P303" s="208" t="s">
        <v>54</v>
      </c>
      <c r="Q303" s="170" t="s">
        <v>50</v>
      </c>
      <c r="R303" s="45" t="s">
        <v>51</v>
      </c>
      <c r="S303" s="48" t="s">
        <v>55</v>
      </c>
      <c r="T303" s="168" t="s">
        <v>46</v>
      </c>
      <c r="U303" s="169"/>
      <c r="V303" s="49" t="s">
        <v>47</v>
      </c>
      <c r="W303" s="49" t="s">
        <v>48</v>
      </c>
      <c r="X303" s="50" t="s">
        <v>49</v>
      </c>
      <c r="Y303" s="45"/>
      <c r="Z303" s="170" t="s">
        <v>42</v>
      </c>
      <c r="AA303" s="184" t="s">
        <v>3</v>
      </c>
      <c r="AB303" s="185"/>
      <c r="AC303" s="185"/>
      <c r="AD303" s="185"/>
      <c r="AE303" s="185"/>
      <c r="AF303" s="185"/>
      <c r="AG303" s="186"/>
      <c r="AH303" s="181" t="s">
        <v>44</v>
      </c>
      <c r="AI303" s="178" t="s">
        <v>43</v>
      </c>
    </row>
    <row r="304" spans="1:35" x14ac:dyDescent="0.25">
      <c r="A304" s="172"/>
      <c r="B304" s="172"/>
      <c r="C304" s="171" t="s">
        <v>4</v>
      </c>
      <c r="D304" s="171" t="s">
        <v>5</v>
      </c>
      <c r="E304" s="171" t="s">
        <v>6</v>
      </c>
      <c r="F304" s="171" t="s">
        <v>7</v>
      </c>
      <c r="G304" s="171" t="s">
        <v>8</v>
      </c>
      <c r="H304" s="171" t="s">
        <v>9</v>
      </c>
      <c r="I304" s="166"/>
      <c r="J304" s="166" t="s">
        <v>4</v>
      </c>
      <c r="K304" s="166" t="s">
        <v>5</v>
      </c>
      <c r="L304" s="166" t="s">
        <v>6</v>
      </c>
      <c r="M304" s="166" t="s">
        <v>7</v>
      </c>
      <c r="N304" s="166" t="s">
        <v>8</v>
      </c>
      <c r="O304" s="166" t="s">
        <v>9</v>
      </c>
      <c r="P304" s="209"/>
      <c r="Q304" s="170"/>
      <c r="R304" s="166"/>
      <c r="S304" s="166" t="s">
        <v>4</v>
      </c>
      <c r="T304" s="166" t="s">
        <v>5</v>
      </c>
      <c r="U304" s="166" t="s">
        <v>6</v>
      </c>
      <c r="V304" s="166" t="s">
        <v>7</v>
      </c>
      <c r="W304" s="166" t="s">
        <v>8</v>
      </c>
      <c r="X304" s="166" t="s">
        <v>9</v>
      </c>
      <c r="Y304" s="166"/>
      <c r="Z304" s="170"/>
      <c r="AA304" s="165" t="s">
        <v>4</v>
      </c>
      <c r="AB304" s="165" t="s">
        <v>5</v>
      </c>
      <c r="AC304" s="165" t="s">
        <v>6</v>
      </c>
      <c r="AD304" s="165" t="s">
        <v>7</v>
      </c>
      <c r="AE304" s="165" t="s">
        <v>8</v>
      </c>
      <c r="AF304" s="165" t="s">
        <v>9</v>
      </c>
      <c r="AG304" s="165" t="s">
        <v>10</v>
      </c>
      <c r="AH304" s="182"/>
      <c r="AI304" s="179"/>
    </row>
    <row r="305" spans="1:35" ht="30.75" customHeight="1" x14ac:dyDescent="0.25">
      <c r="A305" s="173"/>
      <c r="B305" s="173"/>
      <c r="C305" s="173"/>
      <c r="D305" s="173"/>
      <c r="E305" s="173"/>
      <c r="F305" s="173"/>
      <c r="G305" s="173"/>
      <c r="H305" s="173"/>
      <c r="I305" s="167"/>
      <c r="J305" s="167"/>
      <c r="K305" s="167"/>
      <c r="L305" s="167"/>
      <c r="M305" s="167"/>
      <c r="N305" s="167"/>
      <c r="O305" s="167"/>
      <c r="P305" s="210"/>
      <c r="Q305" s="170"/>
      <c r="R305" s="167"/>
      <c r="S305" s="167"/>
      <c r="T305" s="167"/>
      <c r="U305" s="167"/>
      <c r="V305" s="167"/>
      <c r="W305" s="167"/>
      <c r="X305" s="167"/>
      <c r="Y305" s="167"/>
      <c r="Z305" s="170"/>
      <c r="AA305" s="165"/>
      <c r="AB305" s="165"/>
      <c r="AC305" s="165"/>
      <c r="AD305" s="165"/>
      <c r="AE305" s="165"/>
      <c r="AF305" s="165"/>
      <c r="AG305" s="165"/>
      <c r="AH305" s="182"/>
      <c r="AI305" s="179"/>
    </row>
    <row r="306" spans="1:35" x14ac:dyDescent="0.25">
      <c r="A306" s="19" t="s">
        <v>11</v>
      </c>
      <c r="B306" s="19">
        <v>2</v>
      </c>
      <c r="C306" s="20">
        <v>3</v>
      </c>
      <c r="D306" s="21" t="s">
        <v>12</v>
      </c>
      <c r="E306" s="21" t="s">
        <v>13</v>
      </c>
      <c r="F306" s="21" t="s">
        <v>14</v>
      </c>
      <c r="G306" s="21" t="s">
        <v>15</v>
      </c>
      <c r="H306" s="21" t="s">
        <v>16</v>
      </c>
      <c r="I306" s="22" t="s">
        <v>17</v>
      </c>
      <c r="J306" s="22" t="s">
        <v>18</v>
      </c>
      <c r="K306" s="22" t="s">
        <v>19</v>
      </c>
      <c r="L306" s="22" t="s">
        <v>20</v>
      </c>
      <c r="M306" s="22" t="s">
        <v>21</v>
      </c>
      <c r="N306" s="22" t="s">
        <v>22</v>
      </c>
      <c r="O306" s="22" t="s">
        <v>23</v>
      </c>
      <c r="P306" s="211" t="s">
        <v>24</v>
      </c>
      <c r="Q306" s="23" t="s">
        <v>25</v>
      </c>
      <c r="R306" s="22" t="s">
        <v>26</v>
      </c>
      <c r="S306" s="22" t="s">
        <v>27</v>
      </c>
      <c r="T306" s="22" t="s">
        <v>28</v>
      </c>
      <c r="U306" s="22" t="s">
        <v>29</v>
      </c>
      <c r="V306" s="22" t="s">
        <v>30</v>
      </c>
      <c r="W306" s="22" t="s">
        <v>31</v>
      </c>
      <c r="X306" s="22" t="s">
        <v>32</v>
      </c>
      <c r="Y306" s="22" t="s">
        <v>33</v>
      </c>
      <c r="Z306" s="23" t="s">
        <v>34</v>
      </c>
      <c r="AA306" s="66">
        <v>36</v>
      </c>
      <c r="AB306" s="66">
        <v>37</v>
      </c>
      <c r="AC306" s="66">
        <v>38</v>
      </c>
      <c r="AD306" s="66">
        <v>39</v>
      </c>
      <c r="AE306" s="66">
        <v>40</v>
      </c>
      <c r="AF306" s="66">
        <v>41</v>
      </c>
      <c r="AG306" s="66">
        <v>42</v>
      </c>
      <c r="AH306" s="183"/>
      <c r="AI306" s="180"/>
    </row>
    <row r="307" spans="1:35" x14ac:dyDescent="0.25">
      <c r="A307" s="6" t="s">
        <v>35</v>
      </c>
      <c r="B307" s="37"/>
      <c r="C307" s="7"/>
      <c r="D307" s="24"/>
      <c r="E307" s="24"/>
      <c r="F307" s="24"/>
      <c r="G307" s="25"/>
      <c r="H307" s="25"/>
      <c r="I307" s="26"/>
      <c r="J307" s="26"/>
      <c r="K307" s="26"/>
      <c r="L307" s="26"/>
      <c r="M307" s="26"/>
      <c r="N307" s="26"/>
      <c r="O307" s="27"/>
      <c r="P307" s="212"/>
      <c r="Q307" s="28"/>
      <c r="R307" s="26"/>
      <c r="S307" s="26"/>
      <c r="T307" s="26"/>
      <c r="U307" s="26"/>
      <c r="V307" s="26"/>
      <c r="W307" s="26"/>
      <c r="X307" s="27"/>
      <c r="Y307" s="27"/>
      <c r="Z307" s="28"/>
      <c r="AA307" s="29"/>
      <c r="AB307" s="29"/>
      <c r="AC307" s="29"/>
      <c r="AD307" s="29"/>
      <c r="AE307" s="29"/>
      <c r="AF307" s="29"/>
      <c r="AG307" s="29"/>
      <c r="AH307" s="30"/>
      <c r="AI307" s="36"/>
    </row>
    <row r="308" spans="1:35" x14ac:dyDescent="0.25">
      <c r="A308" s="31">
        <v>1</v>
      </c>
      <c r="B308" s="75">
        <v>9597.4</v>
      </c>
      <c r="C308" s="33">
        <v>2.2999999999999998</v>
      </c>
      <c r="D308" s="33">
        <v>11.58</v>
      </c>
      <c r="E308" s="33">
        <v>3.46</v>
      </c>
      <c r="F308" s="35">
        <v>0.77</v>
      </c>
      <c r="G308" s="35">
        <v>1.33</v>
      </c>
      <c r="H308" s="35"/>
      <c r="I308" s="51">
        <v>184558.33</v>
      </c>
      <c r="J308" s="41">
        <f t="shared" ref="J308:J313" si="339">I308-K308-L308-M308-N308</f>
        <v>20058.915999999994</v>
      </c>
      <c r="K308" s="41">
        <f>B308*D308</f>
        <v>111137.89199999999</v>
      </c>
      <c r="L308" s="41">
        <f>E308*B308</f>
        <v>33207.004000000001</v>
      </c>
      <c r="M308" s="41">
        <f>F308*B308</f>
        <v>7389.9979999999996</v>
      </c>
      <c r="N308" s="110">
        <v>12764.52</v>
      </c>
      <c r="O308" s="41"/>
      <c r="P308" s="213">
        <f>R308/I308</f>
        <v>0.78517312114820281</v>
      </c>
      <c r="Q308" s="40">
        <f t="shared" ref="Q308:Q373" si="340">I308</f>
        <v>184558.33</v>
      </c>
      <c r="R308" s="51">
        <v>144910.24</v>
      </c>
      <c r="S308" s="41">
        <f>R308-T308-U308-V308-W308-X308</f>
        <v>15744.159690928283</v>
      </c>
      <c r="T308" s="41">
        <f>P308*K308</f>
        <v>87262.485539471876</v>
      </c>
      <c r="U308" s="41">
        <f>L308*P308</f>
        <v>26073.246974660855</v>
      </c>
      <c r="V308" s="41">
        <f t="shared" ref="V308:V319" si="341">P308*M308</f>
        <v>5802.4277949389761</v>
      </c>
      <c r="W308" s="51">
        <v>10027.92</v>
      </c>
      <c r="X308" s="51"/>
      <c r="Y308" s="41"/>
      <c r="Z308" s="40">
        <f>SUM(S308:Y308)</f>
        <v>144910.24</v>
      </c>
      <c r="AA308" s="54">
        <f t="shared" ref="AA308:AA319" si="342">Z308-AF308-AE308-AD308-AC308-AB308</f>
        <v>14156.589485867255</v>
      </c>
      <c r="AB308" s="54">
        <f t="shared" ref="AB308:AB319" si="343">T308</f>
        <v>87262.485539471876</v>
      </c>
      <c r="AC308" s="54">
        <f t="shared" ref="AC308:AC319" si="344">U308</f>
        <v>26073.246974660855</v>
      </c>
      <c r="AD308" s="54">
        <f t="shared" ref="AD308:AD319" si="345">M308</f>
        <v>7389.9979999999996</v>
      </c>
      <c r="AE308" s="54">
        <f t="shared" ref="AE308:AE319" si="346">W308</f>
        <v>10027.92</v>
      </c>
      <c r="AF308" s="54">
        <f t="shared" ref="AF308:AF319" si="347">X308</f>
        <v>0</v>
      </c>
      <c r="AG308" s="54"/>
      <c r="AH308" s="42">
        <f t="shared" ref="AH308:AH319" si="348">SUM(AA308:AG308)</f>
        <v>144910.24</v>
      </c>
      <c r="AI308" s="56">
        <f t="shared" ref="AI308:AI319" si="349">I308-Z308</f>
        <v>39648.089999999997</v>
      </c>
    </row>
    <row r="309" spans="1:35" x14ac:dyDescent="0.25">
      <c r="A309" s="31">
        <v>2</v>
      </c>
      <c r="B309" s="75">
        <v>7617.2</v>
      </c>
      <c r="C309" s="33">
        <v>2.2999999999999998</v>
      </c>
      <c r="D309" s="33">
        <v>10.32</v>
      </c>
      <c r="E309" s="33">
        <v>3.54</v>
      </c>
      <c r="F309" s="35">
        <v>0.77</v>
      </c>
      <c r="G309" s="35">
        <v>1.33</v>
      </c>
      <c r="H309" s="35"/>
      <c r="I309" s="51">
        <v>139318.59</v>
      </c>
      <c r="J309" s="41">
        <f t="shared" si="339"/>
        <v>17748.023999999998</v>
      </c>
      <c r="K309" s="41">
        <f t="shared" ref="K309:K319" si="350">B309*D309</f>
        <v>78609.504000000001</v>
      </c>
      <c r="L309" s="41">
        <f t="shared" ref="L309:L319" si="351">E309*B309</f>
        <v>26964.887999999999</v>
      </c>
      <c r="M309" s="41">
        <f t="shared" ref="M309:M319" si="352">F309*B309</f>
        <v>5865.2439999999997</v>
      </c>
      <c r="N309" s="110">
        <v>10130.93</v>
      </c>
      <c r="O309" s="41"/>
      <c r="P309" s="213">
        <f t="shared" ref="P309:P373" si="353">R309/I309</f>
        <v>0.90336766974170501</v>
      </c>
      <c r="Q309" s="40">
        <f t="shared" si="340"/>
        <v>139318.59</v>
      </c>
      <c r="R309" s="51">
        <v>125855.91</v>
      </c>
      <c r="S309" s="41">
        <f t="shared" ref="S309:S319" si="354">R309-T309-U309-V309-W309-X309</f>
        <v>16025.075709816187</v>
      </c>
      <c r="T309" s="41">
        <f t="shared" ref="T309:T319" si="355">P309*K309</f>
        <v>71013.284448031234</v>
      </c>
      <c r="U309" s="41">
        <f t="shared" ref="U309:U319" si="356">L309*P309</f>
        <v>24359.208037406064</v>
      </c>
      <c r="V309" s="41">
        <f t="shared" si="341"/>
        <v>5298.4718047465167</v>
      </c>
      <c r="W309" s="51">
        <v>9159.8700000000008</v>
      </c>
      <c r="X309" s="51"/>
      <c r="Y309" s="41"/>
      <c r="Z309" s="40">
        <f t="shared" ref="Z309:Z319" si="357">SUM(S309:Y309)</f>
        <v>125855.90999999999</v>
      </c>
      <c r="AA309" s="54">
        <f t="shared" si="342"/>
        <v>15458.303514562693</v>
      </c>
      <c r="AB309" s="54">
        <f t="shared" si="343"/>
        <v>71013.284448031234</v>
      </c>
      <c r="AC309" s="54">
        <f t="shared" si="344"/>
        <v>24359.208037406064</v>
      </c>
      <c r="AD309" s="54">
        <f t="shared" si="345"/>
        <v>5865.2439999999997</v>
      </c>
      <c r="AE309" s="54">
        <f t="shared" si="346"/>
        <v>9159.8700000000008</v>
      </c>
      <c r="AF309" s="54">
        <f t="shared" si="347"/>
        <v>0</v>
      </c>
      <c r="AG309" s="54"/>
      <c r="AH309" s="42">
        <f t="shared" si="348"/>
        <v>125855.90999999999</v>
      </c>
      <c r="AI309" s="56">
        <f t="shared" si="349"/>
        <v>13462.680000000008</v>
      </c>
    </row>
    <row r="310" spans="1:35" x14ac:dyDescent="0.25">
      <c r="A310" s="31">
        <v>5</v>
      </c>
      <c r="B310" s="75">
        <v>7603.1</v>
      </c>
      <c r="C310" s="33">
        <v>2.2999999999999998</v>
      </c>
      <c r="D310" s="33">
        <v>10.9</v>
      </c>
      <c r="E310" s="33">
        <v>3.12</v>
      </c>
      <c r="F310" s="35">
        <v>0.77</v>
      </c>
      <c r="G310" s="35">
        <v>1.33</v>
      </c>
      <c r="H310" s="35"/>
      <c r="I310" s="51">
        <v>139745.37</v>
      </c>
      <c r="J310" s="41">
        <f t="shared" si="339"/>
        <v>17183.260999999977</v>
      </c>
      <c r="K310" s="41">
        <f t="shared" si="350"/>
        <v>82873.790000000008</v>
      </c>
      <c r="L310" s="41">
        <f t="shared" si="351"/>
        <v>23721.672000000002</v>
      </c>
      <c r="M310" s="41">
        <f t="shared" si="352"/>
        <v>5854.3870000000006</v>
      </c>
      <c r="N310" s="110">
        <v>10112.26</v>
      </c>
      <c r="O310" s="41"/>
      <c r="P310" s="213">
        <f t="shared" si="353"/>
        <v>0.98938920123078145</v>
      </c>
      <c r="Q310" s="40">
        <f t="shared" si="340"/>
        <v>139745.37</v>
      </c>
      <c r="R310" s="51">
        <v>138262.56</v>
      </c>
      <c r="S310" s="41">
        <f t="shared" si="354"/>
        <v>16957.953719368001</v>
      </c>
      <c r="T310" s="41">
        <f t="shared" si="355"/>
        <v>81994.432891067525</v>
      </c>
      <c r="U310" s="41">
        <f t="shared" si="356"/>
        <v>23469.966111938596</v>
      </c>
      <c r="V310" s="41">
        <f t="shared" si="341"/>
        <v>5792.2672776258714</v>
      </c>
      <c r="W310" s="51">
        <v>10047.94</v>
      </c>
      <c r="X310" s="51"/>
      <c r="Y310" s="41"/>
      <c r="Z310" s="40">
        <f t="shared" si="357"/>
        <v>138262.56</v>
      </c>
      <c r="AA310" s="54">
        <f t="shared" si="342"/>
        <v>16895.833996993868</v>
      </c>
      <c r="AB310" s="54">
        <f t="shared" si="343"/>
        <v>81994.432891067525</v>
      </c>
      <c r="AC310" s="54">
        <f t="shared" si="344"/>
        <v>23469.966111938596</v>
      </c>
      <c r="AD310" s="54">
        <f t="shared" si="345"/>
        <v>5854.3870000000006</v>
      </c>
      <c r="AE310" s="54">
        <f t="shared" si="346"/>
        <v>10047.94</v>
      </c>
      <c r="AF310" s="54">
        <f t="shared" si="347"/>
        <v>0</v>
      </c>
      <c r="AG310" s="54"/>
      <c r="AH310" s="42">
        <f t="shared" si="348"/>
        <v>138262.56</v>
      </c>
      <c r="AI310" s="56">
        <f t="shared" si="349"/>
        <v>1482.8099999999977</v>
      </c>
    </row>
    <row r="311" spans="1:35" x14ac:dyDescent="0.25">
      <c r="A311" s="31">
        <v>7</v>
      </c>
      <c r="B311" s="75">
        <v>9017.7999999999993</v>
      </c>
      <c r="C311" s="33">
        <v>2.2999999999999998</v>
      </c>
      <c r="D311" s="33">
        <v>11.32</v>
      </c>
      <c r="E311" s="33">
        <v>2.96</v>
      </c>
      <c r="F311" s="35">
        <v>0.77</v>
      </c>
      <c r="G311" s="35">
        <v>1.33</v>
      </c>
      <c r="H311" s="35"/>
      <c r="I311" s="51">
        <v>168272.43</v>
      </c>
      <c r="J311" s="41">
        <f t="shared" si="339"/>
        <v>20560.79</v>
      </c>
      <c r="K311" s="41">
        <f t="shared" si="350"/>
        <v>102081.496</v>
      </c>
      <c r="L311" s="41">
        <f t="shared" si="351"/>
        <v>26692.687999999998</v>
      </c>
      <c r="M311" s="41">
        <f t="shared" si="352"/>
        <v>6943.7059999999992</v>
      </c>
      <c r="N311" s="110">
        <v>11993.75</v>
      </c>
      <c r="O311" s="41"/>
      <c r="P311" s="213">
        <f t="shared" si="353"/>
        <v>0.81433149803565574</v>
      </c>
      <c r="Q311" s="40">
        <f t="shared" si="340"/>
        <v>168272.43</v>
      </c>
      <c r="R311" s="51">
        <v>137029.54</v>
      </c>
      <c r="S311" s="41">
        <f t="shared" si="354"/>
        <v>16719.167326061674</v>
      </c>
      <c r="T311" s="41">
        <f t="shared" si="355"/>
        <v>83128.177559400792</v>
      </c>
      <c r="U311" s="41">
        <f t="shared" si="356"/>
        <v>21736.696605638372</v>
      </c>
      <c r="V311" s="41">
        <f t="shared" si="341"/>
        <v>5654.4785088991703</v>
      </c>
      <c r="W311" s="51">
        <v>9791.02</v>
      </c>
      <c r="X311" s="51"/>
      <c r="Y311" s="41"/>
      <c r="Z311" s="40">
        <f t="shared" si="357"/>
        <v>137029.53999999998</v>
      </c>
      <c r="AA311" s="54">
        <f t="shared" si="342"/>
        <v>15429.939834960809</v>
      </c>
      <c r="AB311" s="54">
        <f t="shared" si="343"/>
        <v>83128.177559400792</v>
      </c>
      <c r="AC311" s="54">
        <f t="shared" si="344"/>
        <v>21736.696605638372</v>
      </c>
      <c r="AD311" s="54">
        <f t="shared" si="345"/>
        <v>6943.7059999999992</v>
      </c>
      <c r="AE311" s="54">
        <f t="shared" si="346"/>
        <v>9791.02</v>
      </c>
      <c r="AF311" s="54">
        <f t="shared" si="347"/>
        <v>0</v>
      </c>
      <c r="AG311" s="54"/>
      <c r="AH311" s="42">
        <f t="shared" si="348"/>
        <v>137029.53999999998</v>
      </c>
      <c r="AI311" s="56">
        <f t="shared" si="349"/>
        <v>31242.890000000014</v>
      </c>
    </row>
    <row r="312" spans="1:35" x14ac:dyDescent="0.25">
      <c r="A312" s="31" t="s">
        <v>36</v>
      </c>
      <c r="B312" s="75">
        <v>2970.7</v>
      </c>
      <c r="C312" s="33">
        <v>2.2999999999999998</v>
      </c>
      <c r="D312" s="33">
        <v>10.87</v>
      </c>
      <c r="E312" s="33">
        <v>3.13</v>
      </c>
      <c r="F312" s="35">
        <v>0.77</v>
      </c>
      <c r="G312" s="35">
        <v>1.33</v>
      </c>
      <c r="H312" s="35"/>
      <c r="I312" s="51">
        <v>53977.79</v>
      </c>
      <c r="J312" s="41">
        <f t="shared" si="339"/>
        <v>6149.4910000000073</v>
      </c>
      <c r="K312" s="41">
        <f t="shared" si="350"/>
        <v>32291.508999999995</v>
      </c>
      <c r="L312" s="41">
        <f t="shared" si="351"/>
        <v>9298.2909999999993</v>
      </c>
      <c r="M312" s="41">
        <f t="shared" si="352"/>
        <v>2287.4389999999999</v>
      </c>
      <c r="N312" s="110">
        <v>3951.06</v>
      </c>
      <c r="O312" s="41"/>
      <c r="P312" s="213">
        <f t="shared" si="353"/>
        <v>0.82547099464427864</v>
      </c>
      <c r="Q312" s="40">
        <f t="shared" si="340"/>
        <v>53977.79</v>
      </c>
      <c r="R312" s="51">
        <v>44557.1</v>
      </c>
      <c r="S312" s="41">
        <f t="shared" si="354"/>
        <v>5075.8118804252699</v>
      </c>
      <c r="T312" s="41">
        <f t="shared" si="355"/>
        <v>26655.70405279467</v>
      </c>
      <c r="U312" s="41">
        <f t="shared" si="356"/>
        <v>7675.4695202619441</v>
      </c>
      <c r="V312" s="41">
        <f t="shared" si="341"/>
        <v>1888.214546518114</v>
      </c>
      <c r="W312" s="51">
        <v>3261.9</v>
      </c>
      <c r="X312" s="51"/>
      <c r="Y312" s="41"/>
      <c r="Z312" s="40">
        <f t="shared" si="357"/>
        <v>44557.100000000006</v>
      </c>
      <c r="AA312" s="54">
        <f t="shared" si="342"/>
        <v>4676.5874269433916</v>
      </c>
      <c r="AB312" s="54">
        <f t="shared" si="343"/>
        <v>26655.70405279467</v>
      </c>
      <c r="AC312" s="54">
        <f t="shared" si="344"/>
        <v>7675.4695202619441</v>
      </c>
      <c r="AD312" s="54">
        <f t="shared" si="345"/>
        <v>2287.4389999999999</v>
      </c>
      <c r="AE312" s="54">
        <f t="shared" si="346"/>
        <v>3261.9</v>
      </c>
      <c r="AF312" s="54">
        <f t="shared" si="347"/>
        <v>0</v>
      </c>
      <c r="AG312" s="54"/>
      <c r="AH312" s="42">
        <f t="shared" si="348"/>
        <v>44557.100000000006</v>
      </c>
      <c r="AI312" s="56">
        <f t="shared" si="349"/>
        <v>9420.6899999999951</v>
      </c>
    </row>
    <row r="313" spans="1:35" x14ac:dyDescent="0.25">
      <c r="A313" s="31">
        <v>8</v>
      </c>
      <c r="B313" s="75">
        <v>10905.8</v>
      </c>
      <c r="C313" s="33">
        <v>2.2999999999999998</v>
      </c>
      <c r="D313" s="33">
        <v>11.25</v>
      </c>
      <c r="E313" s="33">
        <v>2.66</v>
      </c>
      <c r="F313" s="35">
        <v>0.77</v>
      </c>
      <c r="G313" s="35">
        <v>1.33</v>
      </c>
      <c r="H313" s="35"/>
      <c r="I313" s="51">
        <v>200666.85</v>
      </c>
      <c r="J313" s="41">
        <f t="shared" si="339"/>
        <v>26064.946000000018</v>
      </c>
      <c r="K313" s="41">
        <f t="shared" si="350"/>
        <v>122690.24999999999</v>
      </c>
      <c r="L313" s="41">
        <f t="shared" si="351"/>
        <v>29009.428</v>
      </c>
      <c r="M313" s="41">
        <f t="shared" si="352"/>
        <v>8397.4660000000003</v>
      </c>
      <c r="N313" s="110">
        <v>14504.76</v>
      </c>
      <c r="O313" s="41"/>
      <c r="P313" s="213">
        <f t="shared" si="353"/>
        <v>0.841880111239101</v>
      </c>
      <c r="Q313" s="40">
        <f t="shared" si="340"/>
        <v>200666.85</v>
      </c>
      <c r="R313" s="51">
        <v>168937.43</v>
      </c>
      <c r="S313" s="41">
        <f t="shared" si="354"/>
        <v>21959.078600217632</v>
      </c>
      <c r="T313" s="41">
        <f t="shared" si="355"/>
        <v>103290.4813179531</v>
      </c>
      <c r="U313" s="41">
        <f t="shared" si="356"/>
        <v>24422.46047162269</v>
      </c>
      <c r="V313" s="41">
        <f t="shared" si="341"/>
        <v>7069.6596102065687</v>
      </c>
      <c r="W313" s="51">
        <v>12195.75</v>
      </c>
      <c r="X313" s="51"/>
      <c r="Y313" s="41"/>
      <c r="Z313" s="40">
        <f t="shared" si="357"/>
        <v>168937.43000000002</v>
      </c>
      <c r="AA313" s="54">
        <f t="shared" si="342"/>
        <v>20631.272210424242</v>
      </c>
      <c r="AB313" s="54">
        <f t="shared" si="343"/>
        <v>103290.4813179531</v>
      </c>
      <c r="AC313" s="54">
        <f t="shared" si="344"/>
        <v>24422.46047162269</v>
      </c>
      <c r="AD313" s="54">
        <f t="shared" si="345"/>
        <v>8397.4660000000003</v>
      </c>
      <c r="AE313" s="54">
        <f t="shared" si="346"/>
        <v>12195.75</v>
      </c>
      <c r="AF313" s="54">
        <f t="shared" si="347"/>
        <v>0</v>
      </c>
      <c r="AG313" s="54"/>
      <c r="AH313" s="42">
        <f t="shared" si="348"/>
        <v>168937.43000000005</v>
      </c>
      <c r="AI313" s="56">
        <f t="shared" si="349"/>
        <v>31729.419999999984</v>
      </c>
    </row>
    <row r="314" spans="1:35" x14ac:dyDescent="0.25">
      <c r="A314" s="31">
        <v>9</v>
      </c>
      <c r="B314" s="75">
        <v>4225.3999999999996</v>
      </c>
      <c r="C314" s="33">
        <v>2.48</v>
      </c>
      <c r="D314" s="33">
        <v>10.69</v>
      </c>
      <c r="E314" s="33">
        <v>3.76</v>
      </c>
      <c r="F314" s="35">
        <v>0.77</v>
      </c>
      <c r="G314" s="35">
        <v>1.33</v>
      </c>
      <c r="H314" s="35">
        <v>5.51</v>
      </c>
      <c r="I314" s="51">
        <v>103465.60000000001</v>
      </c>
      <c r="J314" s="41">
        <f>I314-K314-L314-M314-N314-O314</f>
        <v>10253.192000000025</v>
      </c>
      <c r="K314" s="41">
        <f t="shared" si="350"/>
        <v>45169.525999999991</v>
      </c>
      <c r="L314" s="41">
        <f t="shared" si="351"/>
        <v>15887.503999999997</v>
      </c>
      <c r="M314" s="41">
        <f t="shared" si="352"/>
        <v>3253.558</v>
      </c>
      <c r="N314" s="110">
        <v>5619.85</v>
      </c>
      <c r="O314" s="41">
        <v>23281.97</v>
      </c>
      <c r="P314" s="213">
        <f t="shared" si="353"/>
        <v>0.83833322379612152</v>
      </c>
      <c r="Q314" s="40">
        <f t="shared" si="340"/>
        <v>103465.60000000001</v>
      </c>
      <c r="R314" s="51">
        <v>86738.65</v>
      </c>
      <c r="S314" s="41">
        <f t="shared" si="354"/>
        <v>8607.8574377358273</v>
      </c>
      <c r="T314" s="41">
        <f t="shared" si="355"/>
        <v>37867.114348922725</v>
      </c>
      <c r="U314" s="41">
        <f t="shared" si="356"/>
        <v>13319.022446393774</v>
      </c>
      <c r="V314" s="41">
        <f t="shared" si="341"/>
        <v>2727.5657669476614</v>
      </c>
      <c r="W314" s="51">
        <v>4709.3900000000003</v>
      </c>
      <c r="X314" s="51">
        <v>19507.7</v>
      </c>
      <c r="Y314" s="41"/>
      <c r="Z314" s="40">
        <f t="shared" si="357"/>
        <v>86738.65</v>
      </c>
      <c r="AA314" s="54">
        <f t="shared" si="342"/>
        <v>8081.865204683505</v>
      </c>
      <c r="AB314" s="54">
        <f t="shared" si="343"/>
        <v>37867.114348922725</v>
      </c>
      <c r="AC314" s="54">
        <f t="shared" si="344"/>
        <v>13319.022446393774</v>
      </c>
      <c r="AD314" s="54">
        <f t="shared" si="345"/>
        <v>3253.558</v>
      </c>
      <c r="AE314" s="54">
        <f t="shared" si="346"/>
        <v>4709.3900000000003</v>
      </c>
      <c r="AF314" s="54">
        <f t="shared" si="347"/>
        <v>19507.7</v>
      </c>
      <c r="AG314" s="54"/>
      <c r="AH314" s="42">
        <f t="shared" si="348"/>
        <v>86738.650000000009</v>
      </c>
      <c r="AI314" s="56">
        <f t="shared" si="349"/>
        <v>16726.950000000012</v>
      </c>
    </row>
    <row r="315" spans="1:35" x14ac:dyDescent="0.25">
      <c r="A315" s="31">
        <v>10</v>
      </c>
      <c r="B315" s="75">
        <v>4147.5</v>
      </c>
      <c r="C315" s="33">
        <v>2.48</v>
      </c>
      <c r="D315" s="33">
        <v>12.06</v>
      </c>
      <c r="E315" s="33">
        <v>4.21</v>
      </c>
      <c r="F315" s="35">
        <v>0.77</v>
      </c>
      <c r="G315" s="35">
        <v>1.33</v>
      </c>
      <c r="H315" s="35">
        <v>5.51</v>
      </c>
      <c r="I315" s="51">
        <v>111558.63</v>
      </c>
      <c r="J315" s="41">
        <f>I315-K315-L315-M315-N315-O315</f>
        <v>12516.020000000008</v>
      </c>
      <c r="K315" s="41">
        <f t="shared" si="350"/>
        <v>50018.85</v>
      </c>
      <c r="L315" s="41">
        <f t="shared" si="351"/>
        <v>17460.974999999999</v>
      </c>
      <c r="M315" s="41">
        <f t="shared" si="352"/>
        <v>3193.5750000000003</v>
      </c>
      <c r="N315" s="110">
        <v>5516.3</v>
      </c>
      <c r="O315" s="41">
        <v>22852.91</v>
      </c>
      <c r="P315" s="213">
        <f t="shared" si="353"/>
        <v>0.84400552427006326</v>
      </c>
      <c r="Q315" s="40">
        <f t="shared" si="340"/>
        <v>111558.63</v>
      </c>
      <c r="R315" s="51">
        <v>94156.1</v>
      </c>
      <c r="S315" s="41">
        <f t="shared" si="354"/>
        <v>10024.939981052124</v>
      </c>
      <c r="T315" s="41">
        <f t="shared" si="355"/>
        <v>42216.18571763565</v>
      </c>
      <c r="U315" s="41">
        <f t="shared" si="356"/>
        <v>14737.159359141466</v>
      </c>
      <c r="V315" s="41">
        <f t="shared" si="341"/>
        <v>2695.3949421707675</v>
      </c>
      <c r="W315" s="51">
        <v>4701.88</v>
      </c>
      <c r="X315" s="51">
        <v>19780.54</v>
      </c>
      <c r="Y315" s="41"/>
      <c r="Z315" s="40">
        <f t="shared" si="357"/>
        <v>94156.1</v>
      </c>
      <c r="AA315" s="54">
        <f t="shared" si="342"/>
        <v>9526.7599232228822</v>
      </c>
      <c r="AB315" s="54">
        <f t="shared" si="343"/>
        <v>42216.18571763565</v>
      </c>
      <c r="AC315" s="54">
        <f t="shared" si="344"/>
        <v>14737.159359141466</v>
      </c>
      <c r="AD315" s="54">
        <f t="shared" si="345"/>
        <v>3193.5750000000003</v>
      </c>
      <c r="AE315" s="54">
        <f t="shared" si="346"/>
        <v>4701.88</v>
      </c>
      <c r="AF315" s="54">
        <f t="shared" si="347"/>
        <v>19780.54</v>
      </c>
      <c r="AG315" s="54"/>
      <c r="AH315" s="42">
        <f t="shared" si="348"/>
        <v>94156.1</v>
      </c>
      <c r="AI315" s="56">
        <f t="shared" si="349"/>
        <v>17402.53</v>
      </c>
    </row>
    <row r="316" spans="1:35" x14ac:dyDescent="0.25">
      <c r="A316" s="31">
        <v>11</v>
      </c>
      <c r="B316" s="75">
        <v>4203.1000000000004</v>
      </c>
      <c r="C316" s="33">
        <v>2.48</v>
      </c>
      <c r="D316" s="33">
        <v>11.76</v>
      </c>
      <c r="E316" s="33">
        <v>3.83</v>
      </c>
      <c r="F316" s="35">
        <v>0.77</v>
      </c>
      <c r="G316" s="35">
        <v>1.33</v>
      </c>
      <c r="H316" s="35">
        <v>5.51</v>
      </c>
      <c r="I316" s="51">
        <v>109890.96</v>
      </c>
      <c r="J316" s="41">
        <f>I316-K316-L316-M316-N316-O316</f>
        <v>12378.743999999999</v>
      </c>
      <c r="K316" s="41">
        <f t="shared" si="350"/>
        <v>49428.456000000006</v>
      </c>
      <c r="L316" s="41">
        <f t="shared" si="351"/>
        <v>16097.873000000001</v>
      </c>
      <c r="M316" s="41">
        <f t="shared" si="352"/>
        <v>3236.3870000000002</v>
      </c>
      <c r="N316" s="110">
        <v>5590.35</v>
      </c>
      <c r="O316" s="41">
        <v>23159.15</v>
      </c>
      <c r="P316" s="213">
        <f t="shared" si="353"/>
        <v>1.0571531088635497</v>
      </c>
      <c r="Q316" s="40">
        <f t="shared" si="340"/>
        <v>109890.96</v>
      </c>
      <c r="R316" s="51">
        <v>116171.57</v>
      </c>
      <c r="S316" s="41">
        <f t="shared" si="354"/>
        <v>12557.681006698647</v>
      </c>
      <c r="T316" s="41">
        <f t="shared" si="355"/>
        <v>52253.445926725188</v>
      </c>
      <c r="U316" s="41">
        <f t="shared" si="356"/>
        <v>17017.916488040599</v>
      </c>
      <c r="V316" s="41">
        <f t="shared" si="341"/>
        <v>3421.3565785355772</v>
      </c>
      <c r="W316" s="51">
        <v>5947.72</v>
      </c>
      <c r="X316" s="51">
        <v>24973.45</v>
      </c>
      <c r="Y316" s="41"/>
      <c r="Z316" s="40">
        <f t="shared" si="357"/>
        <v>116171.57</v>
      </c>
      <c r="AA316" s="54">
        <f t="shared" si="342"/>
        <v>12742.650585234216</v>
      </c>
      <c r="AB316" s="54">
        <f t="shared" si="343"/>
        <v>52253.445926725188</v>
      </c>
      <c r="AC316" s="54">
        <f t="shared" si="344"/>
        <v>17017.916488040599</v>
      </c>
      <c r="AD316" s="54">
        <f t="shared" si="345"/>
        <v>3236.3870000000002</v>
      </c>
      <c r="AE316" s="54">
        <f t="shared" si="346"/>
        <v>5947.72</v>
      </c>
      <c r="AF316" s="54">
        <f t="shared" si="347"/>
        <v>24973.45</v>
      </c>
      <c r="AG316" s="54"/>
      <c r="AH316" s="42">
        <f t="shared" si="348"/>
        <v>116171.57</v>
      </c>
      <c r="AI316" s="56">
        <f t="shared" si="349"/>
        <v>-6280.6100000000006</v>
      </c>
    </row>
    <row r="317" spans="1:35" x14ac:dyDescent="0.25">
      <c r="A317" s="31">
        <v>12</v>
      </c>
      <c r="B317" s="75">
        <v>8010.6</v>
      </c>
      <c r="C317" s="33">
        <v>2.2999999999999998</v>
      </c>
      <c r="D317" s="33">
        <v>10.43</v>
      </c>
      <c r="E317" s="33">
        <v>3.28</v>
      </c>
      <c r="F317" s="35">
        <v>0.77</v>
      </c>
      <c r="G317" s="35">
        <v>1.33</v>
      </c>
      <c r="H317" s="35"/>
      <c r="I317" s="51">
        <v>144671.85</v>
      </c>
      <c r="J317" s="41">
        <f>I317-K317-L317-M317-N317</f>
        <v>18024.152000000006</v>
      </c>
      <c r="K317" s="41">
        <f t="shared" si="350"/>
        <v>83550.558000000005</v>
      </c>
      <c r="L317" s="41">
        <f t="shared" si="351"/>
        <v>26274.768</v>
      </c>
      <c r="M317" s="41">
        <f t="shared" si="352"/>
        <v>6168.1620000000003</v>
      </c>
      <c r="N317" s="110">
        <v>10654.21</v>
      </c>
      <c r="O317" s="41"/>
      <c r="P317" s="213">
        <f t="shared" si="353"/>
        <v>0.87542538510428947</v>
      </c>
      <c r="Q317" s="40">
        <f t="shared" si="340"/>
        <v>144671.85</v>
      </c>
      <c r="R317" s="51">
        <v>126649.41</v>
      </c>
      <c r="S317" s="41">
        <f t="shared" si="354"/>
        <v>15755.086098010215</v>
      </c>
      <c r="T317" s="41">
        <f t="shared" si="355"/>
        <v>73142.279412828284</v>
      </c>
      <c r="U317" s="41">
        <f t="shared" si="356"/>
        <v>23001.598894925861</v>
      </c>
      <c r="V317" s="41">
        <f t="shared" si="341"/>
        <v>5399.7655942356441</v>
      </c>
      <c r="W317" s="51">
        <v>9350.68</v>
      </c>
      <c r="X317" s="51"/>
      <c r="Y317" s="41"/>
      <c r="Z317" s="40">
        <f t="shared" si="357"/>
        <v>126649.41</v>
      </c>
      <c r="AA317" s="54">
        <f t="shared" si="342"/>
        <v>14986.689692245869</v>
      </c>
      <c r="AB317" s="54">
        <f t="shared" si="343"/>
        <v>73142.279412828284</v>
      </c>
      <c r="AC317" s="54">
        <f t="shared" si="344"/>
        <v>23001.598894925861</v>
      </c>
      <c r="AD317" s="54">
        <f t="shared" si="345"/>
        <v>6168.1620000000003</v>
      </c>
      <c r="AE317" s="54">
        <f t="shared" si="346"/>
        <v>9350.68</v>
      </c>
      <c r="AF317" s="54">
        <f t="shared" si="347"/>
        <v>0</v>
      </c>
      <c r="AG317" s="54"/>
      <c r="AH317" s="42">
        <f t="shared" si="348"/>
        <v>126649.41</v>
      </c>
      <c r="AI317" s="56">
        <f t="shared" si="349"/>
        <v>18022.440000000002</v>
      </c>
    </row>
    <row r="318" spans="1:35" x14ac:dyDescent="0.25">
      <c r="A318" s="31">
        <v>16</v>
      </c>
      <c r="B318" s="75">
        <v>7003.3</v>
      </c>
      <c r="C318" s="33">
        <v>2.2999999999999998</v>
      </c>
      <c r="D318" s="33">
        <v>11.24</v>
      </c>
      <c r="E318" s="33">
        <v>3.26</v>
      </c>
      <c r="F318" s="35">
        <v>0.77</v>
      </c>
      <c r="G318" s="35">
        <v>1.33</v>
      </c>
      <c r="H318" s="35"/>
      <c r="I318" s="51">
        <v>130961.76</v>
      </c>
      <c r="J318" s="41">
        <f>I318-K318-L318-M318-N318</f>
        <v>14706.968999999992</v>
      </c>
      <c r="K318" s="41">
        <f t="shared" si="350"/>
        <v>78717.092000000004</v>
      </c>
      <c r="L318" s="41">
        <f t="shared" si="351"/>
        <v>22830.757999999998</v>
      </c>
      <c r="M318" s="41">
        <f t="shared" si="352"/>
        <v>5392.5410000000002</v>
      </c>
      <c r="N318" s="110">
        <v>9314.4</v>
      </c>
      <c r="O318" s="41"/>
      <c r="P318" s="213">
        <f t="shared" si="353"/>
        <v>1.0469295006420196</v>
      </c>
      <c r="Q318" s="40">
        <f t="shared" si="340"/>
        <v>130961.76</v>
      </c>
      <c r="R318" s="51">
        <v>137107.73000000001</v>
      </c>
      <c r="S318" s="41">
        <f t="shared" si="354"/>
        <v>15359.409851907669</v>
      </c>
      <c r="T318" s="41">
        <f t="shared" si="355"/>
        <v>82411.245819551928</v>
      </c>
      <c r="U318" s="41">
        <f t="shared" si="356"/>
        <v>23902.194072218794</v>
      </c>
      <c r="V318" s="41">
        <f t="shared" si="341"/>
        <v>5645.6102563216173</v>
      </c>
      <c r="W318" s="51">
        <v>9789.27</v>
      </c>
      <c r="X318" s="51"/>
      <c r="Y318" s="41"/>
      <c r="Z318" s="40">
        <f t="shared" si="357"/>
        <v>137107.72999999998</v>
      </c>
      <c r="AA318" s="54">
        <f t="shared" si="342"/>
        <v>15612.47910822925</v>
      </c>
      <c r="AB318" s="54">
        <f t="shared" si="343"/>
        <v>82411.245819551928</v>
      </c>
      <c r="AC318" s="54">
        <f t="shared" si="344"/>
        <v>23902.194072218794</v>
      </c>
      <c r="AD318" s="54">
        <f t="shared" si="345"/>
        <v>5392.5410000000002</v>
      </c>
      <c r="AE318" s="54">
        <f t="shared" si="346"/>
        <v>9789.27</v>
      </c>
      <c r="AF318" s="54">
        <f t="shared" si="347"/>
        <v>0</v>
      </c>
      <c r="AG318" s="54"/>
      <c r="AH318" s="42">
        <f t="shared" si="348"/>
        <v>137107.72999999995</v>
      </c>
      <c r="AI318" s="56">
        <f t="shared" si="349"/>
        <v>-6145.9699999999866</v>
      </c>
    </row>
    <row r="319" spans="1:35" x14ac:dyDescent="0.25">
      <c r="A319" s="31">
        <v>17</v>
      </c>
      <c r="B319" s="162">
        <v>1947.3</v>
      </c>
      <c r="C319" s="33">
        <v>2.2999999999999998</v>
      </c>
      <c r="D319" s="33">
        <v>12.88</v>
      </c>
      <c r="E319" s="33">
        <v>3</v>
      </c>
      <c r="F319" s="35">
        <v>0.77</v>
      </c>
      <c r="G319" s="35"/>
      <c r="H319" s="35"/>
      <c r="I319" s="51">
        <v>34992.980000000003</v>
      </c>
      <c r="J319" s="41">
        <f>I319-K319-L319-M319-N319</f>
        <v>2570.4350000000013</v>
      </c>
      <c r="K319" s="41">
        <f t="shared" si="350"/>
        <v>25081.224000000002</v>
      </c>
      <c r="L319" s="41">
        <f t="shared" si="351"/>
        <v>5841.9</v>
      </c>
      <c r="M319" s="41">
        <f t="shared" si="352"/>
        <v>1499.421</v>
      </c>
      <c r="N319" s="41"/>
      <c r="O319" s="41"/>
      <c r="P319" s="213">
        <f t="shared" si="353"/>
        <v>0.57199986968814887</v>
      </c>
      <c r="Q319" s="40">
        <f t="shared" si="340"/>
        <v>34992.980000000003</v>
      </c>
      <c r="R319" s="51">
        <v>20015.98</v>
      </c>
      <c r="S319" s="41">
        <f t="shared" si="354"/>
        <v>1470.2884850418559</v>
      </c>
      <c r="T319" s="41">
        <f t="shared" si="355"/>
        <v>14346.456859619273</v>
      </c>
      <c r="U319" s="41">
        <f t="shared" si="356"/>
        <v>3341.5660387311968</v>
      </c>
      <c r="V319" s="41">
        <f t="shared" si="341"/>
        <v>857.66861660767393</v>
      </c>
      <c r="W319" s="51"/>
      <c r="X319" s="51"/>
      <c r="Y319" s="41"/>
      <c r="Z319" s="40">
        <f t="shared" si="357"/>
        <v>20015.98</v>
      </c>
      <c r="AA319" s="54">
        <f t="shared" si="342"/>
        <v>828.5361016495317</v>
      </c>
      <c r="AB319" s="54">
        <f t="shared" si="343"/>
        <v>14346.456859619273</v>
      </c>
      <c r="AC319" s="54">
        <f t="shared" si="344"/>
        <v>3341.5660387311968</v>
      </c>
      <c r="AD319" s="54">
        <f t="shared" si="345"/>
        <v>1499.421</v>
      </c>
      <c r="AE319" s="54">
        <f t="shared" si="346"/>
        <v>0</v>
      </c>
      <c r="AF319" s="54">
        <f t="shared" si="347"/>
        <v>0</v>
      </c>
      <c r="AG319" s="54"/>
      <c r="AH319" s="42">
        <f t="shared" si="348"/>
        <v>20015.98</v>
      </c>
      <c r="AI319" s="56">
        <f t="shared" si="349"/>
        <v>14977.000000000004</v>
      </c>
    </row>
    <row r="320" spans="1:35" x14ac:dyDescent="0.25">
      <c r="A320" s="32" t="s">
        <v>37</v>
      </c>
      <c r="B320" s="53">
        <f>SUM(B308:B318)</f>
        <v>75301.900000000009</v>
      </c>
      <c r="C320" s="33"/>
      <c r="D320" s="34"/>
      <c r="E320" s="34"/>
      <c r="F320" s="35"/>
      <c r="G320" s="35"/>
      <c r="H320" s="35"/>
      <c r="I320" s="43">
        <f t="shared" ref="I320:O320" si="358">SUM(I308:I318)</f>
        <v>1487088.16</v>
      </c>
      <c r="J320" s="43">
        <f t="shared" si="358"/>
        <v>175644.505</v>
      </c>
      <c r="K320" s="43">
        <f t="shared" si="358"/>
        <v>836568.92299999995</v>
      </c>
      <c r="L320" s="43">
        <f t="shared" si="358"/>
        <v>247445.84899999999</v>
      </c>
      <c r="M320" s="43">
        <f t="shared" si="358"/>
        <v>57982.462999999989</v>
      </c>
      <c r="N320" s="43">
        <f t="shared" si="358"/>
        <v>100152.39000000001</v>
      </c>
      <c r="O320" s="43">
        <f t="shared" si="358"/>
        <v>69294.03</v>
      </c>
      <c r="P320" s="213">
        <f t="shared" si="353"/>
        <v>0.88789372110931208</v>
      </c>
      <c r="Q320" s="40">
        <f t="shared" si="340"/>
        <v>1487088.16</v>
      </c>
      <c r="R320" s="43">
        <f t="shared" ref="R320:X320" si="359">SUM(R308:R318)</f>
        <v>1320376.24</v>
      </c>
      <c r="S320" s="43">
        <f t="shared" si="359"/>
        <v>154786.22130222153</v>
      </c>
      <c r="T320" s="43">
        <f t="shared" si="359"/>
        <v>741234.83703438286</v>
      </c>
      <c r="U320" s="43">
        <f t="shared" si="359"/>
        <v>219714.938982249</v>
      </c>
      <c r="V320" s="43">
        <f t="shared" si="359"/>
        <v>51395.212681146484</v>
      </c>
      <c r="W320" s="43">
        <f t="shared" si="359"/>
        <v>88983.340000000011</v>
      </c>
      <c r="X320" s="43">
        <f t="shared" si="359"/>
        <v>64261.69</v>
      </c>
      <c r="Y320" s="41"/>
      <c r="Z320" s="40">
        <f t="shared" ref="Z320:AF320" si="360">SUM(Z308:Z318)</f>
        <v>1320376.24</v>
      </c>
      <c r="AA320" s="55">
        <f t="shared" si="360"/>
        <v>148198.97098336797</v>
      </c>
      <c r="AB320" s="55">
        <f t="shared" si="360"/>
        <v>741234.83703438286</v>
      </c>
      <c r="AC320" s="55">
        <f t="shared" si="360"/>
        <v>219714.938982249</v>
      </c>
      <c r="AD320" s="55">
        <f t="shared" si="360"/>
        <v>57982.462999999989</v>
      </c>
      <c r="AE320" s="55">
        <f t="shared" si="360"/>
        <v>88983.340000000011</v>
      </c>
      <c r="AF320" s="55">
        <f t="shared" si="360"/>
        <v>64261.69</v>
      </c>
      <c r="AG320" s="54"/>
      <c r="AH320" s="42">
        <f>SUM(AH308:AH318)</f>
        <v>1320376.24</v>
      </c>
      <c r="AI320" s="56">
        <f>SUM(AI308:AI318)</f>
        <v>166711.92000000004</v>
      </c>
    </row>
    <row r="321" spans="1:35" x14ac:dyDescent="0.25">
      <c r="A321" s="6" t="s">
        <v>56</v>
      </c>
      <c r="B321" s="37"/>
      <c r="C321" s="7"/>
      <c r="D321" s="24"/>
      <c r="E321" s="24"/>
      <c r="F321" s="24"/>
      <c r="G321" s="35"/>
      <c r="H321" s="25"/>
      <c r="I321" s="26"/>
      <c r="J321" s="26"/>
      <c r="K321" s="26"/>
      <c r="L321" s="26"/>
      <c r="M321" s="26"/>
      <c r="N321" s="26"/>
      <c r="O321" s="27"/>
      <c r="P321" s="213"/>
      <c r="Q321" s="40">
        <f t="shared" si="340"/>
        <v>0</v>
      </c>
      <c r="R321" s="26"/>
      <c r="S321" s="26"/>
      <c r="T321" s="26"/>
      <c r="U321" s="26"/>
      <c r="V321" s="26"/>
      <c r="W321" s="26"/>
      <c r="X321" s="27"/>
      <c r="Y321" s="27"/>
      <c r="Z321" s="28"/>
      <c r="AA321" s="29"/>
      <c r="AB321" s="29"/>
      <c r="AC321" s="29"/>
      <c r="AD321" s="29"/>
      <c r="AE321" s="29"/>
      <c r="AF321" s="29"/>
      <c r="AG321" s="29"/>
      <c r="AH321" s="30"/>
      <c r="AI321" s="36"/>
    </row>
    <row r="322" spans="1:35" x14ac:dyDescent="0.25">
      <c r="A322" s="31">
        <v>1</v>
      </c>
      <c r="B322" s="38">
        <v>3665.9</v>
      </c>
      <c r="C322" s="33">
        <v>2.2999999999999998</v>
      </c>
      <c r="D322" s="33">
        <v>13.39</v>
      </c>
      <c r="E322" s="33">
        <v>10.1</v>
      </c>
      <c r="F322" s="35">
        <v>0.77</v>
      </c>
      <c r="G322" s="35">
        <v>1.33</v>
      </c>
      <c r="H322" s="35"/>
      <c r="I322" s="51">
        <v>103259.92</v>
      </c>
      <c r="J322" s="41">
        <f t="shared" ref="J322:J327" si="361">I322-K322-L322-M322-N322</f>
        <v>9446.4959999999955</v>
      </c>
      <c r="K322" s="41">
        <f>B322*D322</f>
        <v>49086.401000000005</v>
      </c>
      <c r="L322" s="41">
        <f>E322*B322</f>
        <v>37025.589999999997</v>
      </c>
      <c r="M322" s="41">
        <f>F322*B322</f>
        <v>2822.7429999999999</v>
      </c>
      <c r="N322" s="110">
        <v>4878.6899999999996</v>
      </c>
      <c r="O322" s="41"/>
      <c r="P322" s="213">
        <f t="shared" si="353"/>
        <v>0.71097527482105349</v>
      </c>
      <c r="Q322" s="40">
        <f t="shared" si="340"/>
        <v>103259.92</v>
      </c>
      <c r="R322" s="51">
        <v>73415.25</v>
      </c>
      <c r="S322" s="41">
        <f>R322-T322-U322-V322-W322-X322</f>
        <v>6711.9230532127076</v>
      </c>
      <c r="T322" s="41">
        <f>P322*K322</f>
        <v>34899.217440951441</v>
      </c>
      <c r="U322" s="41">
        <f>L322*P322</f>
        <v>26324.279025661646</v>
      </c>
      <c r="V322" s="41">
        <f t="shared" ref="V322:V337" si="362">P322*M322</f>
        <v>2006.9004801742049</v>
      </c>
      <c r="W322" s="51">
        <v>3472.93</v>
      </c>
      <c r="X322" s="51"/>
      <c r="Y322" s="41"/>
      <c r="Z322" s="40">
        <f>SUM(S322:Y322)</f>
        <v>73415.25</v>
      </c>
      <c r="AA322" s="54">
        <f t="shared" ref="AA322:AA337" si="363">Z322-AF322-AE322-AD322-AC322-AB322</f>
        <v>5896.0805333869212</v>
      </c>
      <c r="AB322" s="54">
        <f t="shared" ref="AB322:AB337" si="364">T322</f>
        <v>34899.217440951441</v>
      </c>
      <c r="AC322" s="54">
        <f t="shared" ref="AC322:AC337" si="365">U322</f>
        <v>26324.279025661646</v>
      </c>
      <c r="AD322" s="54">
        <f t="shared" ref="AD322:AD337" si="366">M322</f>
        <v>2822.7429999999999</v>
      </c>
      <c r="AE322" s="54">
        <f t="shared" ref="AE322:AE337" si="367">W322</f>
        <v>3472.93</v>
      </c>
      <c r="AF322" s="54">
        <f t="shared" ref="AF322:AF337" si="368">X322</f>
        <v>0</v>
      </c>
      <c r="AG322" s="54"/>
      <c r="AH322" s="42">
        <f t="shared" ref="AH322:AH337" si="369">SUM(AA322:AG322)</f>
        <v>73415.25</v>
      </c>
      <c r="AI322" s="56">
        <f t="shared" ref="AI322:AI337" si="370">I322-Z322</f>
        <v>29844.67</v>
      </c>
    </row>
    <row r="323" spans="1:35" x14ac:dyDescent="0.25">
      <c r="A323" s="31">
        <v>2</v>
      </c>
      <c r="B323" s="38">
        <v>1470.6</v>
      </c>
      <c r="C323" s="33">
        <v>2.2999999999999998</v>
      </c>
      <c r="D323" s="33">
        <v>11.56</v>
      </c>
      <c r="E323" s="33">
        <v>2.77</v>
      </c>
      <c r="F323" s="35">
        <v>0.77</v>
      </c>
      <c r="G323" s="35">
        <v>1.33</v>
      </c>
      <c r="H323" s="35"/>
      <c r="I323" s="51">
        <v>27250.17</v>
      </c>
      <c r="J323" s="41">
        <f t="shared" si="361"/>
        <v>3088.2199999999993</v>
      </c>
      <c r="K323" s="41">
        <f t="shared" ref="K323:K337" si="371">B323*D323</f>
        <v>17000.135999999999</v>
      </c>
      <c r="L323" s="41">
        <f t="shared" ref="L323:L337" si="372">E323*B323</f>
        <v>4073.5619999999999</v>
      </c>
      <c r="M323" s="41">
        <f t="shared" ref="M323:M337" si="373">F323*B323</f>
        <v>1132.3619999999999</v>
      </c>
      <c r="N323" s="110">
        <v>1955.89</v>
      </c>
      <c r="O323" s="41"/>
      <c r="P323" s="213">
        <f t="shared" si="353"/>
        <v>0.86426396605966138</v>
      </c>
      <c r="Q323" s="40">
        <f t="shared" si="340"/>
        <v>27250.17</v>
      </c>
      <c r="R323" s="51">
        <v>23551.34</v>
      </c>
      <c r="S323" s="41">
        <f t="shared" ref="S323:S337" si="374">R323-T323-U323-V323-W323-X323</f>
        <v>2665.3325138411974</v>
      </c>
      <c r="T323" s="41">
        <f t="shared" ref="T323:T337" si="375">P323*K323</f>
        <v>14692.604962913627</v>
      </c>
      <c r="U323" s="41">
        <f t="shared" ref="U323:U337" si="376">L323*P323</f>
        <v>3520.632850109926</v>
      </c>
      <c r="V323" s="41">
        <f t="shared" si="362"/>
        <v>978.65967313525016</v>
      </c>
      <c r="W323" s="51">
        <v>1694.11</v>
      </c>
      <c r="X323" s="51"/>
      <c r="Y323" s="41"/>
      <c r="Z323" s="40">
        <f t="shared" ref="Z323:Z337" si="377">SUM(S323:Y323)</f>
        <v>23551.340000000004</v>
      </c>
      <c r="AA323" s="54">
        <f t="shared" si="363"/>
        <v>2511.6301869764484</v>
      </c>
      <c r="AB323" s="54">
        <f t="shared" si="364"/>
        <v>14692.604962913627</v>
      </c>
      <c r="AC323" s="54">
        <f t="shared" si="365"/>
        <v>3520.632850109926</v>
      </c>
      <c r="AD323" s="54">
        <f t="shared" si="366"/>
        <v>1132.3619999999999</v>
      </c>
      <c r="AE323" s="54">
        <f t="shared" si="367"/>
        <v>1694.11</v>
      </c>
      <c r="AF323" s="54">
        <f t="shared" si="368"/>
        <v>0</v>
      </c>
      <c r="AG323" s="54"/>
      <c r="AH323" s="42">
        <f t="shared" si="369"/>
        <v>23551.340000000004</v>
      </c>
      <c r="AI323" s="56">
        <f t="shared" si="370"/>
        <v>3698.8299999999945</v>
      </c>
    </row>
    <row r="324" spans="1:35" x14ac:dyDescent="0.25">
      <c r="A324" s="31">
        <v>3</v>
      </c>
      <c r="B324" s="38">
        <v>1474.6</v>
      </c>
      <c r="C324" s="33">
        <v>2.2999999999999998</v>
      </c>
      <c r="D324" s="33">
        <v>11.54</v>
      </c>
      <c r="E324" s="33">
        <v>2.25</v>
      </c>
      <c r="F324" s="35">
        <v>0.77</v>
      </c>
      <c r="G324" s="35">
        <v>1.33</v>
      </c>
      <c r="H324" s="35"/>
      <c r="I324" s="51">
        <v>26528.080000000002</v>
      </c>
      <c r="J324" s="41">
        <f t="shared" si="361"/>
        <v>3096.6840000000029</v>
      </c>
      <c r="K324" s="41">
        <f t="shared" si="371"/>
        <v>17016.883999999998</v>
      </c>
      <c r="L324" s="41">
        <f t="shared" si="372"/>
        <v>3317.85</v>
      </c>
      <c r="M324" s="41">
        <f t="shared" si="373"/>
        <v>1135.442</v>
      </c>
      <c r="N324" s="110">
        <v>1961.22</v>
      </c>
      <c r="O324" s="41"/>
      <c r="P324" s="213">
        <f t="shared" si="353"/>
        <v>0.95003030750811956</v>
      </c>
      <c r="Q324" s="40">
        <f t="shared" si="340"/>
        <v>26528.080000000002</v>
      </c>
      <c r="R324" s="51">
        <v>25202.48</v>
      </c>
      <c r="S324" s="41">
        <f t="shared" si="374"/>
        <v>2941.0920924665534</v>
      </c>
      <c r="T324" s="41">
        <f t="shared" si="375"/>
        <v>16166.555539349998</v>
      </c>
      <c r="U324" s="41">
        <f t="shared" si="376"/>
        <v>3152.0580557658145</v>
      </c>
      <c r="V324" s="41">
        <f t="shared" si="362"/>
        <v>1078.7043124176344</v>
      </c>
      <c r="W324" s="51">
        <v>1864.07</v>
      </c>
      <c r="X324" s="51"/>
      <c r="Y324" s="41"/>
      <c r="Z324" s="40">
        <f t="shared" si="377"/>
        <v>25202.48</v>
      </c>
      <c r="AA324" s="54">
        <f t="shared" si="363"/>
        <v>2884.3544048841886</v>
      </c>
      <c r="AB324" s="54">
        <f t="shared" si="364"/>
        <v>16166.555539349998</v>
      </c>
      <c r="AC324" s="54">
        <f t="shared" si="365"/>
        <v>3152.0580557658145</v>
      </c>
      <c r="AD324" s="54">
        <f t="shared" si="366"/>
        <v>1135.442</v>
      </c>
      <c r="AE324" s="54">
        <f t="shared" si="367"/>
        <v>1864.07</v>
      </c>
      <c r="AF324" s="54">
        <f t="shared" si="368"/>
        <v>0</v>
      </c>
      <c r="AG324" s="54"/>
      <c r="AH324" s="42">
        <f t="shared" si="369"/>
        <v>25202.48</v>
      </c>
      <c r="AI324" s="56">
        <f t="shared" si="370"/>
        <v>1325.6000000000022</v>
      </c>
    </row>
    <row r="325" spans="1:35" x14ac:dyDescent="0.25">
      <c r="A325" s="31">
        <v>4</v>
      </c>
      <c r="B325" s="38">
        <v>1465.7</v>
      </c>
      <c r="C325" s="33">
        <v>2.2999999999999998</v>
      </c>
      <c r="D325" s="33">
        <v>11.58</v>
      </c>
      <c r="E325" s="33">
        <v>2.2999999999999998</v>
      </c>
      <c r="F325" s="35">
        <v>0.77</v>
      </c>
      <c r="G325" s="35">
        <v>1.33</v>
      </c>
      <c r="H325" s="35"/>
      <c r="I325" s="51">
        <v>26499.9</v>
      </c>
      <c r="J325" s="41">
        <f t="shared" si="361"/>
        <v>3077.9850000000015</v>
      </c>
      <c r="K325" s="41">
        <f t="shared" si="371"/>
        <v>16972.806</v>
      </c>
      <c r="L325" s="41">
        <f t="shared" si="372"/>
        <v>3371.1099999999997</v>
      </c>
      <c r="M325" s="41">
        <f t="shared" si="373"/>
        <v>1128.5890000000002</v>
      </c>
      <c r="N325" s="110">
        <v>1949.41</v>
      </c>
      <c r="O325" s="41"/>
      <c r="P325" s="213">
        <f t="shared" si="353"/>
        <v>1.0400258114181562</v>
      </c>
      <c r="Q325" s="40">
        <f t="shared" si="340"/>
        <v>26499.9</v>
      </c>
      <c r="R325" s="51">
        <v>27560.58</v>
      </c>
      <c r="S325" s="41">
        <f t="shared" si="374"/>
        <v>3240.4505641945861</v>
      </c>
      <c r="T325" s="41">
        <f t="shared" si="375"/>
        <v>17652.15633219295</v>
      </c>
      <c r="U325" s="41">
        <f t="shared" si="376"/>
        <v>3506.0414131298603</v>
      </c>
      <c r="V325" s="41">
        <f t="shared" si="362"/>
        <v>1173.7616904826057</v>
      </c>
      <c r="W325" s="51">
        <v>1988.17</v>
      </c>
      <c r="X325" s="51"/>
      <c r="Y325" s="41"/>
      <c r="Z325" s="40">
        <f t="shared" si="377"/>
        <v>27560.58</v>
      </c>
      <c r="AA325" s="54">
        <f t="shared" si="363"/>
        <v>3285.6232546771935</v>
      </c>
      <c r="AB325" s="54">
        <f t="shared" si="364"/>
        <v>17652.15633219295</v>
      </c>
      <c r="AC325" s="54">
        <f t="shared" si="365"/>
        <v>3506.0414131298603</v>
      </c>
      <c r="AD325" s="54">
        <f t="shared" si="366"/>
        <v>1128.5890000000002</v>
      </c>
      <c r="AE325" s="54">
        <f t="shared" si="367"/>
        <v>1988.17</v>
      </c>
      <c r="AF325" s="54">
        <f t="shared" si="368"/>
        <v>0</v>
      </c>
      <c r="AG325" s="54"/>
      <c r="AH325" s="42">
        <f t="shared" si="369"/>
        <v>27560.58</v>
      </c>
      <c r="AI325" s="56">
        <f t="shared" si="370"/>
        <v>-1060.6800000000003</v>
      </c>
    </row>
    <row r="326" spans="1:35" x14ac:dyDescent="0.25">
      <c r="A326" s="31">
        <v>5</v>
      </c>
      <c r="B326" s="38">
        <v>8488.9</v>
      </c>
      <c r="C326" s="33">
        <v>2.2999999999999998</v>
      </c>
      <c r="D326" s="33">
        <v>10.64</v>
      </c>
      <c r="E326" s="33">
        <v>3.72</v>
      </c>
      <c r="F326" s="35">
        <v>0.77</v>
      </c>
      <c r="G326" s="35">
        <v>1.33</v>
      </c>
      <c r="H326" s="35"/>
      <c r="I326" s="51">
        <v>157553.99</v>
      </c>
      <c r="J326" s="41">
        <f t="shared" si="361"/>
        <v>17826.632999999983</v>
      </c>
      <c r="K326" s="41">
        <f t="shared" si="371"/>
        <v>90321.896000000008</v>
      </c>
      <c r="L326" s="41">
        <f t="shared" si="372"/>
        <v>31578.707999999999</v>
      </c>
      <c r="M326" s="41">
        <f t="shared" si="373"/>
        <v>6536.4529999999995</v>
      </c>
      <c r="N326" s="110">
        <v>11290.3</v>
      </c>
      <c r="O326" s="41"/>
      <c r="P326" s="213">
        <f t="shared" si="353"/>
        <v>0.88571111401240943</v>
      </c>
      <c r="Q326" s="40">
        <f t="shared" si="340"/>
        <v>157553.99</v>
      </c>
      <c r="R326" s="51">
        <v>139547.32</v>
      </c>
      <c r="S326" s="41">
        <f t="shared" si="374"/>
        <v>15816.261164054675</v>
      </c>
      <c r="T326" s="41">
        <f t="shared" si="375"/>
        <v>79999.107125872993</v>
      </c>
      <c r="U326" s="41">
        <f t="shared" si="376"/>
        <v>27969.612641752585</v>
      </c>
      <c r="V326" s="41">
        <f t="shared" si="362"/>
        <v>5789.4090683197555</v>
      </c>
      <c r="W326" s="51">
        <v>9972.93</v>
      </c>
      <c r="X326" s="51"/>
      <c r="Y326" s="41"/>
      <c r="Z326" s="40">
        <f t="shared" si="377"/>
        <v>139547.32</v>
      </c>
      <c r="AA326" s="54">
        <f t="shared" si="363"/>
        <v>15069.217232374445</v>
      </c>
      <c r="AB326" s="54">
        <f t="shared" si="364"/>
        <v>79999.107125872993</v>
      </c>
      <c r="AC326" s="54">
        <f t="shared" si="365"/>
        <v>27969.612641752585</v>
      </c>
      <c r="AD326" s="54">
        <f t="shared" si="366"/>
        <v>6536.4529999999995</v>
      </c>
      <c r="AE326" s="54">
        <f t="shared" si="367"/>
        <v>9972.93</v>
      </c>
      <c r="AF326" s="54">
        <f t="shared" si="368"/>
        <v>0</v>
      </c>
      <c r="AG326" s="54"/>
      <c r="AH326" s="42">
        <f t="shared" si="369"/>
        <v>139547.32</v>
      </c>
      <c r="AI326" s="56">
        <f t="shared" si="370"/>
        <v>18006.669999999984</v>
      </c>
    </row>
    <row r="327" spans="1:35" x14ac:dyDescent="0.25">
      <c r="A327" s="31">
        <v>6</v>
      </c>
      <c r="B327" s="38">
        <v>10701.3</v>
      </c>
      <c r="C327" s="33">
        <v>2.2999999999999998</v>
      </c>
      <c r="D327" s="33">
        <v>10.85</v>
      </c>
      <c r="E327" s="33">
        <v>2.5099999999999998</v>
      </c>
      <c r="F327" s="35">
        <v>0.77</v>
      </c>
      <c r="G327" s="35">
        <v>1.33</v>
      </c>
      <c r="H327" s="35"/>
      <c r="I327" s="51">
        <v>188021.81</v>
      </c>
      <c r="J327" s="41">
        <f t="shared" si="361"/>
        <v>22579.701000000023</v>
      </c>
      <c r="K327" s="41">
        <f t="shared" si="371"/>
        <v>116109.10499999998</v>
      </c>
      <c r="L327" s="41">
        <f t="shared" si="372"/>
        <v>26860.262999999995</v>
      </c>
      <c r="M327" s="41">
        <f t="shared" si="373"/>
        <v>8240.0010000000002</v>
      </c>
      <c r="N327" s="110">
        <v>14232.74</v>
      </c>
      <c r="O327" s="41"/>
      <c r="P327" s="213">
        <f t="shared" si="353"/>
        <v>0.95122672204889425</v>
      </c>
      <c r="Q327" s="40">
        <f t="shared" si="340"/>
        <v>188021.81</v>
      </c>
      <c r="R327" s="51">
        <v>178851.37</v>
      </c>
      <c r="S327" s="41">
        <f t="shared" si="374"/>
        <v>21462.457583048326</v>
      </c>
      <c r="T327" s="41">
        <f t="shared" si="375"/>
        <v>110446.08334918086</v>
      </c>
      <c r="U327" s="41">
        <f t="shared" si="376"/>
        <v>25550.199926861194</v>
      </c>
      <c r="V327" s="41">
        <f t="shared" si="362"/>
        <v>7838.1091409096107</v>
      </c>
      <c r="W327" s="51">
        <v>13554.52</v>
      </c>
      <c r="X327" s="51"/>
      <c r="Y327" s="41"/>
      <c r="Z327" s="40">
        <f t="shared" si="377"/>
        <v>178851.36999999997</v>
      </c>
      <c r="AA327" s="54">
        <f t="shared" si="363"/>
        <v>21060.565723957945</v>
      </c>
      <c r="AB327" s="54">
        <f t="shared" si="364"/>
        <v>110446.08334918086</v>
      </c>
      <c r="AC327" s="54">
        <f t="shared" si="365"/>
        <v>25550.199926861194</v>
      </c>
      <c r="AD327" s="54">
        <f t="shared" si="366"/>
        <v>8240.0010000000002</v>
      </c>
      <c r="AE327" s="54">
        <f t="shared" si="367"/>
        <v>13554.52</v>
      </c>
      <c r="AF327" s="54">
        <f t="shared" si="368"/>
        <v>0</v>
      </c>
      <c r="AG327" s="54"/>
      <c r="AH327" s="42">
        <f t="shared" si="369"/>
        <v>178851.36999999997</v>
      </c>
      <c r="AI327" s="56">
        <f t="shared" si="370"/>
        <v>9170.4400000000314</v>
      </c>
    </row>
    <row r="328" spans="1:35" x14ac:dyDescent="0.25">
      <c r="A328" s="31">
        <v>7</v>
      </c>
      <c r="B328" s="38">
        <v>4988.2</v>
      </c>
      <c r="C328" s="33">
        <v>2.2999999999999998</v>
      </c>
      <c r="D328" s="33">
        <v>11.22</v>
      </c>
      <c r="E328" s="33">
        <v>3.45</v>
      </c>
      <c r="F328" s="35">
        <v>0.77</v>
      </c>
      <c r="G328" s="35">
        <v>1.33</v>
      </c>
      <c r="H328" s="35"/>
      <c r="I328" s="51">
        <v>95374.52</v>
      </c>
      <c r="J328" s="41">
        <f>I328-K328-L328-M328-N328-O328</f>
        <v>11722.222000000003</v>
      </c>
      <c r="K328" s="41">
        <f t="shared" si="371"/>
        <v>55967.603999999999</v>
      </c>
      <c r="L328" s="41">
        <f t="shared" si="372"/>
        <v>17209.29</v>
      </c>
      <c r="M328" s="41">
        <f t="shared" si="373"/>
        <v>3840.9139999999998</v>
      </c>
      <c r="N328" s="110">
        <v>6634.49</v>
      </c>
      <c r="O328" s="41">
        <f>H328*B328</f>
        <v>0</v>
      </c>
      <c r="P328" s="213">
        <f t="shared" si="353"/>
        <v>0.84011452954101373</v>
      </c>
      <c r="Q328" s="40">
        <f t="shared" si="340"/>
        <v>95374.52</v>
      </c>
      <c r="R328" s="51">
        <v>80125.52</v>
      </c>
      <c r="S328" s="41">
        <f t="shared" si="374"/>
        <v>9834.1104657998767</v>
      </c>
      <c r="T328" s="41">
        <f t="shared" si="375"/>
        <v>47019.19730399776</v>
      </c>
      <c r="U328" s="41">
        <f t="shared" si="376"/>
        <v>14457.774572084872</v>
      </c>
      <c r="V328" s="41">
        <f t="shared" si="362"/>
        <v>3226.8076581174928</v>
      </c>
      <c r="W328" s="51">
        <v>5587.63</v>
      </c>
      <c r="X328" s="51"/>
      <c r="Y328" s="41"/>
      <c r="Z328" s="40">
        <f t="shared" si="377"/>
        <v>80125.520000000019</v>
      </c>
      <c r="AA328" s="54">
        <f t="shared" si="363"/>
        <v>9220.0041239173734</v>
      </c>
      <c r="AB328" s="54">
        <f t="shared" si="364"/>
        <v>47019.19730399776</v>
      </c>
      <c r="AC328" s="54">
        <f t="shared" si="365"/>
        <v>14457.774572084872</v>
      </c>
      <c r="AD328" s="54">
        <f t="shared" si="366"/>
        <v>3840.9139999999998</v>
      </c>
      <c r="AE328" s="54">
        <f t="shared" si="367"/>
        <v>5587.63</v>
      </c>
      <c r="AF328" s="54">
        <f t="shared" si="368"/>
        <v>0</v>
      </c>
      <c r="AG328" s="54"/>
      <c r="AH328" s="42">
        <f t="shared" si="369"/>
        <v>80125.520000000019</v>
      </c>
      <c r="AI328" s="56">
        <f t="shared" si="370"/>
        <v>15248.999999999985</v>
      </c>
    </row>
    <row r="329" spans="1:35" x14ac:dyDescent="0.25">
      <c r="A329" s="31">
        <v>8</v>
      </c>
      <c r="B329" s="38">
        <v>2363.9</v>
      </c>
      <c r="C329" s="33">
        <v>2.2999999999999998</v>
      </c>
      <c r="D329" s="33">
        <v>11.02</v>
      </c>
      <c r="E329" s="33">
        <v>3.07</v>
      </c>
      <c r="F329" s="35">
        <v>0.77</v>
      </c>
      <c r="G329" s="35">
        <v>1.33</v>
      </c>
      <c r="H329" s="35"/>
      <c r="I329" s="51">
        <v>43472.27</v>
      </c>
      <c r="J329" s="41">
        <f>I329-K329-L329-M329-N329-O329</f>
        <v>5200.655999999999</v>
      </c>
      <c r="K329" s="41">
        <f t="shared" si="371"/>
        <v>26050.178</v>
      </c>
      <c r="L329" s="41">
        <f t="shared" si="372"/>
        <v>7257.1729999999998</v>
      </c>
      <c r="M329" s="41">
        <f t="shared" si="373"/>
        <v>1820.2030000000002</v>
      </c>
      <c r="N329" s="110">
        <v>3144.06</v>
      </c>
      <c r="O329" s="41">
        <f>H329*B329</f>
        <v>0</v>
      </c>
      <c r="P329" s="213">
        <f t="shared" si="353"/>
        <v>1.0378622970459102</v>
      </c>
      <c r="Q329" s="40">
        <f t="shared" si="340"/>
        <v>43472.27</v>
      </c>
      <c r="R329" s="51">
        <v>45118.23</v>
      </c>
      <c r="S329" s="41">
        <f t="shared" si="374"/>
        <v>5376.3461159557555</v>
      </c>
      <c r="T329" s="41">
        <f t="shared" si="375"/>
        <v>27036.497577534832</v>
      </c>
      <c r="U329" s="41">
        <f t="shared" si="376"/>
        <v>7531.946239839559</v>
      </c>
      <c r="V329" s="41">
        <f t="shared" si="362"/>
        <v>1889.1200666698569</v>
      </c>
      <c r="W329" s="51">
        <v>3284.32</v>
      </c>
      <c r="X329" s="51"/>
      <c r="Y329" s="41"/>
      <c r="Z329" s="40">
        <f t="shared" si="377"/>
        <v>45118.23</v>
      </c>
      <c r="AA329" s="54">
        <f t="shared" si="363"/>
        <v>5445.2631826256111</v>
      </c>
      <c r="AB329" s="54">
        <f t="shared" si="364"/>
        <v>27036.497577534832</v>
      </c>
      <c r="AC329" s="54">
        <f t="shared" si="365"/>
        <v>7531.946239839559</v>
      </c>
      <c r="AD329" s="54">
        <f t="shared" si="366"/>
        <v>1820.2030000000002</v>
      </c>
      <c r="AE329" s="54">
        <f t="shared" si="367"/>
        <v>3284.32</v>
      </c>
      <c r="AF329" s="54">
        <f t="shared" si="368"/>
        <v>0</v>
      </c>
      <c r="AG329" s="54"/>
      <c r="AH329" s="42">
        <f t="shared" si="369"/>
        <v>45118.23</v>
      </c>
      <c r="AI329" s="56">
        <f t="shared" si="370"/>
        <v>-1645.9600000000064</v>
      </c>
    </row>
    <row r="330" spans="1:35" x14ac:dyDescent="0.25">
      <c r="A330" s="31">
        <v>9</v>
      </c>
      <c r="B330" s="38">
        <v>7667.4</v>
      </c>
      <c r="C330" s="33">
        <v>2.2999999999999998</v>
      </c>
      <c r="D330" s="33">
        <v>10.91</v>
      </c>
      <c r="E330" s="33">
        <v>3.26</v>
      </c>
      <c r="F330" s="35">
        <v>0.77</v>
      </c>
      <c r="G330" s="35">
        <v>1.33</v>
      </c>
      <c r="H330" s="35"/>
      <c r="I330" s="51">
        <v>142384.65</v>
      </c>
      <c r="J330" s="41">
        <f>I330-K330-L330-M330-N330-O330</f>
        <v>17636.103999999988</v>
      </c>
      <c r="K330" s="41">
        <f t="shared" si="371"/>
        <v>83651.334000000003</v>
      </c>
      <c r="L330" s="41">
        <f t="shared" si="372"/>
        <v>24995.723999999998</v>
      </c>
      <c r="M330" s="41">
        <f t="shared" si="373"/>
        <v>5903.8980000000001</v>
      </c>
      <c r="N330" s="110">
        <v>10197.59</v>
      </c>
      <c r="O330" s="41">
        <f>H330*B330</f>
        <v>0</v>
      </c>
      <c r="P330" s="213">
        <f t="shared" si="353"/>
        <v>0.99366813768197626</v>
      </c>
      <c r="Q330" s="40">
        <f t="shared" si="340"/>
        <v>142384.65</v>
      </c>
      <c r="R330" s="51">
        <v>141483.09</v>
      </c>
      <c r="S330" s="41">
        <f t="shared" si="374"/>
        <v>17492.974881789993</v>
      </c>
      <c r="T330" s="41">
        <f t="shared" si="375"/>
        <v>83121.665270392987</v>
      </c>
      <c r="U330" s="41">
        <f t="shared" si="376"/>
        <v>24837.454517092676</v>
      </c>
      <c r="V330" s="41">
        <f t="shared" si="362"/>
        <v>5866.5153307243445</v>
      </c>
      <c r="W330" s="51">
        <v>10164.48</v>
      </c>
      <c r="X330" s="51"/>
      <c r="Y330" s="41"/>
      <c r="Z330" s="40">
        <f t="shared" si="377"/>
        <v>141483.09</v>
      </c>
      <c r="AA330" s="54">
        <f t="shared" si="363"/>
        <v>17455.592212514326</v>
      </c>
      <c r="AB330" s="54">
        <f t="shared" si="364"/>
        <v>83121.665270392987</v>
      </c>
      <c r="AC330" s="54">
        <f t="shared" si="365"/>
        <v>24837.454517092676</v>
      </c>
      <c r="AD330" s="54">
        <f t="shared" si="366"/>
        <v>5903.8980000000001</v>
      </c>
      <c r="AE330" s="54">
        <f t="shared" si="367"/>
        <v>10164.48</v>
      </c>
      <c r="AF330" s="54">
        <f t="shared" si="368"/>
        <v>0</v>
      </c>
      <c r="AG330" s="54"/>
      <c r="AH330" s="42">
        <f t="shared" si="369"/>
        <v>141483.09</v>
      </c>
      <c r="AI330" s="56">
        <f t="shared" si="370"/>
        <v>901.55999999999767</v>
      </c>
    </row>
    <row r="331" spans="1:35" x14ac:dyDescent="0.25">
      <c r="A331" s="31">
        <v>10</v>
      </c>
      <c r="B331" s="38">
        <v>6215.4</v>
      </c>
      <c r="C331" s="33">
        <v>2.2999999999999998</v>
      </c>
      <c r="D331" s="33">
        <v>10.63</v>
      </c>
      <c r="E331" s="33">
        <v>3.97</v>
      </c>
      <c r="F331" s="35">
        <v>0.77</v>
      </c>
      <c r="G331" s="35">
        <v>1.33</v>
      </c>
      <c r="H331" s="35"/>
      <c r="I331" s="51">
        <v>118093.52</v>
      </c>
      <c r="J331" s="41">
        <f t="shared" ref="J331:J337" si="378">I331-K331-L331-M331-N331</f>
        <v>14296.302</v>
      </c>
      <c r="K331" s="41">
        <f t="shared" si="371"/>
        <v>66069.702000000005</v>
      </c>
      <c r="L331" s="41">
        <f t="shared" si="372"/>
        <v>24675.137999999999</v>
      </c>
      <c r="M331" s="41">
        <f t="shared" si="373"/>
        <v>4785.8580000000002</v>
      </c>
      <c r="N331" s="110">
        <v>8266.52</v>
      </c>
      <c r="O331" s="41"/>
      <c r="P331" s="213">
        <f t="shared" si="353"/>
        <v>0.92372324916727011</v>
      </c>
      <c r="Q331" s="40">
        <f t="shared" si="340"/>
        <v>118093.52</v>
      </c>
      <c r="R331" s="51">
        <v>109085.73</v>
      </c>
      <c r="S331" s="41">
        <f t="shared" si="374"/>
        <v>13195.593248222762</v>
      </c>
      <c r="T331" s="41">
        <f t="shared" si="375"/>
        <v>61030.11980295329</v>
      </c>
      <c r="U331" s="41">
        <f t="shared" si="376"/>
        <v>22792.998647010772</v>
      </c>
      <c r="V331" s="41">
        <f t="shared" si="362"/>
        <v>4420.8083018131729</v>
      </c>
      <c r="W331" s="51">
        <v>7646.21</v>
      </c>
      <c r="X331" s="51"/>
      <c r="Y331" s="41"/>
      <c r="Z331" s="40">
        <f t="shared" si="377"/>
        <v>109085.73</v>
      </c>
      <c r="AA331" s="54">
        <f t="shared" si="363"/>
        <v>12830.543550035924</v>
      </c>
      <c r="AB331" s="54">
        <f t="shared" si="364"/>
        <v>61030.11980295329</v>
      </c>
      <c r="AC331" s="54">
        <f t="shared" si="365"/>
        <v>22792.998647010772</v>
      </c>
      <c r="AD331" s="54">
        <f t="shared" si="366"/>
        <v>4785.8580000000002</v>
      </c>
      <c r="AE331" s="54">
        <f t="shared" si="367"/>
        <v>7646.21</v>
      </c>
      <c r="AF331" s="54">
        <f t="shared" si="368"/>
        <v>0</v>
      </c>
      <c r="AG331" s="54"/>
      <c r="AH331" s="42">
        <f t="shared" si="369"/>
        <v>109085.73</v>
      </c>
      <c r="AI331" s="56">
        <f t="shared" si="370"/>
        <v>9007.7900000000081</v>
      </c>
    </row>
    <row r="332" spans="1:35" x14ac:dyDescent="0.25">
      <c r="A332" s="31">
        <v>11</v>
      </c>
      <c r="B332" s="38">
        <v>6020.7</v>
      </c>
      <c r="C332" s="33">
        <v>2.2999999999999998</v>
      </c>
      <c r="D332" s="33">
        <v>10.48</v>
      </c>
      <c r="E332" s="33">
        <v>3.3</v>
      </c>
      <c r="F332" s="35">
        <v>0.77</v>
      </c>
      <c r="G332" s="35">
        <v>1.33</v>
      </c>
      <c r="H332" s="35"/>
      <c r="I332" s="51">
        <v>110118.57</v>
      </c>
      <c r="J332" s="41">
        <f t="shared" si="378"/>
        <v>14509.81500000001</v>
      </c>
      <c r="K332" s="41">
        <f t="shared" si="371"/>
        <v>63096.936000000002</v>
      </c>
      <c r="L332" s="41">
        <f t="shared" si="372"/>
        <v>19868.309999999998</v>
      </c>
      <c r="M332" s="41">
        <f t="shared" si="373"/>
        <v>4635.9390000000003</v>
      </c>
      <c r="N332" s="110">
        <v>8007.57</v>
      </c>
      <c r="O332" s="41"/>
      <c r="P332" s="213">
        <f t="shared" si="353"/>
        <v>0.88996615193967732</v>
      </c>
      <c r="Q332" s="40">
        <f t="shared" si="340"/>
        <v>110118.57</v>
      </c>
      <c r="R332" s="51">
        <v>98001.8</v>
      </c>
      <c r="S332" s="41">
        <f t="shared" si="374"/>
        <v>12895.430480194223</v>
      </c>
      <c r="T332" s="41">
        <f t="shared" si="375"/>
        <v>56154.137331104095</v>
      </c>
      <c r="U332" s="41">
        <f t="shared" si="376"/>
        <v>17682.123396244609</v>
      </c>
      <c r="V332" s="41">
        <f t="shared" si="362"/>
        <v>4125.8287924570759</v>
      </c>
      <c r="W332" s="51">
        <v>7144.28</v>
      </c>
      <c r="X332" s="51"/>
      <c r="Y332" s="41"/>
      <c r="Z332" s="40">
        <f t="shared" si="377"/>
        <v>98001.8</v>
      </c>
      <c r="AA332" s="54">
        <f t="shared" si="363"/>
        <v>12385.320272651297</v>
      </c>
      <c r="AB332" s="54">
        <f t="shared" si="364"/>
        <v>56154.137331104095</v>
      </c>
      <c r="AC332" s="54">
        <f t="shared" si="365"/>
        <v>17682.123396244609</v>
      </c>
      <c r="AD332" s="54">
        <f t="shared" si="366"/>
        <v>4635.9390000000003</v>
      </c>
      <c r="AE332" s="54">
        <f t="shared" si="367"/>
        <v>7144.28</v>
      </c>
      <c r="AF332" s="54">
        <f t="shared" si="368"/>
        <v>0</v>
      </c>
      <c r="AG332" s="54"/>
      <c r="AH332" s="42">
        <f t="shared" si="369"/>
        <v>98001.8</v>
      </c>
      <c r="AI332" s="56">
        <f t="shared" si="370"/>
        <v>12116.770000000004</v>
      </c>
    </row>
    <row r="333" spans="1:35" x14ac:dyDescent="0.25">
      <c r="A333" s="31">
        <v>12</v>
      </c>
      <c r="B333" s="38">
        <v>2819.7</v>
      </c>
      <c r="C333" s="33">
        <v>2.2999999999999998</v>
      </c>
      <c r="D333" s="33">
        <v>10.71</v>
      </c>
      <c r="E333" s="33">
        <v>2.95</v>
      </c>
      <c r="F333" s="35">
        <v>0.77</v>
      </c>
      <c r="G333" s="35">
        <v>1.33</v>
      </c>
      <c r="H333" s="35"/>
      <c r="I333" s="51">
        <v>51205.83</v>
      </c>
      <c r="J333" s="41">
        <f t="shared" si="378"/>
        <v>6767.3590000000013</v>
      </c>
      <c r="K333" s="41">
        <f t="shared" si="371"/>
        <v>30198.987000000001</v>
      </c>
      <c r="L333" s="41">
        <f t="shared" si="372"/>
        <v>8318.1149999999998</v>
      </c>
      <c r="M333" s="41">
        <f t="shared" si="373"/>
        <v>2171.1689999999999</v>
      </c>
      <c r="N333" s="110">
        <v>3750.2</v>
      </c>
      <c r="O333" s="41"/>
      <c r="P333" s="213">
        <f t="shared" si="353"/>
        <v>0.87262153547750321</v>
      </c>
      <c r="Q333" s="40">
        <f t="shared" si="340"/>
        <v>51205.83</v>
      </c>
      <c r="R333" s="51">
        <v>44683.31</v>
      </c>
      <c r="S333" s="41">
        <f t="shared" si="374"/>
        <v>5897.9484840552323</v>
      </c>
      <c r="T333" s="41">
        <f t="shared" si="375"/>
        <v>26352.28640580516</v>
      </c>
      <c r="U333" s="41">
        <f t="shared" si="376"/>
        <v>7258.5662835784515</v>
      </c>
      <c r="V333" s="41">
        <f t="shared" si="362"/>
        <v>1894.608826561155</v>
      </c>
      <c r="W333" s="51">
        <v>3279.9</v>
      </c>
      <c r="X333" s="51"/>
      <c r="Y333" s="41"/>
      <c r="Z333" s="40">
        <f t="shared" si="377"/>
        <v>44683.31</v>
      </c>
      <c r="AA333" s="54">
        <f t="shared" si="363"/>
        <v>5621.3883106163812</v>
      </c>
      <c r="AB333" s="54">
        <f t="shared" si="364"/>
        <v>26352.28640580516</v>
      </c>
      <c r="AC333" s="54">
        <f t="shared" si="365"/>
        <v>7258.5662835784515</v>
      </c>
      <c r="AD333" s="54">
        <f t="shared" si="366"/>
        <v>2171.1689999999999</v>
      </c>
      <c r="AE333" s="54">
        <f t="shared" si="367"/>
        <v>3279.9</v>
      </c>
      <c r="AF333" s="54">
        <f t="shared" si="368"/>
        <v>0</v>
      </c>
      <c r="AG333" s="54"/>
      <c r="AH333" s="42">
        <f t="shared" si="369"/>
        <v>44683.31</v>
      </c>
      <c r="AI333" s="56">
        <f t="shared" si="370"/>
        <v>6522.5200000000041</v>
      </c>
    </row>
    <row r="334" spans="1:35" x14ac:dyDescent="0.25">
      <c r="A334" s="31">
        <v>13</v>
      </c>
      <c r="B334" s="38">
        <v>7986.1</v>
      </c>
      <c r="C334" s="33">
        <v>2.2999999999999998</v>
      </c>
      <c r="D334" s="33">
        <v>10.74</v>
      </c>
      <c r="E334" s="33">
        <v>2.81</v>
      </c>
      <c r="F334" s="35">
        <v>0.77</v>
      </c>
      <c r="G334" s="35">
        <v>1.33</v>
      </c>
      <c r="H334" s="35"/>
      <c r="I334" s="51">
        <v>143750.42000000001</v>
      </c>
      <c r="J334" s="41">
        <f t="shared" si="378"/>
        <v>18767.918000000001</v>
      </c>
      <c r="K334" s="41">
        <f t="shared" si="371"/>
        <v>85770.714000000007</v>
      </c>
      <c r="L334" s="41">
        <f t="shared" si="372"/>
        <v>22440.941000000003</v>
      </c>
      <c r="M334" s="41">
        <f t="shared" si="373"/>
        <v>6149.2970000000005</v>
      </c>
      <c r="N334" s="110">
        <v>10621.55</v>
      </c>
      <c r="O334" s="41"/>
      <c r="P334" s="213">
        <f t="shared" si="353"/>
        <v>0.95911942379020521</v>
      </c>
      <c r="Q334" s="40">
        <f t="shared" si="340"/>
        <v>143750.42000000001</v>
      </c>
      <c r="R334" s="51">
        <v>137873.82</v>
      </c>
      <c r="S334" s="41">
        <f t="shared" si="374"/>
        <v>18029.889613660685</v>
      </c>
      <c r="T334" s="41">
        <f t="shared" si="375"/>
        <v>82264.357789754489</v>
      </c>
      <c r="U334" s="41">
        <f t="shared" si="376"/>
        <v>21523.542401229995</v>
      </c>
      <c r="V334" s="41">
        <f t="shared" si="362"/>
        <v>5897.9101953548379</v>
      </c>
      <c r="W334" s="51">
        <v>10158.120000000001</v>
      </c>
      <c r="X334" s="51"/>
      <c r="Y334" s="41"/>
      <c r="Z334" s="40">
        <f t="shared" si="377"/>
        <v>137873.82</v>
      </c>
      <c r="AA334" s="54">
        <f t="shared" si="363"/>
        <v>17778.502809015525</v>
      </c>
      <c r="AB334" s="54">
        <f t="shared" si="364"/>
        <v>82264.357789754489</v>
      </c>
      <c r="AC334" s="54">
        <f t="shared" si="365"/>
        <v>21523.542401229995</v>
      </c>
      <c r="AD334" s="54">
        <f t="shared" si="366"/>
        <v>6149.2970000000005</v>
      </c>
      <c r="AE334" s="54">
        <f t="shared" si="367"/>
        <v>10158.120000000001</v>
      </c>
      <c r="AF334" s="54">
        <f t="shared" si="368"/>
        <v>0</v>
      </c>
      <c r="AG334" s="54"/>
      <c r="AH334" s="42">
        <f t="shared" si="369"/>
        <v>137873.82</v>
      </c>
      <c r="AI334" s="56">
        <f t="shared" si="370"/>
        <v>5876.6000000000058</v>
      </c>
    </row>
    <row r="335" spans="1:35" x14ac:dyDescent="0.25">
      <c r="A335" s="31">
        <v>14</v>
      </c>
      <c r="B335" s="38">
        <v>6546</v>
      </c>
      <c r="C335" s="33">
        <v>2.2999999999999998</v>
      </c>
      <c r="D335" s="33">
        <v>11.04</v>
      </c>
      <c r="E335" s="33">
        <v>2.82</v>
      </c>
      <c r="F335" s="35">
        <v>0.77</v>
      </c>
      <c r="G335" s="35">
        <v>1.33</v>
      </c>
      <c r="H335" s="35"/>
      <c r="I335" s="51">
        <v>119464.95</v>
      </c>
      <c r="J335" s="41">
        <f t="shared" si="378"/>
        <v>14990.720000000001</v>
      </c>
      <c r="K335" s="41">
        <f t="shared" si="371"/>
        <v>72267.839999999997</v>
      </c>
      <c r="L335" s="41">
        <f t="shared" si="372"/>
        <v>18459.719999999998</v>
      </c>
      <c r="M335" s="41">
        <f t="shared" si="373"/>
        <v>5040.42</v>
      </c>
      <c r="N335" s="110">
        <v>8706.25</v>
      </c>
      <c r="O335" s="41"/>
      <c r="P335" s="213">
        <f t="shared" si="353"/>
        <v>0.84693518894035458</v>
      </c>
      <c r="Q335" s="40">
        <f t="shared" si="340"/>
        <v>119464.95</v>
      </c>
      <c r="R335" s="51">
        <v>101179.07</v>
      </c>
      <c r="S335" s="41">
        <f t="shared" si="374"/>
        <v>12654.347764263915</v>
      </c>
      <c r="T335" s="41">
        <f t="shared" si="375"/>
        <v>61206.176724711309</v>
      </c>
      <c r="U335" s="41">
        <f t="shared" si="376"/>
        <v>15634.186445986041</v>
      </c>
      <c r="V335" s="41">
        <f t="shared" si="362"/>
        <v>4268.9090650387425</v>
      </c>
      <c r="W335" s="51">
        <v>7415.45</v>
      </c>
      <c r="X335" s="51"/>
      <c r="Y335" s="41"/>
      <c r="Z335" s="40">
        <f t="shared" si="377"/>
        <v>101179.06999999999</v>
      </c>
      <c r="AA335" s="54">
        <f t="shared" si="363"/>
        <v>11882.836829302651</v>
      </c>
      <c r="AB335" s="54">
        <f t="shared" si="364"/>
        <v>61206.176724711309</v>
      </c>
      <c r="AC335" s="54">
        <f t="shared" si="365"/>
        <v>15634.186445986041</v>
      </c>
      <c r="AD335" s="54">
        <f t="shared" si="366"/>
        <v>5040.42</v>
      </c>
      <c r="AE335" s="54">
        <f t="shared" si="367"/>
        <v>7415.45</v>
      </c>
      <c r="AF335" s="54">
        <f t="shared" si="368"/>
        <v>0</v>
      </c>
      <c r="AG335" s="54"/>
      <c r="AH335" s="42">
        <f t="shared" si="369"/>
        <v>101179.06999999999</v>
      </c>
      <c r="AI335" s="56">
        <f t="shared" si="370"/>
        <v>18285.880000000005</v>
      </c>
    </row>
    <row r="336" spans="1:35" x14ac:dyDescent="0.25">
      <c r="A336" s="31">
        <v>31</v>
      </c>
      <c r="B336" s="38">
        <v>2761.4</v>
      </c>
      <c r="C336" s="33">
        <v>2.2999999999999998</v>
      </c>
      <c r="D336" s="33">
        <v>10.98</v>
      </c>
      <c r="E336" s="33">
        <v>3.74</v>
      </c>
      <c r="F336" s="35">
        <v>0.77</v>
      </c>
      <c r="G336" s="35">
        <v>1.33</v>
      </c>
      <c r="H336" s="35"/>
      <c r="I336" s="51">
        <v>51942.19</v>
      </c>
      <c r="J336" s="41">
        <f t="shared" si="378"/>
        <v>5495.3539999999994</v>
      </c>
      <c r="K336" s="41">
        <f t="shared" si="371"/>
        <v>30320.172000000002</v>
      </c>
      <c r="L336" s="41">
        <f t="shared" si="372"/>
        <v>10327.636</v>
      </c>
      <c r="M336" s="41">
        <f t="shared" si="373"/>
        <v>2126.2780000000002</v>
      </c>
      <c r="N336" s="110">
        <v>3672.75</v>
      </c>
      <c r="O336" s="41"/>
      <c r="P336" s="213">
        <f t="shared" si="353"/>
        <v>0.81006499725945325</v>
      </c>
      <c r="Q336" s="40">
        <f t="shared" si="340"/>
        <v>51942.19</v>
      </c>
      <c r="R336" s="51">
        <v>42076.55</v>
      </c>
      <c r="S336" s="41">
        <f t="shared" si="374"/>
        <v>4451.5101416343823</v>
      </c>
      <c r="T336" s="41">
        <f t="shared" si="375"/>
        <v>24561.310048086154</v>
      </c>
      <c r="U336" s="41">
        <f t="shared" si="376"/>
        <v>8366.0564280366307</v>
      </c>
      <c r="V336" s="41">
        <f t="shared" si="362"/>
        <v>1722.4233822428359</v>
      </c>
      <c r="W336" s="51">
        <v>2975.25</v>
      </c>
      <c r="X336" s="51"/>
      <c r="Y336" s="41"/>
      <c r="Z336" s="40">
        <f t="shared" si="377"/>
        <v>42076.55</v>
      </c>
      <c r="AA336" s="54">
        <f t="shared" si="363"/>
        <v>4047.6555238772198</v>
      </c>
      <c r="AB336" s="54">
        <f t="shared" si="364"/>
        <v>24561.310048086154</v>
      </c>
      <c r="AC336" s="54">
        <f t="shared" si="365"/>
        <v>8366.0564280366307</v>
      </c>
      <c r="AD336" s="54">
        <f t="shared" si="366"/>
        <v>2126.2780000000002</v>
      </c>
      <c r="AE336" s="54">
        <f t="shared" si="367"/>
        <v>2975.25</v>
      </c>
      <c r="AF336" s="54">
        <f t="shared" si="368"/>
        <v>0</v>
      </c>
      <c r="AG336" s="54"/>
      <c r="AH336" s="42">
        <f t="shared" si="369"/>
        <v>42076.55</v>
      </c>
      <c r="AI336" s="56">
        <f t="shared" si="370"/>
        <v>9865.64</v>
      </c>
    </row>
    <row r="337" spans="1:35" x14ac:dyDescent="0.25">
      <c r="A337" s="31">
        <v>32</v>
      </c>
      <c r="B337" s="38">
        <v>5327</v>
      </c>
      <c r="C337" s="33">
        <v>2.2999999999999998</v>
      </c>
      <c r="D337" s="33">
        <v>10.34</v>
      </c>
      <c r="E337" s="33">
        <v>2.02</v>
      </c>
      <c r="F337" s="35">
        <v>0.77</v>
      </c>
      <c r="G337" s="35">
        <v>1.33</v>
      </c>
      <c r="H337" s="35"/>
      <c r="I337" s="51">
        <v>87789.29</v>
      </c>
      <c r="J337" s="41">
        <f t="shared" si="378"/>
        <v>10760.839999999993</v>
      </c>
      <c r="K337" s="41">
        <f t="shared" si="371"/>
        <v>55081.18</v>
      </c>
      <c r="L337" s="41">
        <f t="shared" si="372"/>
        <v>10760.54</v>
      </c>
      <c r="M337" s="41">
        <f t="shared" si="373"/>
        <v>4101.79</v>
      </c>
      <c r="N337" s="110">
        <v>7084.94</v>
      </c>
      <c r="O337" s="41"/>
      <c r="P337" s="213">
        <f t="shared" si="353"/>
        <v>1.0257259171363615</v>
      </c>
      <c r="Q337" s="40">
        <f t="shared" si="340"/>
        <v>87789.29</v>
      </c>
      <c r="R337" s="51">
        <v>90047.75</v>
      </c>
      <c r="S337" s="41">
        <f t="shared" si="374"/>
        <v>11037.879057513728</v>
      </c>
      <c r="T337" s="41">
        <f t="shared" si="375"/>
        <v>56498.193872453012</v>
      </c>
      <c r="U337" s="41">
        <f t="shared" si="376"/>
        <v>11037.364760382505</v>
      </c>
      <c r="V337" s="41">
        <f t="shared" si="362"/>
        <v>4207.3123096507561</v>
      </c>
      <c r="W337" s="51">
        <v>7267</v>
      </c>
      <c r="X337" s="51"/>
      <c r="Y337" s="41"/>
      <c r="Z337" s="40">
        <f t="shared" si="377"/>
        <v>90047.750000000015</v>
      </c>
      <c r="AA337" s="54">
        <f t="shared" si="363"/>
        <v>11143.401367164501</v>
      </c>
      <c r="AB337" s="54">
        <f t="shared" si="364"/>
        <v>56498.193872453012</v>
      </c>
      <c r="AC337" s="54">
        <f t="shared" si="365"/>
        <v>11037.364760382505</v>
      </c>
      <c r="AD337" s="54">
        <f t="shared" si="366"/>
        <v>4101.79</v>
      </c>
      <c r="AE337" s="54">
        <f t="shared" si="367"/>
        <v>7267</v>
      </c>
      <c r="AF337" s="54">
        <f t="shared" si="368"/>
        <v>0</v>
      </c>
      <c r="AG337" s="54"/>
      <c r="AH337" s="42">
        <f t="shared" si="369"/>
        <v>90047.750000000015</v>
      </c>
      <c r="AI337" s="56">
        <f t="shared" si="370"/>
        <v>-2258.460000000021</v>
      </c>
    </row>
    <row r="338" spans="1:35" x14ac:dyDescent="0.25">
      <c r="A338" s="32" t="s">
        <v>37</v>
      </c>
      <c r="B338" s="53">
        <f>SUM(B322:B337)</f>
        <v>79962.799999999988</v>
      </c>
      <c r="C338" s="33"/>
      <c r="D338" s="34"/>
      <c r="E338" s="34"/>
      <c r="F338" s="35"/>
      <c r="G338" s="35"/>
      <c r="H338" s="35"/>
      <c r="I338" s="43">
        <f t="shared" ref="I338:N338" si="379">SUM(I322:I337)</f>
        <v>1492710.0799999998</v>
      </c>
      <c r="J338" s="43">
        <f t="shared" si="379"/>
        <v>179263.00899999999</v>
      </c>
      <c r="K338" s="43">
        <f t="shared" si="379"/>
        <v>874981.87500000012</v>
      </c>
      <c r="L338" s="43">
        <f t="shared" si="379"/>
        <v>270539.67</v>
      </c>
      <c r="M338" s="43">
        <f t="shared" si="379"/>
        <v>61571.356</v>
      </c>
      <c r="N338" s="43">
        <f t="shared" si="379"/>
        <v>106354.17000000001</v>
      </c>
      <c r="O338" s="43">
        <f>SUM(O327:O337)</f>
        <v>0</v>
      </c>
      <c r="P338" s="213">
        <f t="shared" si="353"/>
        <v>0.90962285857947733</v>
      </c>
      <c r="Q338" s="40">
        <f t="shared" si="340"/>
        <v>1492710.0799999998</v>
      </c>
      <c r="R338" s="43">
        <f t="shared" ref="R338:W338" si="380">SUM(R322:R337)</f>
        <v>1357803.2100000002</v>
      </c>
      <c r="S338" s="43">
        <f t="shared" si="380"/>
        <v>163703.54722390859</v>
      </c>
      <c r="T338" s="43">
        <f t="shared" si="380"/>
        <v>799099.66687725496</v>
      </c>
      <c r="U338" s="43">
        <f t="shared" si="380"/>
        <v>241144.83760476712</v>
      </c>
      <c r="V338" s="43">
        <f t="shared" si="380"/>
        <v>56385.788294069331</v>
      </c>
      <c r="W338" s="43">
        <f t="shared" si="380"/>
        <v>97469.37</v>
      </c>
      <c r="X338" s="43">
        <f>SUM(X327:X337)</f>
        <v>0</v>
      </c>
      <c r="Y338" s="41"/>
      <c r="Z338" s="40">
        <f t="shared" ref="Z338:AE338" si="381">SUM(Z322:Z337)</f>
        <v>1357803.2100000002</v>
      </c>
      <c r="AA338" s="55">
        <f t="shared" si="381"/>
        <v>158517.97951797795</v>
      </c>
      <c r="AB338" s="55">
        <f t="shared" si="381"/>
        <v>799099.66687725496</v>
      </c>
      <c r="AC338" s="55">
        <f t="shared" si="381"/>
        <v>241144.83760476712</v>
      </c>
      <c r="AD338" s="55">
        <f t="shared" si="381"/>
        <v>61571.356</v>
      </c>
      <c r="AE338" s="55">
        <f t="shared" si="381"/>
        <v>97469.37</v>
      </c>
      <c r="AF338" s="55">
        <f>SUM(AF327:AF337)</f>
        <v>0</v>
      </c>
      <c r="AG338" s="54"/>
      <c r="AH338" s="42">
        <f>SUM(AH322:AH337)</f>
        <v>1357803.2100000002</v>
      </c>
      <c r="AI338" s="56">
        <f>SUM(AI322:AI337)</f>
        <v>134906.87</v>
      </c>
    </row>
    <row r="339" spans="1:35" x14ac:dyDescent="0.25">
      <c r="A339" s="6" t="s">
        <v>45</v>
      </c>
      <c r="B339" s="37"/>
      <c r="G339" s="35"/>
      <c r="P339" s="213"/>
      <c r="Q339" s="40">
        <f t="shared" si="340"/>
        <v>0</v>
      </c>
    </row>
    <row r="340" spans="1:35" x14ac:dyDescent="0.25">
      <c r="A340" s="31">
        <v>5</v>
      </c>
      <c r="B340" s="38">
        <v>12921.5</v>
      </c>
      <c r="C340" s="33">
        <v>2.48</v>
      </c>
      <c r="D340" s="33">
        <v>10.57</v>
      </c>
      <c r="E340" s="33">
        <v>4.29</v>
      </c>
      <c r="F340" s="35">
        <v>0.77</v>
      </c>
      <c r="G340" s="35">
        <v>1.33</v>
      </c>
      <c r="H340" s="35">
        <v>5.51</v>
      </c>
      <c r="I340" s="51">
        <v>322908.77</v>
      </c>
      <c r="J340" s="41">
        <f>I340-K340-L340-M340-N340-O340</f>
        <v>32562.375</v>
      </c>
      <c r="K340" s="41">
        <f t="shared" ref="K340:K345" si="382">B340*D340</f>
        <v>136580.255</v>
      </c>
      <c r="L340" s="41">
        <f t="shared" ref="L340:L345" si="383">E340*B340</f>
        <v>55433.235000000001</v>
      </c>
      <c r="M340" s="41">
        <f t="shared" ref="M340:M345" si="384">F340*B340</f>
        <v>9949.5550000000003</v>
      </c>
      <c r="N340" s="110">
        <v>17185.72</v>
      </c>
      <c r="O340" s="41">
        <v>71197.63</v>
      </c>
      <c r="P340" s="213">
        <f t="shared" si="353"/>
        <v>0.94184623725146877</v>
      </c>
      <c r="Q340" s="40">
        <f t="shared" si="340"/>
        <v>322908.77</v>
      </c>
      <c r="R340" s="51">
        <v>304130.40999999997</v>
      </c>
      <c r="S340" s="41">
        <f t="shared" ref="S340:S345" si="385">R340-T340-U340-V340-W340-X340</f>
        <v>29713.256002900904</v>
      </c>
      <c r="T340" s="41">
        <f t="shared" ref="T340:T345" si="386">P340*K340</f>
        <v>128637.59925459611</v>
      </c>
      <c r="U340" s="41">
        <f>L340*P340</f>
        <v>52209.583803426423</v>
      </c>
      <c r="V340" s="41">
        <f t="shared" ref="V340:V345" si="387">P340*M340</f>
        <v>9370.9509390765379</v>
      </c>
      <c r="W340" s="51">
        <v>16295.56</v>
      </c>
      <c r="X340" s="51">
        <v>67903.460000000006</v>
      </c>
      <c r="Y340" s="41"/>
      <c r="Z340" s="40">
        <f>SUM(S340:Y340)</f>
        <v>304130.40999999997</v>
      </c>
      <c r="AA340" s="54">
        <f>Z340-AF340-AE340-AD340-AC340-AB340</f>
        <v>29134.651941977441</v>
      </c>
      <c r="AB340" s="54">
        <f t="shared" ref="AB340:AF345" si="388">T340</f>
        <v>128637.59925459611</v>
      </c>
      <c r="AC340" s="54">
        <f t="shared" si="388"/>
        <v>52209.583803426423</v>
      </c>
      <c r="AD340" s="54">
        <f>M340</f>
        <v>9949.5550000000003</v>
      </c>
      <c r="AE340" s="54">
        <f t="shared" si="388"/>
        <v>16295.56</v>
      </c>
      <c r="AF340" s="54">
        <f t="shared" si="388"/>
        <v>67903.460000000006</v>
      </c>
      <c r="AG340" s="54"/>
      <c r="AH340" s="42">
        <f>SUM(AA340:AG340)</f>
        <v>304130.40999999997</v>
      </c>
      <c r="AI340" s="56">
        <f>I340-Z340</f>
        <v>18778.360000000044</v>
      </c>
    </row>
    <row r="341" spans="1:35" x14ac:dyDescent="0.25">
      <c r="A341" s="31">
        <v>13</v>
      </c>
      <c r="B341" s="38">
        <v>6390.9</v>
      </c>
      <c r="C341" s="33">
        <v>2.2999999999999998</v>
      </c>
      <c r="D341" s="33">
        <v>10.99</v>
      </c>
      <c r="E341" s="33">
        <v>2.99</v>
      </c>
      <c r="F341" s="35">
        <v>0.77</v>
      </c>
      <c r="G341" s="35">
        <v>1.33</v>
      </c>
      <c r="H341" s="35"/>
      <c r="I341" s="51">
        <v>118039.91</v>
      </c>
      <c r="J341" s="41">
        <f>I341-K341-L341-M341-N341</f>
        <v>15274.15500000001</v>
      </c>
      <c r="K341" s="41">
        <f t="shared" si="382"/>
        <v>70235.990999999995</v>
      </c>
      <c r="L341" s="41">
        <f t="shared" si="383"/>
        <v>19108.791000000001</v>
      </c>
      <c r="M341" s="41">
        <f t="shared" si="384"/>
        <v>4920.9929999999995</v>
      </c>
      <c r="N341" s="110">
        <v>8499.98</v>
      </c>
      <c r="O341" s="41"/>
      <c r="P341" s="213">
        <f t="shared" si="353"/>
        <v>0.8511417028359306</v>
      </c>
      <c r="Q341" s="40">
        <f t="shared" si="340"/>
        <v>118039.91</v>
      </c>
      <c r="R341" s="51">
        <v>100468.69</v>
      </c>
      <c r="S341" s="41">
        <f t="shared" si="385"/>
        <v>12986.89774735131</v>
      </c>
      <c r="T341" s="41">
        <f t="shared" si="386"/>
        <v>59780.780980109092</v>
      </c>
      <c r="U341" s="41">
        <f>L341*P341</f>
        <v>16264.288910875906</v>
      </c>
      <c r="V341" s="41">
        <f t="shared" si="387"/>
        <v>4188.4623616636945</v>
      </c>
      <c r="W341" s="51">
        <v>7248.26</v>
      </c>
      <c r="X341" s="51"/>
      <c r="Y341" s="41"/>
      <c r="Z341" s="40">
        <f>SUM(S341:Y341)</f>
        <v>100468.69</v>
      </c>
      <c r="AA341" s="54">
        <f>Z341-AF341-AE341-AD341-AC341-AB341</f>
        <v>12254.367109015002</v>
      </c>
      <c r="AB341" s="54">
        <f t="shared" si="388"/>
        <v>59780.780980109092</v>
      </c>
      <c r="AC341" s="54">
        <f t="shared" si="388"/>
        <v>16264.288910875906</v>
      </c>
      <c r="AD341" s="54">
        <f>M341</f>
        <v>4920.9929999999995</v>
      </c>
      <c r="AE341" s="54">
        <f t="shared" si="388"/>
        <v>7248.26</v>
      </c>
      <c r="AF341" s="54">
        <f t="shared" si="388"/>
        <v>0</v>
      </c>
      <c r="AG341" s="54"/>
      <c r="AH341" s="42">
        <f>SUM(AA341:AG341)</f>
        <v>100468.69</v>
      </c>
      <c r="AI341" s="56">
        <f>I341-Z341</f>
        <v>17571.22</v>
      </c>
    </row>
    <row r="342" spans="1:35" x14ac:dyDescent="0.25">
      <c r="A342" s="31">
        <v>15</v>
      </c>
      <c r="B342" s="38">
        <v>13644.5</v>
      </c>
      <c r="C342" s="33">
        <v>2.2999999999999998</v>
      </c>
      <c r="D342" s="33">
        <v>11.04</v>
      </c>
      <c r="E342" s="33">
        <v>3.75</v>
      </c>
      <c r="F342" s="35">
        <v>0.77</v>
      </c>
      <c r="G342" s="35">
        <v>1.33</v>
      </c>
      <c r="H342" s="35"/>
      <c r="I342" s="51">
        <v>260883.55</v>
      </c>
      <c r="J342" s="41">
        <f>I342-K342-L342-M342-N342</f>
        <v>30427.909999999989</v>
      </c>
      <c r="K342" s="41">
        <f t="shared" si="382"/>
        <v>150635.28</v>
      </c>
      <c r="L342" s="41">
        <f t="shared" si="383"/>
        <v>51166.875</v>
      </c>
      <c r="M342" s="41">
        <f t="shared" si="384"/>
        <v>10506.264999999999</v>
      </c>
      <c r="N342" s="110">
        <v>18147.22</v>
      </c>
      <c r="O342" s="41"/>
      <c r="P342" s="213">
        <f t="shared" si="353"/>
        <v>0.93704252337872596</v>
      </c>
      <c r="Q342" s="40">
        <f t="shared" si="340"/>
        <v>260883.55</v>
      </c>
      <c r="R342" s="51">
        <v>244458.98</v>
      </c>
      <c r="S342" s="41">
        <f t="shared" si="385"/>
        <v>28593.942388649633</v>
      </c>
      <c r="T342" s="41">
        <f t="shared" si="386"/>
        <v>141151.66288106094</v>
      </c>
      <c r="U342" s="41">
        <f t="shared" ref="U342:U343" si="389">L342*P342</f>
        <v>47945.537663403848</v>
      </c>
      <c r="V342" s="41">
        <f t="shared" si="387"/>
        <v>9844.8170668855892</v>
      </c>
      <c r="W342" s="51">
        <v>16923.02</v>
      </c>
      <c r="X342" s="51"/>
      <c r="Y342" s="41"/>
      <c r="Z342" s="40"/>
      <c r="AA342" s="54"/>
      <c r="AB342" s="54"/>
      <c r="AC342" s="54"/>
      <c r="AD342" s="54"/>
      <c r="AE342" s="54"/>
      <c r="AF342" s="54"/>
      <c r="AG342" s="54"/>
      <c r="AH342" s="42"/>
      <c r="AI342" s="56"/>
    </row>
    <row r="343" spans="1:35" x14ac:dyDescent="0.25">
      <c r="A343" s="31">
        <v>16</v>
      </c>
      <c r="B343" s="38">
        <v>10087.700000000001</v>
      </c>
      <c r="C343" s="33">
        <v>2.2999999999999998</v>
      </c>
      <c r="D343" s="33">
        <v>11.15</v>
      </c>
      <c r="E343" s="33">
        <v>3</v>
      </c>
      <c r="F343" s="35">
        <v>0.77</v>
      </c>
      <c r="G343" s="35">
        <v>1.33</v>
      </c>
      <c r="H343" s="35"/>
      <c r="I343" s="51">
        <v>188338.46</v>
      </c>
      <c r="J343" s="41">
        <f>I343-K343-L343-M343-N343</f>
        <v>24413.135999999973</v>
      </c>
      <c r="K343" s="41">
        <f t="shared" si="382"/>
        <v>112477.85500000001</v>
      </c>
      <c r="L343" s="41">
        <f t="shared" si="383"/>
        <v>30263.100000000002</v>
      </c>
      <c r="M343" s="41">
        <f t="shared" si="384"/>
        <v>7767.5290000000005</v>
      </c>
      <c r="N343" s="110">
        <v>13416.84</v>
      </c>
      <c r="O343" s="41"/>
      <c r="P343" s="213">
        <f t="shared" si="353"/>
        <v>0.90726317927841182</v>
      </c>
      <c r="Q343" s="40">
        <f t="shared" si="340"/>
        <v>188338.46</v>
      </c>
      <c r="R343" s="51">
        <v>170872.55</v>
      </c>
      <c r="S343" s="41">
        <f t="shared" si="385"/>
        <v>22140.524297785996</v>
      </c>
      <c r="T343" s="41">
        <f t="shared" si="386"/>
        <v>102047.01632571622</v>
      </c>
      <c r="U343" s="41">
        <f t="shared" si="389"/>
        <v>27456.596320820507</v>
      </c>
      <c r="V343" s="41">
        <f t="shared" si="387"/>
        <v>7047.1930556772631</v>
      </c>
      <c r="W343" s="51">
        <v>12181.22</v>
      </c>
      <c r="X343" s="51"/>
      <c r="Y343" s="41"/>
      <c r="Z343" s="40">
        <f>SUM(S343:Y343)</f>
        <v>170872.55</v>
      </c>
      <c r="AA343" s="54">
        <f>Z343-AF343-AE343-AD343-AC343-AB343</f>
        <v>21420.188353463251</v>
      </c>
      <c r="AB343" s="54">
        <f t="shared" si="388"/>
        <v>102047.01632571622</v>
      </c>
      <c r="AC343" s="54">
        <f t="shared" si="388"/>
        <v>27456.596320820507</v>
      </c>
      <c r="AD343" s="54">
        <f>M343</f>
        <v>7767.5290000000005</v>
      </c>
      <c r="AE343" s="54">
        <f t="shared" si="388"/>
        <v>12181.22</v>
      </c>
      <c r="AF343" s="54">
        <f t="shared" si="388"/>
        <v>0</v>
      </c>
      <c r="AG343" s="54"/>
      <c r="AH343" s="42">
        <f>SUM(AA343:AG343)</f>
        <v>170872.55</v>
      </c>
      <c r="AI343" s="56">
        <f>I343-Z343</f>
        <v>17465.910000000003</v>
      </c>
    </row>
    <row r="344" spans="1:35" x14ac:dyDescent="0.25">
      <c r="A344" s="31">
        <v>17</v>
      </c>
      <c r="B344" s="38">
        <v>6466.1</v>
      </c>
      <c r="C344" s="33">
        <v>2.2999999999999998</v>
      </c>
      <c r="D344" s="33">
        <v>11.07</v>
      </c>
      <c r="E344" s="33">
        <v>3.25</v>
      </c>
      <c r="F344" s="35">
        <v>0.77</v>
      </c>
      <c r="G344" s="35">
        <v>1.33</v>
      </c>
      <c r="H344" s="35"/>
      <c r="I344" s="51">
        <v>120334.35</v>
      </c>
      <c r="J344" s="41">
        <f>I344-K344-L344-M344-N344</f>
        <v>14160.951000000005</v>
      </c>
      <c r="K344" s="41">
        <f t="shared" si="382"/>
        <v>71579.726999999999</v>
      </c>
      <c r="L344" s="41">
        <f t="shared" si="383"/>
        <v>21014.825000000001</v>
      </c>
      <c r="M344" s="41">
        <f t="shared" si="384"/>
        <v>4978.8970000000008</v>
      </c>
      <c r="N344" s="110">
        <v>8599.9500000000007</v>
      </c>
      <c r="O344" s="41"/>
      <c r="P344" s="213">
        <f t="shared" si="353"/>
        <v>0.92416820301102709</v>
      </c>
      <c r="Q344" s="40">
        <f t="shared" si="340"/>
        <v>120334.35</v>
      </c>
      <c r="R344" s="51">
        <v>111209.18</v>
      </c>
      <c r="S344" s="41">
        <f t="shared" si="385"/>
        <v>13198.520976081894</v>
      </c>
      <c r="T344" s="41">
        <f t="shared" si="386"/>
        <v>66151.707673609897</v>
      </c>
      <c r="U344" s="41">
        <f>L344*P344</f>
        <v>19421.233056841207</v>
      </c>
      <c r="V344" s="41">
        <f t="shared" si="387"/>
        <v>4601.3382934669944</v>
      </c>
      <c r="W344" s="51">
        <v>7836.38</v>
      </c>
      <c r="X344" s="51"/>
      <c r="Y344" s="41"/>
      <c r="Z344" s="40">
        <f>SUM(S344:Y344)</f>
        <v>111209.18000000001</v>
      </c>
      <c r="AA344" s="54">
        <f>Z344-AF344-AE344-AD344-AC344-AB344</f>
        <v>12820.962269548909</v>
      </c>
      <c r="AB344" s="54">
        <f t="shared" si="388"/>
        <v>66151.707673609897</v>
      </c>
      <c r="AC344" s="54">
        <f t="shared" si="388"/>
        <v>19421.233056841207</v>
      </c>
      <c r="AD344" s="54">
        <f>M344</f>
        <v>4978.8970000000008</v>
      </c>
      <c r="AE344" s="54">
        <f t="shared" si="388"/>
        <v>7836.38</v>
      </c>
      <c r="AF344" s="54">
        <f t="shared" si="388"/>
        <v>0</v>
      </c>
      <c r="AG344" s="54"/>
      <c r="AH344" s="42">
        <f>SUM(AA344:AG344)</f>
        <v>111209.18000000002</v>
      </c>
      <c r="AI344" s="56">
        <f>I344-Z344</f>
        <v>9125.1699999999983</v>
      </c>
    </row>
    <row r="345" spans="1:35" x14ac:dyDescent="0.25">
      <c r="A345" s="31" t="s">
        <v>38</v>
      </c>
      <c r="B345" s="38">
        <v>5386.3</v>
      </c>
      <c r="C345" s="33">
        <v>2.2999999999999998</v>
      </c>
      <c r="D345" s="33">
        <v>11.65</v>
      </c>
      <c r="E345" s="33">
        <v>1.51</v>
      </c>
      <c r="F345" s="35">
        <v>0.77</v>
      </c>
      <c r="G345" s="35">
        <v>1.33</v>
      </c>
      <c r="H345" s="35"/>
      <c r="I345" s="51">
        <v>93685.09</v>
      </c>
      <c r="J345" s="41">
        <f>I345-K345-L345-M345-N345</f>
        <v>11488.750999999989</v>
      </c>
      <c r="K345" s="41">
        <f t="shared" si="382"/>
        <v>62750.395000000004</v>
      </c>
      <c r="L345" s="41">
        <f t="shared" si="383"/>
        <v>8133.3130000000001</v>
      </c>
      <c r="M345" s="41">
        <f t="shared" si="384"/>
        <v>4147.451</v>
      </c>
      <c r="N345" s="110">
        <v>7165.18</v>
      </c>
      <c r="O345" s="41"/>
      <c r="P345" s="213">
        <f t="shared" si="353"/>
        <v>1.3769260402055441</v>
      </c>
      <c r="Q345" s="40">
        <f t="shared" si="340"/>
        <v>93685.09</v>
      </c>
      <c r="R345" s="51">
        <v>128997.44</v>
      </c>
      <c r="S345" s="41">
        <f t="shared" si="385"/>
        <v>16374.693346097418</v>
      </c>
      <c r="T345" s="41">
        <f t="shared" si="386"/>
        <v>86402.652908683784</v>
      </c>
      <c r="U345" s="41">
        <f>L345*P345</f>
        <v>11198.970462842275</v>
      </c>
      <c r="V345" s="41">
        <f t="shared" si="387"/>
        <v>5710.7332823765237</v>
      </c>
      <c r="W345" s="51">
        <v>9310.39</v>
      </c>
      <c r="X345" s="51"/>
      <c r="Y345" s="41"/>
      <c r="Z345" s="40">
        <f>SUM(S345:Y345)</f>
        <v>128997.44</v>
      </c>
      <c r="AA345" s="54">
        <f>Z345-AF345-AE345-AD345-AC345-AB345</f>
        <v>17937.975628473941</v>
      </c>
      <c r="AB345" s="54">
        <f t="shared" si="388"/>
        <v>86402.652908683784</v>
      </c>
      <c r="AC345" s="54">
        <f t="shared" si="388"/>
        <v>11198.970462842275</v>
      </c>
      <c r="AD345" s="54">
        <f>M345</f>
        <v>4147.451</v>
      </c>
      <c r="AE345" s="54">
        <f t="shared" si="388"/>
        <v>9310.39</v>
      </c>
      <c r="AF345" s="54">
        <f t="shared" si="388"/>
        <v>0</v>
      </c>
      <c r="AG345" s="54"/>
      <c r="AH345" s="42">
        <f>SUM(AA345:AG345)</f>
        <v>128997.44</v>
      </c>
      <c r="AI345" s="56">
        <f>I345-Z345</f>
        <v>-35312.350000000006</v>
      </c>
    </row>
    <row r="346" spans="1:35" x14ac:dyDescent="0.25">
      <c r="A346" s="32" t="s">
        <v>37</v>
      </c>
      <c r="B346" s="53">
        <f>SUM(B340:B345)</f>
        <v>54897.000000000007</v>
      </c>
      <c r="C346" s="33"/>
      <c r="D346" s="34"/>
      <c r="E346" s="34"/>
      <c r="F346" s="35"/>
      <c r="G346" s="35"/>
      <c r="H346" s="35"/>
      <c r="I346" s="43">
        <f t="shared" ref="I346:O346" si="390">SUM(I340:I345)</f>
        <v>1104190.1299999999</v>
      </c>
      <c r="J346" s="43">
        <f t="shared" si="390"/>
        <v>128327.27799999996</v>
      </c>
      <c r="K346" s="43">
        <f t="shared" si="390"/>
        <v>604259.50299999991</v>
      </c>
      <c r="L346" s="43">
        <f t="shared" si="390"/>
        <v>185120.139</v>
      </c>
      <c r="M346" s="43">
        <f t="shared" si="390"/>
        <v>42270.69</v>
      </c>
      <c r="N346" s="43">
        <f t="shared" si="390"/>
        <v>73014.889999999985</v>
      </c>
      <c r="O346" s="43">
        <f t="shared" si="390"/>
        <v>71197.63</v>
      </c>
      <c r="P346" s="213">
        <f t="shared" si="353"/>
        <v>0.96010389986007194</v>
      </c>
      <c r="Q346" s="40">
        <f t="shared" si="340"/>
        <v>1104190.1299999999</v>
      </c>
      <c r="R346" s="43">
        <f t="shared" ref="R346:W346" si="391">SUM(R340:R345)</f>
        <v>1060137.2499999998</v>
      </c>
      <c r="S346" s="43">
        <f t="shared" si="391"/>
        <v>123007.83475886716</v>
      </c>
      <c r="T346" s="43">
        <f t="shared" si="391"/>
        <v>584171.42002377601</v>
      </c>
      <c r="U346" s="43">
        <f t="shared" si="391"/>
        <v>174496.21021821015</v>
      </c>
      <c r="V346" s="43">
        <f t="shared" si="391"/>
        <v>40763.494999146606</v>
      </c>
      <c r="W346" s="43">
        <f t="shared" si="391"/>
        <v>69794.829999999987</v>
      </c>
      <c r="X346" s="43">
        <f>SUM(X334:X345)</f>
        <v>67903.460000000006</v>
      </c>
      <c r="Y346" s="41"/>
      <c r="Z346" s="40">
        <f t="shared" ref="Z346:AF346" si="392">SUM(Z340:Z345)</f>
        <v>815678.27</v>
      </c>
      <c r="AA346" s="55">
        <f t="shared" si="392"/>
        <v>93568.145302478544</v>
      </c>
      <c r="AB346" s="55">
        <f t="shared" si="392"/>
        <v>443019.75714271516</v>
      </c>
      <c r="AC346" s="55">
        <f t="shared" si="392"/>
        <v>126550.67255480633</v>
      </c>
      <c r="AD346" s="55">
        <f t="shared" si="392"/>
        <v>31764.424999999999</v>
      </c>
      <c r="AE346" s="55">
        <f t="shared" si="392"/>
        <v>52871.81</v>
      </c>
      <c r="AF346" s="55">
        <f t="shared" si="392"/>
        <v>67903.460000000006</v>
      </c>
      <c r="AG346" s="54"/>
      <c r="AH346" s="42">
        <f>SUM(AH340:AH345)</f>
        <v>815678.27</v>
      </c>
      <c r="AI346" s="56">
        <f>SUM(AI340:AI345)</f>
        <v>27628.310000000041</v>
      </c>
    </row>
    <row r="347" spans="1:35" x14ac:dyDescent="0.25">
      <c r="A347" t="s">
        <v>40</v>
      </c>
      <c r="P347" s="213"/>
      <c r="Q347" s="40">
        <f t="shared" si="340"/>
        <v>0</v>
      </c>
    </row>
    <row r="348" spans="1:35" x14ac:dyDescent="0.25">
      <c r="A348" s="31">
        <v>2</v>
      </c>
      <c r="B348" s="38">
        <v>14818.5</v>
      </c>
      <c r="C348" s="33">
        <v>2.2999999999999998</v>
      </c>
      <c r="D348" s="33">
        <v>10.92</v>
      </c>
      <c r="E348" s="33">
        <v>3.15</v>
      </c>
      <c r="F348" s="35">
        <v>0.77</v>
      </c>
      <c r="G348" s="35">
        <v>1.33</v>
      </c>
      <c r="H348" s="35"/>
      <c r="I348" s="51">
        <v>273550.69</v>
      </c>
      <c r="J348" s="41">
        <f>I348-K348-L348-M348-N348</f>
        <v>33935.340000000011</v>
      </c>
      <c r="K348" s="41">
        <f>B348*D348</f>
        <v>161818.01999999999</v>
      </c>
      <c r="L348" s="41">
        <f>E348*B348</f>
        <v>46678.275000000001</v>
      </c>
      <c r="M348" s="41">
        <f>F348*B348</f>
        <v>11410.245000000001</v>
      </c>
      <c r="N348" s="110">
        <v>19708.810000000001</v>
      </c>
      <c r="O348" s="41"/>
      <c r="P348" s="213">
        <f t="shared" si="353"/>
        <v>0.99084856996705073</v>
      </c>
      <c r="Q348" s="40">
        <f t="shared" si="340"/>
        <v>273550.69</v>
      </c>
      <c r="R348" s="51">
        <v>271047.31</v>
      </c>
      <c r="S348" s="41">
        <f>R348-T348-U348-V348-W348-X348</f>
        <v>33548.659314597979</v>
      </c>
      <c r="T348" s="41">
        <f>P348*K348</f>
        <v>160337.15371189959</v>
      </c>
      <c r="U348" s="41">
        <f>L348*P348</f>
        <v>46251.102032278737</v>
      </c>
      <c r="V348" s="41">
        <f>P348*M348</f>
        <v>11305.824941223691</v>
      </c>
      <c r="W348" s="51">
        <v>19604.57</v>
      </c>
      <c r="X348" s="51"/>
      <c r="Y348" s="41"/>
      <c r="Z348" s="40">
        <f>SUM(S348:Y348)</f>
        <v>271047.31</v>
      </c>
      <c r="AA348" s="54">
        <f>Z348-AF348-AE348-AD348-AC348-AB348</f>
        <v>33444.239255821682</v>
      </c>
      <c r="AB348" s="54">
        <f t="shared" ref="AB348:AF351" si="393">T348</f>
        <v>160337.15371189959</v>
      </c>
      <c r="AC348" s="54">
        <f t="shared" si="393"/>
        <v>46251.102032278737</v>
      </c>
      <c r="AD348" s="54">
        <f>M348</f>
        <v>11410.245000000001</v>
      </c>
      <c r="AE348" s="54">
        <f t="shared" si="393"/>
        <v>19604.57</v>
      </c>
      <c r="AF348" s="54">
        <f t="shared" si="393"/>
        <v>0</v>
      </c>
      <c r="AG348" s="54"/>
      <c r="AH348" s="42">
        <f>SUM(AA348:AG348)</f>
        <v>271047.31</v>
      </c>
      <c r="AI348" s="56">
        <f>I348-Z348</f>
        <v>2503.3800000000047</v>
      </c>
    </row>
    <row r="349" spans="1:35" x14ac:dyDescent="0.25">
      <c r="A349" s="31">
        <v>14</v>
      </c>
      <c r="B349" s="38">
        <v>9268.9</v>
      </c>
      <c r="C349" s="33">
        <v>2.2999999999999998</v>
      </c>
      <c r="D349" s="33">
        <v>10.92</v>
      </c>
      <c r="E349" s="33">
        <v>2.95</v>
      </c>
      <c r="F349" s="35">
        <v>0.77</v>
      </c>
      <c r="G349" s="35">
        <v>1.33</v>
      </c>
      <c r="H349" s="35"/>
      <c r="I349" s="51">
        <v>171196.82</v>
      </c>
      <c r="J349" s="41">
        <f>I349-K349-L349-M349-N349</f>
        <v>23172.44400000001</v>
      </c>
      <c r="K349" s="41">
        <f>B349*D349</f>
        <v>101216.38799999999</v>
      </c>
      <c r="L349" s="41">
        <f>E349*B349</f>
        <v>27343.255000000001</v>
      </c>
      <c r="M349" s="41">
        <f>F349*B349</f>
        <v>7137.0529999999999</v>
      </c>
      <c r="N349" s="110">
        <v>12327.68</v>
      </c>
      <c r="O349" s="41"/>
      <c r="P349" s="213">
        <f t="shared" si="353"/>
        <v>0.95483479190793374</v>
      </c>
      <c r="Q349" s="40">
        <f t="shared" si="340"/>
        <v>171196.82</v>
      </c>
      <c r="R349" s="51">
        <v>163464.68</v>
      </c>
      <c r="S349" s="41">
        <f>R349-T349-U349-V349-W349-X349</f>
        <v>22059.05351224585</v>
      </c>
      <c r="T349" s="41">
        <f>P349*K349</f>
        <v>96644.928773652675</v>
      </c>
      <c r="U349" s="41">
        <f>L349*P349</f>
        <v>26108.291198010571</v>
      </c>
      <c r="V349" s="41">
        <f>P349*M349</f>
        <v>6814.7065160908942</v>
      </c>
      <c r="W349" s="51">
        <v>11837.7</v>
      </c>
      <c r="X349" s="51"/>
      <c r="Y349" s="41"/>
      <c r="Z349" s="40">
        <f>SUM(S349:Y349)</f>
        <v>163464.68</v>
      </c>
      <c r="AA349" s="54">
        <f>Z349-AF349-AE349-AD349-AC349-AB349</f>
        <v>21736.707028336721</v>
      </c>
      <c r="AB349" s="54">
        <f t="shared" si="393"/>
        <v>96644.928773652675</v>
      </c>
      <c r="AC349" s="54">
        <f t="shared" si="393"/>
        <v>26108.291198010571</v>
      </c>
      <c r="AD349" s="54">
        <f>M349</f>
        <v>7137.0529999999999</v>
      </c>
      <c r="AE349" s="54">
        <f t="shared" si="393"/>
        <v>11837.7</v>
      </c>
      <c r="AF349" s="54">
        <f t="shared" si="393"/>
        <v>0</v>
      </c>
      <c r="AG349" s="54"/>
      <c r="AH349" s="42">
        <f>SUM(AA349:AG349)</f>
        <v>163464.68</v>
      </c>
      <c r="AI349" s="56">
        <f>I349-Z349</f>
        <v>7732.140000000014</v>
      </c>
    </row>
    <row r="350" spans="1:35" x14ac:dyDescent="0.25">
      <c r="A350" s="31">
        <v>6</v>
      </c>
      <c r="B350" s="38">
        <v>7878.8</v>
      </c>
      <c r="C350" s="33">
        <v>2.2999999999999998</v>
      </c>
      <c r="D350" s="33">
        <v>11.24</v>
      </c>
      <c r="E350" s="33">
        <v>3.02</v>
      </c>
      <c r="F350" s="35">
        <v>0.77</v>
      </c>
      <c r="G350" s="35">
        <v>1.33</v>
      </c>
      <c r="H350" s="35"/>
      <c r="I350" s="51">
        <v>143158.20000000001</v>
      </c>
      <c r="J350" s="41">
        <f>I350-K350-L350-M350-N350</f>
        <v>14261.15600000001</v>
      </c>
      <c r="K350" s="41">
        <f>B350*D350</f>
        <v>88557.712</v>
      </c>
      <c r="L350" s="41">
        <f>E350*B350</f>
        <v>23793.976000000002</v>
      </c>
      <c r="M350" s="41">
        <f>F350*B350</f>
        <v>6066.6760000000004</v>
      </c>
      <c r="N350" s="110">
        <v>10478.68</v>
      </c>
      <c r="O350" s="41"/>
      <c r="P350" s="213">
        <f t="shared" si="353"/>
        <v>0.90143002636244374</v>
      </c>
      <c r="Q350" s="40">
        <f t="shared" si="340"/>
        <v>143158.20000000001</v>
      </c>
      <c r="R350" s="51">
        <v>129047.1</v>
      </c>
      <c r="S350" s="41">
        <f>R350-T350-U350-V350-W350-X350</f>
        <v>12848.641017682548</v>
      </c>
      <c r="T350" s="41">
        <f>P350*K350</f>
        <v>79828.580662757697</v>
      </c>
      <c r="U350" s="41">
        <f>L350*P350</f>
        <v>21448.604412947356</v>
      </c>
      <c r="V350" s="41">
        <f>P350*M350</f>
        <v>5468.6839066124048</v>
      </c>
      <c r="W350" s="51">
        <v>9452.59</v>
      </c>
      <c r="X350" s="51"/>
      <c r="Y350" s="41"/>
      <c r="Z350" s="40">
        <f>SUM(S350:Y350)</f>
        <v>129047.1</v>
      </c>
      <c r="AA350" s="54">
        <f>Z350-AF350-AE350-AD350-AC350-AB350</f>
        <v>12250.648924294946</v>
      </c>
      <c r="AB350" s="54">
        <f t="shared" si="393"/>
        <v>79828.580662757697</v>
      </c>
      <c r="AC350" s="54">
        <f t="shared" si="393"/>
        <v>21448.604412947356</v>
      </c>
      <c r="AD350" s="54">
        <f>M350</f>
        <v>6066.6760000000004</v>
      </c>
      <c r="AE350" s="54">
        <f t="shared" si="393"/>
        <v>9452.59</v>
      </c>
      <c r="AF350" s="54">
        <f t="shared" si="393"/>
        <v>0</v>
      </c>
      <c r="AG350" s="54"/>
      <c r="AH350" s="42">
        <f>SUM(AA350:AG350)</f>
        <v>129047.1</v>
      </c>
      <c r="AI350" s="56">
        <f>I350-Z350</f>
        <v>14111.100000000006</v>
      </c>
    </row>
    <row r="351" spans="1:35" x14ac:dyDescent="0.25">
      <c r="A351" s="31">
        <v>24</v>
      </c>
      <c r="B351" s="38">
        <v>3990.2</v>
      </c>
      <c r="C351" s="33">
        <v>2.2999999999999998</v>
      </c>
      <c r="D351" s="33">
        <v>12.24</v>
      </c>
      <c r="E351" s="33">
        <v>2.75</v>
      </c>
      <c r="F351" s="35">
        <v>0.77</v>
      </c>
      <c r="G351" s="35">
        <v>1.33</v>
      </c>
      <c r="H351" s="35"/>
      <c r="I351" s="51">
        <v>77211.039999999994</v>
      </c>
      <c r="J351" s="41">
        <f>I351-K351-L351-M351-N351</f>
        <v>9018.4579999999987</v>
      </c>
      <c r="K351" s="41">
        <f>B351*D351</f>
        <v>48840.047999999995</v>
      </c>
      <c r="L351" s="41">
        <f>E351*B351</f>
        <v>10973.05</v>
      </c>
      <c r="M351" s="41">
        <f>F351*B351</f>
        <v>3072.4539999999997</v>
      </c>
      <c r="N351" s="110">
        <v>5307.03</v>
      </c>
      <c r="O351" s="41"/>
      <c r="P351" s="213">
        <f t="shared" si="353"/>
        <v>0.73953970831114313</v>
      </c>
      <c r="Q351" s="40">
        <f t="shared" si="340"/>
        <v>77211.039999999994</v>
      </c>
      <c r="R351" s="51">
        <v>57100.63</v>
      </c>
      <c r="S351" s="41">
        <f>R351-T351-U351-V351-W351-X351</f>
        <v>6661.6072169347772</v>
      </c>
      <c r="T351" s="41">
        <f>P351*K351</f>
        <v>36119.154851822226</v>
      </c>
      <c r="U351" s="41">
        <f>L351*P351</f>
        <v>8115.0061962835889</v>
      </c>
      <c r="V351" s="41">
        <f>P351*M351</f>
        <v>2272.2017349594048</v>
      </c>
      <c r="W351" s="51">
        <v>3932.66</v>
      </c>
      <c r="X351" s="51"/>
      <c r="Y351" s="41"/>
      <c r="Z351" s="40">
        <f>SUM(S351:Y351)</f>
        <v>57100.62999999999</v>
      </c>
      <c r="AA351" s="54">
        <f>Z351-AF351-AE351-AD351-AC351-AB351</f>
        <v>5861.3549518941727</v>
      </c>
      <c r="AB351" s="54">
        <f t="shared" si="393"/>
        <v>36119.154851822226</v>
      </c>
      <c r="AC351" s="54">
        <f t="shared" si="393"/>
        <v>8115.0061962835889</v>
      </c>
      <c r="AD351" s="54">
        <f>M351</f>
        <v>3072.4539999999997</v>
      </c>
      <c r="AE351" s="54">
        <f t="shared" si="393"/>
        <v>3932.66</v>
      </c>
      <c r="AF351" s="54">
        <f t="shared" si="393"/>
        <v>0</v>
      </c>
      <c r="AG351" s="54"/>
      <c r="AH351" s="42">
        <f>SUM(AA351:AG351)</f>
        <v>57100.62999999999</v>
      </c>
      <c r="AI351" s="56">
        <f>I351-Z351</f>
        <v>20110.410000000003</v>
      </c>
    </row>
    <row r="352" spans="1:35" x14ac:dyDescent="0.25">
      <c r="A352" s="32" t="s">
        <v>37</v>
      </c>
      <c r="B352" s="53">
        <f>SUM(B348:B351)</f>
        <v>35956.400000000001</v>
      </c>
      <c r="C352" s="33"/>
      <c r="D352" s="34"/>
      <c r="E352" s="34"/>
      <c r="F352" s="35"/>
      <c r="G352" s="35"/>
      <c r="H352" s="35"/>
      <c r="I352" s="43">
        <f t="shared" ref="I352:O352" si="394">SUM(I348:I351)</f>
        <v>665116.75</v>
      </c>
      <c r="J352" s="43">
        <f t="shared" si="394"/>
        <v>80387.39800000003</v>
      </c>
      <c r="K352" s="43">
        <f t="shared" si="394"/>
        <v>400432.16800000001</v>
      </c>
      <c r="L352" s="43">
        <f t="shared" si="394"/>
        <v>108788.556</v>
      </c>
      <c r="M352" s="43">
        <f t="shared" si="394"/>
        <v>27686.428</v>
      </c>
      <c r="N352" s="43">
        <f t="shared" si="394"/>
        <v>47822.2</v>
      </c>
      <c r="O352" s="43">
        <f t="shared" si="394"/>
        <v>0</v>
      </c>
      <c r="P352" s="213">
        <f t="shared" si="353"/>
        <v>0.93315905816535216</v>
      </c>
      <c r="Q352" s="40">
        <f t="shared" si="340"/>
        <v>665116.75</v>
      </c>
      <c r="R352" s="43">
        <f t="shared" ref="R352:X352" si="395">SUM(R348:R351)</f>
        <v>620659.72</v>
      </c>
      <c r="S352" s="43">
        <f t="shared" si="395"/>
        <v>75117.961061461145</v>
      </c>
      <c r="T352" s="43">
        <f t="shared" si="395"/>
        <v>372929.81800013222</v>
      </c>
      <c r="U352" s="43">
        <f t="shared" si="395"/>
        <v>101923.00383952026</v>
      </c>
      <c r="V352" s="43">
        <f t="shared" si="395"/>
        <v>25861.417098886395</v>
      </c>
      <c r="W352" s="43">
        <f t="shared" si="395"/>
        <v>44827.520000000004</v>
      </c>
      <c r="X352" s="43">
        <f t="shared" si="395"/>
        <v>0</v>
      </c>
      <c r="Y352" s="41"/>
      <c r="Z352" s="40">
        <f>SUM(Z348:Z351)</f>
        <v>620659.72</v>
      </c>
      <c r="AA352" s="55">
        <f>SUM(AA348:AA351)</f>
        <v>73292.950160347522</v>
      </c>
      <c r="AB352" s="55">
        <f>SUM(AB348:AB351)</f>
        <v>372929.81800013222</v>
      </c>
      <c r="AC352" s="55">
        <f>SUM(AC348:AC351)</f>
        <v>101923.00383952026</v>
      </c>
      <c r="AD352" s="55">
        <f>SUM(AD348:AD351)</f>
        <v>27686.428</v>
      </c>
      <c r="AE352" s="55">
        <f>SUM(AE350:AE351)</f>
        <v>13385.25</v>
      </c>
      <c r="AF352" s="55">
        <f>SUM(AF348:AF351)</f>
        <v>0</v>
      </c>
      <c r="AG352" s="54"/>
      <c r="AH352" s="42">
        <f>SUM(AH348:AH351)</f>
        <v>620659.72</v>
      </c>
      <c r="AI352" s="56">
        <f>SUM(AI348:AI351)</f>
        <v>44457.030000000028</v>
      </c>
    </row>
    <row r="353" spans="1:35" x14ac:dyDescent="0.25">
      <c r="A353" t="s">
        <v>41</v>
      </c>
      <c r="I353" t="s">
        <v>59</v>
      </c>
      <c r="P353" s="213"/>
      <c r="Q353" s="40" t="str">
        <f t="shared" si="340"/>
        <v xml:space="preserve"> </v>
      </c>
    </row>
    <row r="354" spans="1:35" x14ac:dyDescent="0.25">
      <c r="A354" s="31">
        <v>15</v>
      </c>
      <c r="B354" s="38">
        <v>3319.7</v>
      </c>
      <c r="C354" s="33">
        <v>2.2999999999999998</v>
      </c>
      <c r="D354" s="33">
        <v>13.7</v>
      </c>
      <c r="E354" s="33">
        <v>10</v>
      </c>
      <c r="F354" s="35">
        <v>0.77</v>
      </c>
      <c r="G354" s="35">
        <v>1.33</v>
      </c>
      <c r="H354" s="35"/>
      <c r="I354" s="51">
        <v>94500.7</v>
      </c>
      <c r="J354" s="41">
        <f>I354-K354-L354-M354-N354</f>
        <v>8852.3810000000049</v>
      </c>
      <c r="K354" s="41">
        <f>B354*D354</f>
        <v>45479.889999999992</v>
      </c>
      <c r="L354" s="41">
        <f>E354*B354</f>
        <v>33197</v>
      </c>
      <c r="M354" s="41">
        <f>F354*B354</f>
        <v>2556.1689999999999</v>
      </c>
      <c r="N354" s="110">
        <v>4415.26</v>
      </c>
      <c r="O354" s="41"/>
      <c r="P354" s="213">
        <f t="shared" si="353"/>
        <v>0.86354968799172926</v>
      </c>
      <c r="Q354" s="40">
        <f t="shared" si="340"/>
        <v>94500.7</v>
      </c>
      <c r="R354" s="51">
        <v>81606.05</v>
      </c>
      <c r="S354" s="41">
        <f>R354-T354-U354-V354-W354-X354</f>
        <v>7114.1072459362731</v>
      </c>
      <c r="T354" s="41">
        <f>P354*K354</f>
        <v>39274.144819398163</v>
      </c>
      <c r="U354" s="41">
        <f>L354*P354</f>
        <v>28667.258992261435</v>
      </c>
      <c r="V354" s="41">
        <f t="shared" ref="V354:V365" si="396">P354*M354</f>
        <v>2207.3789424041306</v>
      </c>
      <c r="W354" s="51">
        <v>4343.16</v>
      </c>
      <c r="X354" s="51"/>
      <c r="Y354" s="41"/>
      <c r="Z354" s="40">
        <f>SUM(S354:Y354)</f>
        <v>81606.05</v>
      </c>
      <c r="AA354" s="54">
        <f t="shared" ref="AA354:AA365" si="397">Z354-AF354-AE354-AD354-AC354-AB354</f>
        <v>6765.3171883404066</v>
      </c>
      <c r="AB354" s="54">
        <f t="shared" ref="AB354:AB365" si="398">T354</f>
        <v>39274.144819398163</v>
      </c>
      <c r="AC354" s="54">
        <f t="shared" ref="AC354:AC365" si="399">U354</f>
        <v>28667.258992261435</v>
      </c>
      <c r="AD354" s="54">
        <f t="shared" ref="AD354:AD365" si="400">M354</f>
        <v>2556.1689999999999</v>
      </c>
      <c r="AE354" s="54">
        <f t="shared" ref="AE354:AE365" si="401">W354</f>
        <v>4343.16</v>
      </c>
      <c r="AF354" s="54">
        <f t="shared" ref="AF354:AF365" si="402">X354</f>
        <v>0</v>
      </c>
      <c r="AG354" s="54"/>
      <c r="AH354" s="42">
        <f t="shared" ref="AH354:AH365" si="403">SUM(AA354:AG354)</f>
        <v>81606.05</v>
      </c>
      <c r="AI354" s="56">
        <f t="shared" ref="AI354:AI365" si="404">I354-Z354</f>
        <v>12894.649999999994</v>
      </c>
    </row>
    <row r="355" spans="1:35" x14ac:dyDescent="0.25">
      <c r="A355" s="31">
        <v>17</v>
      </c>
      <c r="B355" s="38">
        <v>2780.8</v>
      </c>
      <c r="C355" s="33">
        <v>2.2999999999999998</v>
      </c>
      <c r="D355" s="33">
        <v>13.23</v>
      </c>
      <c r="E355" s="33">
        <v>10</v>
      </c>
      <c r="F355" s="35">
        <v>0.77</v>
      </c>
      <c r="G355" s="35">
        <v>1.33</v>
      </c>
      <c r="H355" s="35"/>
      <c r="I355" s="51">
        <v>77000.69</v>
      </c>
      <c r="J355" s="41">
        <f>I355-K355-L355-M355-N355</f>
        <v>6563.0299999999979</v>
      </c>
      <c r="K355" s="41">
        <f t="shared" ref="K355:K365" si="405">B355*D355</f>
        <v>36789.984000000004</v>
      </c>
      <c r="L355" s="41">
        <f t="shared" ref="L355:L365" si="406">E355*B355</f>
        <v>27808</v>
      </c>
      <c r="M355" s="41">
        <f t="shared" ref="M355:M365" si="407">F355*B355</f>
        <v>2141.2160000000003</v>
      </c>
      <c r="N355" s="110">
        <v>3698.46</v>
      </c>
      <c r="O355" s="41"/>
      <c r="P355" s="213">
        <f t="shared" si="353"/>
        <v>0.97449983889754754</v>
      </c>
      <c r="Q355" s="40">
        <f t="shared" si="340"/>
        <v>77000.69</v>
      </c>
      <c r="R355" s="51">
        <v>75037.16</v>
      </c>
      <c r="S355" s="41">
        <f t="shared" ref="S355:S365" si="408">R355-T355-U355-V355-W355-X355</f>
        <v>6223.7903518487892</v>
      </c>
      <c r="T355" s="41">
        <f t="shared" ref="T355:T365" si="409">P355*K355</f>
        <v>35851.833481043359</v>
      </c>
      <c r="U355" s="41">
        <f t="shared" ref="U355:U365" si="410">L355*P355</f>
        <v>27098.891520063004</v>
      </c>
      <c r="V355" s="41">
        <f t="shared" si="396"/>
        <v>2086.6146470448516</v>
      </c>
      <c r="W355" s="51">
        <v>3776.03</v>
      </c>
      <c r="X355" s="51"/>
      <c r="Y355" s="41"/>
      <c r="Z355" s="40">
        <f t="shared" ref="Z355:Z365" si="411">SUM(S355:Y355)</f>
        <v>75037.16</v>
      </c>
      <c r="AA355" s="54">
        <f t="shared" si="397"/>
        <v>6169.1889988936455</v>
      </c>
      <c r="AB355" s="54">
        <f t="shared" si="398"/>
        <v>35851.833481043359</v>
      </c>
      <c r="AC355" s="54">
        <f t="shared" si="399"/>
        <v>27098.891520063004</v>
      </c>
      <c r="AD355" s="54">
        <f t="shared" si="400"/>
        <v>2141.2160000000003</v>
      </c>
      <c r="AE355" s="54">
        <f t="shared" si="401"/>
        <v>3776.03</v>
      </c>
      <c r="AF355" s="54">
        <f t="shared" si="402"/>
        <v>0</v>
      </c>
      <c r="AG355" s="54"/>
      <c r="AH355" s="42">
        <f t="shared" si="403"/>
        <v>75037.16</v>
      </c>
      <c r="AI355" s="56">
        <f t="shared" si="404"/>
        <v>1963.5299999999988</v>
      </c>
    </row>
    <row r="356" spans="1:35" x14ac:dyDescent="0.25">
      <c r="A356" s="31">
        <v>18</v>
      </c>
      <c r="B356" s="38">
        <v>5655.7</v>
      </c>
      <c r="C356" s="33">
        <v>2.48</v>
      </c>
      <c r="D356" s="33">
        <v>11</v>
      </c>
      <c r="E356" s="33">
        <v>3.59</v>
      </c>
      <c r="F356" s="35">
        <v>0.77</v>
      </c>
      <c r="G356" s="35">
        <v>1.33</v>
      </c>
      <c r="H356" s="35">
        <v>5.51</v>
      </c>
      <c r="I356" s="51">
        <v>141562.41</v>
      </c>
      <c r="J356" s="41">
        <f>I356-K356-L356-M356-N356-O356</f>
        <v>16005.608</v>
      </c>
      <c r="K356" s="41">
        <f t="shared" si="405"/>
        <v>62212.7</v>
      </c>
      <c r="L356" s="41">
        <f t="shared" si="406"/>
        <v>20303.963</v>
      </c>
      <c r="M356" s="41">
        <f t="shared" si="407"/>
        <v>4354.8890000000001</v>
      </c>
      <c r="N356" s="110">
        <v>7522.17</v>
      </c>
      <c r="O356" s="41">
        <v>31163.08</v>
      </c>
      <c r="P356" s="213">
        <f t="shared" si="353"/>
        <v>0.91139900768855231</v>
      </c>
      <c r="Q356" s="40">
        <f t="shared" si="340"/>
        <v>141562.41</v>
      </c>
      <c r="R356" s="51">
        <v>129019.84</v>
      </c>
      <c r="S356" s="41">
        <f t="shared" si="408"/>
        <v>14452.793710835522</v>
      </c>
      <c r="T356" s="41">
        <f t="shared" si="409"/>
        <v>56700.593045625596</v>
      </c>
      <c r="U356" s="41">
        <f t="shared" si="410"/>
        <v>18505.011730345082</v>
      </c>
      <c r="V356" s="41">
        <f t="shared" si="396"/>
        <v>3969.0415131937921</v>
      </c>
      <c r="W356" s="51">
        <v>6862.85</v>
      </c>
      <c r="X356" s="51">
        <v>28529.55</v>
      </c>
      <c r="Y356" s="41"/>
      <c r="Z356" s="40">
        <f t="shared" si="411"/>
        <v>129019.84</v>
      </c>
      <c r="AA356" s="54">
        <f t="shared" si="397"/>
        <v>14066.946224029314</v>
      </c>
      <c r="AB356" s="54">
        <f t="shared" si="398"/>
        <v>56700.593045625596</v>
      </c>
      <c r="AC356" s="54">
        <f t="shared" si="399"/>
        <v>18505.011730345082</v>
      </c>
      <c r="AD356" s="54">
        <f t="shared" si="400"/>
        <v>4354.8890000000001</v>
      </c>
      <c r="AE356" s="54">
        <f t="shared" si="401"/>
        <v>6862.85</v>
      </c>
      <c r="AF356" s="54">
        <f t="shared" si="402"/>
        <v>28529.55</v>
      </c>
      <c r="AG356" s="54"/>
      <c r="AH356" s="42">
        <f t="shared" si="403"/>
        <v>129019.84</v>
      </c>
      <c r="AI356" s="56">
        <f t="shared" si="404"/>
        <v>12542.570000000007</v>
      </c>
    </row>
    <row r="357" spans="1:35" x14ac:dyDescent="0.25">
      <c r="A357" s="31">
        <v>19</v>
      </c>
      <c r="B357" s="38">
        <v>3708.2</v>
      </c>
      <c r="C357" s="33">
        <v>2.48</v>
      </c>
      <c r="D357" s="33">
        <v>11.81</v>
      </c>
      <c r="E357" s="33">
        <v>4.34</v>
      </c>
      <c r="F357" s="35">
        <v>0.77</v>
      </c>
      <c r="G357" s="35">
        <v>1.33</v>
      </c>
      <c r="H357" s="35">
        <v>5.51</v>
      </c>
      <c r="I357" s="51">
        <v>98093.32</v>
      </c>
      <c r="J357" s="41">
        <f t="shared" ref="J357:J364" si="412">I357-K357-L357-M357-N357-O357</f>
        <v>9986.6260000000148</v>
      </c>
      <c r="K357" s="41">
        <f t="shared" si="405"/>
        <v>43793.841999999997</v>
      </c>
      <c r="L357" s="41">
        <f t="shared" si="406"/>
        <v>16093.587999999998</v>
      </c>
      <c r="M357" s="41">
        <f t="shared" si="407"/>
        <v>2855.3139999999999</v>
      </c>
      <c r="N357" s="110">
        <v>4931.82</v>
      </c>
      <c r="O357" s="41">
        <v>20432.13</v>
      </c>
      <c r="P357" s="213">
        <f t="shared" si="353"/>
        <v>0.93071138789063312</v>
      </c>
      <c r="Q357" s="40">
        <f t="shared" si="340"/>
        <v>98093.32</v>
      </c>
      <c r="R357" s="51">
        <v>91296.57</v>
      </c>
      <c r="S357" s="41">
        <f t="shared" si="408"/>
        <v>9262.6636516933177</v>
      </c>
      <c r="T357" s="41">
        <f t="shared" si="409"/>
        <v>40759.427468883099</v>
      </c>
      <c r="U357" s="41">
        <f t="shared" si="410"/>
        <v>14978.485623620036</v>
      </c>
      <c r="V357" s="41">
        <f t="shared" si="396"/>
        <v>2657.4732558035553</v>
      </c>
      <c r="W357" s="51">
        <v>4612.66</v>
      </c>
      <c r="X357" s="51">
        <v>19025.86</v>
      </c>
      <c r="Y357" s="41"/>
      <c r="Z357" s="40">
        <f t="shared" si="411"/>
        <v>91296.57</v>
      </c>
      <c r="AA357" s="54">
        <f t="shared" si="397"/>
        <v>9064.8229074968694</v>
      </c>
      <c r="AB357" s="54">
        <f t="shared" si="398"/>
        <v>40759.427468883099</v>
      </c>
      <c r="AC357" s="54">
        <f t="shared" si="399"/>
        <v>14978.485623620036</v>
      </c>
      <c r="AD357" s="54">
        <f t="shared" si="400"/>
        <v>2855.3139999999999</v>
      </c>
      <c r="AE357" s="54">
        <f t="shared" si="401"/>
        <v>4612.66</v>
      </c>
      <c r="AF357" s="54">
        <f t="shared" si="402"/>
        <v>19025.86</v>
      </c>
      <c r="AG357" s="54"/>
      <c r="AH357" s="42">
        <f t="shared" si="403"/>
        <v>91296.57</v>
      </c>
      <c r="AI357" s="56">
        <f t="shared" si="404"/>
        <v>6796.75</v>
      </c>
    </row>
    <row r="358" spans="1:35" x14ac:dyDescent="0.25">
      <c r="A358" s="31">
        <v>20</v>
      </c>
      <c r="B358" s="38">
        <v>5646.9</v>
      </c>
      <c r="C358" s="33">
        <v>2.48</v>
      </c>
      <c r="D358" s="33">
        <v>11.39</v>
      </c>
      <c r="E358" s="33">
        <v>3.26</v>
      </c>
      <c r="F358" s="35">
        <v>0.77</v>
      </c>
      <c r="G358" s="35">
        <v>1.33</v>
      </c>
      <c r="H358" s="35">
        <v>5.51</v>
      </c>
      <c r="I358" s="51">
        <v>141059.85</v>
      </c>
      <c r="J358" s="41">
        <f t="shared" si="412"/>
        <v>15359.962000000014</v>
      </c>
      <c r="K358" s="41">
        <f t="shared" si="405"/>
        <v>64318.190999999999</v>
      </c>
      <c r="L358" s="41">
        <f t="shared" si="406"/>
        <v>18408.893999999997</v>
      </c>
      <c r="M358" s="41">
        <f t="shared" si="407"/>
        <v>4348.1129999999994</v>
      </c>
      <c r="N358" s="110">
        <v>7510.33</v>
      </c>
      <c r="O358" s="41">
        <v>31114.36</v>
      </c>
      <c r="P358" s="213">
        <f t="shared" si="353"/>
        <v>0.85433884978610142</v>
      </c>
      <c r="Q358" s="40">
        <f t="shared" si="340"/>
        <v>141059.85</v>
      </c>
      <c r="R358" s="51">
        <v>120512.91</v>
      </c>
      <c r="S358" s="41">
        <f t="shared" si="408"/>
        <v>12949.015495782973</v>
      </c>
      <c r="T358" s="41">
        <f t="shared" si="409"/>
        <v>54949.52931926278</v>
      </c>
      <c r="U358" s="41">
        <f t="shared" si="410"/>
        <v>15727.43332579426</v>
      </c>
      <c r="V358" s="41">
        <f t="shared" si="396"/>
        <v>3714.7618591599944</v>
      </c>
      <c r="W358" s="51">
        <v>6430.75</v>
      </c>
      <c r="X358" s="51">
        <v>26741.42</v>
      </c>
      <c r="Y358" s="41"/>
      <c r="Z358" s="40">
        <f t="shared" si="411"/>
        <v>120512.91</v>
      </c>
      <c r="AA358" s="54">
        <f t="shared" si="397"/>
        <v>12315.664354942965</v>
      </c>
      <c r="AB358" s="54">
        <f t="shared" si="398"/>
        <v>54949.52931926278</v>
      </c>
      <c r="AC358" s="54">
        <f t="shared" si="399"/>
        <v>15727.43332579426</v>
      </c>
      <c r="AD358" s="54">
        <f t="shared" si="400"/>
        <v>4348.1129999999994</v>
      </c>
      <c r="AE358" s="54">
        <f t="shared" si="401"/>
        <v>6430.75</v>
      </c>
      <c r="AF358" s="54">
        <f t="shared" si="402"/>
        <v>26741.42</v>
      </c>
      <c r="AG358" s="54"/>
      <c r="AH358" s="42">
        <f t="shared" si="403"/>
        <v>120512.91</v>
      </c>
      <c r="AI358" s="56">
        <f t="shared" si="404"/>
        <v>20546.940000000002</v>
      </c>
    </row>
    <row r="359" spans="1:35" x14ac:dyDescent="0.25">
      <c r="A359" s="31">
        <v>42</v>
      </c>
      <c r="B359" s="38">
        <v>4035.7</v>
      </c>
      <c r="C359" s="33">
        <v>2.48</v>
      </c>
      <c r="D359" s="33">
        <v>11.1</v>
      </c>
      <c r="E359" s="33">
        <v>3.98</v>
      </c>
      <c r="F359" s="35">
        <v>0.77</v>
      </c>
      <c r="G359" s="35">
        <v>1.33</v>
      </c>
      <c r="H359" s="35">
        <v>5.51</v>
      </c>
      <c r="I359" s="51">
        <v>103071.86</v>
      </c>
      <c r="J359" s="41">
        <f t="shared" si="412"/>
        <v>11501.754999999997</v>
      </c>
      <c r="K359" s="41">
        <f t="shared" si="405"/>
        <v>44796.27</v>
      </c>
      <c r="L359" s="41">
        <f t="shared" si="406"/>
        <v>16062.085999999999</v>
      </c>
      <c r="M359" s="41">
        <f t="shared" si="407"/>
        <v>3107.489</v>
      </c>
      <c r="N359" s="110">
        <v>5367.58</v>
      </c>
      <c r="O359" s="41">
        <v>22236.68</v>
      </c>
      <c r="P359" s="213">
        <f t="shared" si="353"/>
        <v>0.78269995321710495</v>
      </c>
      <c r="Q359" s="40">
        <f t="shared" si="340"/>
        <v>103071.86</v>
      </c>
      <c r="R359" s="51">
        <v>80674.34</v>
      </c>
      <c r="S359" s="41">
        <f t="shared" si="408"/>
        <v>8915.7061110074173</v>
      </c>
      <c r="T359" s="41">
        <f t="shared" si="409"/>
        <v>35062.038433300797</v>
      </c>
      <c r="U359" s="41">
        <f t="shared" si="410"/>
        <v>12571.793960769115</v>
      </c>
      <c r="V359" s="41">
        <f t="shared" si="396"/>
        <v>2432.2314949226684</v>
      </c>
      <c r="W359" s="51">
        <v>4205.21</v>
      </c>
      <c r="X359" s="51">
        <v>17487.36</v>
      </c>
      <c r="Y359" s="41"/>
      <c r="Z359" s="40">
        <f t="shared" si="411"/>
        <v>80674.34</v>
      </c>
      <c r="AA359" s="54">
        <f t="shared" si="397"/>
        <v>8240.4486059300834</v>
      </c>
      <c r="AB359" s="54">
        <f t="shared" si="398"/>
        <v>35062.038433300797</v>
      </c>
      <c r="AC359" s="54">
        <f t="shared" si="399"/>
        <v>12571.793960769115</v>
      </c>
      <c r="AD359" s="54">
        <f t="shared" si="400"/>
        <v>3107.489</v>
      </c>
      <c r="AE359" s="54">
        <f t="shared" si="401"/>
        <v>4205.21</v>
      </c>
      <c r="AF359" s="54">
        <f t="shared" si="402"/>
        <v>17487.36</v>
      </c>
      <c r="AG359" s="54"/>
      <c r="AH359" s="42">
        <f t="shared" si="403"/>
        <v>80674.34</v>
      </c>
      <c r="AI359" s="56">
        <f t="shared" si="404"/>
        <v>22397.520000000004</v>
      </c>
    </row>
    <row r="360" spans="1:35" x14ac:dyDescent="0.25">
      <c r="A360" s="31">
        <v>43</v>
      </c>
      <c r="B360" s="38">
        <v>4116.7</v>
      </c>
      <c r="C360" s="33">
        <v>2.48</v>
      </c>
      <c r="D360" s="33">
        <v>11.67</v>
      </c>
      <c r="E360" s="33">
        <v>10.84</v>
      </c>
      <c r="F360" s="35">
        <v>0.77</v>
      </c>
      <c r="G360" s="35">
        <v>1.33</v>
      </c>
      <c r="H360" s="35">
        <v>5.51</v>
      </c>
      <c r="I360" s="51">
        <v>136259.28</v>
      </c>
      <c r="J360" s="41">
        <f t="shared" si="412"/>
        <v>12264.214000000004</v>
      </c>
      <c r="K360" s="41">
        <f t="shared" si="405"/>
        <v>48041.888999999996</v>
      </c>
      <c r="L360" s="41">
        <f t="shared" si="406"/>
        <v>44625.027999999998</v>
      </c>
      <c r="M360" s="41">
        <f t="shared" si="407"/>
        <v>3169.8589999999999</v>
      </c>
      <c r="N360" s="110">
        <v>5475.23</v>
      </c>
      <c r="O360" s="41">
        <v>22683.06</v>
      </c>
      <c r="P360" s="213">
        <f t="shared" si="353"/>
        <v>0.96542275872880001</v>
      </c>
      <c r="Q360" s="40">
        <f t="shared" si="340"/>
        <v>136259.28</v>
      </c>
      <c r="R360" s="51">
        <v>131547.81</v>
      </c>
      <c r="S360" s="41">
        <f t="shared" si="408"/>
        <v>10320.435326405957</v>
      </c>
      <c r="T360" s="41">
        <f t="shared" si="409"/>
        <v>46380.733012922785</v>
      </c>
      <c r="U360" s="41">
        <f t="shared" si="410"/>
        <v>43082.017640109945</v>
      </c>
      <c r="V360" s="41">
        <f t="shared" si="396"/>
        <v>3060.2540205613154</v>
      </c>
      <c r="W360" s="51">
        <v>5516.38</v>
      </c>
      <c r="X360" s="51">
        <v>23187.99</v>
      </c>
      <c r="Y360" s="41"/>
      <c r="Z360" s="40">
        <f t="shared" si="411"/>
        <v>131547.81</v>
      </c>
      <c r="AA360" s="54">
        <f t="shared" si="397"/>
        <v>10210.830346967261</v>
      </c>
      <c r="AB360" s="54">
        <f t="shared" si="398"/>
        <v>46380.733012922785</v>
      </c>
      <c r="AC360" s="54">
        <f t="shared" si="399"/>
        <v>43082.017640109945</v>
      </c>
      <c r="AD360" s="54">
        <f t="shared" si="400"/>
        <v>3169.8589999999999</v>
      </c>
      <c r="AE360" s="54">
        <f t="shared" si="401"/>
        <v>5516.38</v>
      </c>
      <c r="AF360" s="54">
        <f t="shared" si="402"/>
        <v>23187.99</v>
      </c>
      <c r="AG360" s="54"/>
      <c r="AH360" s="42">
        <f t="shared" si="403"/>
        <v>131547.81</v>
      </c>
      <c r="AI360" s="56">
        <f t="shared" si="404"/>
        <v>4711.4700000000012</v>
      </c>
    </row>
    <row r="361" spans="1:35" x14ac:dyDescent="0.25">
      <c r="A361" s="31">
        <v>44</v>
      </c>
      <c r="B361" s="38">
        <v>4127.7</v>
      </c>
      <c r="C361" s="33">
        <v>2.48</v>
      </c>
      <c r="D361" s="33">
        <v>11.19</v>
      </c>
      <c r="E361" s="33">
        <v>4.25</v>
      </c>
      <c r="F361" s="35">
        <v>0.77</v>
      </c>
      <c r="G361" s="35">
        <v>1.33</v>
      </c>
      <c r="H361" s="35">
        <v>5.51</v>
      </c>
      <c r="I361" s="51">
        <v>106753.47</v>
      </c>
      <c r="J361" s="41">
        <f t="shared" si="412"/>
        <v>11609.773000000008</v>
      </c>
      <c r="K361" s="41">
        <f t="shared" si="405"/>
        <v>46188.962999999996</v>
      </c>
      <c r="L361" s="41">
        <f t="shared" si="406"/>
        <v>17542.724999999999</v>
      </c>
      <c r="M361" s="41">
        <f t="shared" si="407"/>
        <v>3178.3289999999997</v>
      </c>
      <c r="N361" s="110">
        <v>5489.9</v>
      </c>
      <c r="O361" s="41">
        <v>22743.78</v>
      </c>
      <c r="P361" s="213">
        <f t="shared" si="353"/>
        <v>0.89877902797913733</v>
      </c>
      <c r="Q361" s="40">
        <f t="shared" si="340"/>
        <v>106753.47</v>
      </c>
      <c r="R361" s="51">
        <v>95947.78</v>
      </c>
      <c r="S361" s="41">
        <f t="shared" si="408"/>
        <v>10439.299958672444</v>
      </c>
      <c r="T361" s="41">
        <f t="shared" si="409"/>
        <v>41513.671268504339</v>
      </c>
      <c r="U361" s="41">
        <f t="shared" si="410"/>
        <v>15767.03332360531</v>
      </c>
      <c r="V361" s="41">
        <f t="shared" si="396"/>
        <v>2856.6154492179035</v>
      </c>
      <c r="W361" s="51">
        <v>4916.75</v>
      </c>
      <c r="X361" s="51">
        <v>20454.41</v>
      </c>
      <c r="Y361" s="41"/>
      <c r="Z361" s="40">
        <f t="shared" si="411"/>
        <v>95947.78</v>
      </c>
      <c r="AA361" s="54">
        <f t="shared" si="397"/>
        <v>10117.586407890347</v>
      </c>
      <c r="AB361" s="54">
        <f t="shared" si="398"/>
        <v>41513.671268504339</v>
      </c>
      <c r="AC361" s="54">
        <f t="shared" si="399"/>
        <v>15767.03332360531</v>
      </c>
      <c r="AD361" s="54">
        <f t="shared" si="400"/>
        <v>3178.3289999999997</v>
      </c>
      <c r="AE361" s="54">
        <f t="shared" si="401"/>
        <v>4916.75</v>
      </c>
      <c r="AF361" s="54">
        <f t="shared" si="402"/>
        <v>20454.41</v>
      </c>
      <c r="AG361" s="54"/>
      <c r="AH361" s="42">
        <f t="shared" si="403"/>
        <v>95947.78</v>
      </c>
      <c r="AI361" s="56">
        <f t="shared" si="404"/>
        <v>10805.690000000002</v>
      </c>
    </row>
    <row r="362" spans="1:35" x14ac:dyDescent="0.25">
      <c r="A362" s="31">
        <v>65</v>
      </c>
      <c r="B362" s="75">
        <v>10693</v>
      </c>
      <c r="C362" s="33">
        <v>2.2999999999999998</v>
      </c>
      <c r="D362" s="33">
        <v>10.81</v>
      </c>
      <c r="E362" s="33">
        <v>3.44</v>
      </c>
      <c r="F362" s="35">
        <v>0.77</v>
      </c>
      <c r="G362" s="35">
        <v>1.33</v>
      </c>
      <c r="H362" s="35"/>
      <c r="I362" s="51">
        <v>198462.92</v>
      </c>
      <c r="J362" s="41">
        <f t="shared" si="412"/>
        <v>23632.210000000014</v>
      </c>
      <c r="K362" s="41">
        <f t="shared" si="405"/>
        <v>115591.33</v>
      </c>
      <c r="L362" s="41">
        <f t="shared" si="406"/>
        <v>36783.919999999998</v>
      </c>
      <c r="M362" s="41">
        <f t="shared" si="407"/>
        <v>8233.61</v>
      </c>
      <c r="N362" s="110">
        <v>14221.85</v>
      </c>
      <c r="O362" s="41">
        <f t="shared" ref="O362:O365" si="413">H362*B362</f>
        <v>0</v>
      </c>
      <c r="P362" s="213">
        <f t="shared" si="353"/>
        <v>0.95899052578688249</v>
      </c>
      <c r="Q362" s="40">
        <f t="shared" si="340"/>
        <v>198462.92</v>
      </c>
      <c r="R362" s="51">
        <v>190324.06</v>
      </c>
      <c r="S362" s="41">
        <f t="shared" si="408"/>
        <v>22634.974902568196</v>
      </c>
      <c r="T362" s="41">
        <f t="shared" si="409"/>
        <v>110850.99033310504</v>
      </c>
      <c r="U362" s="41">
        <f t="shared" si="410"/>
        <v>35275.430781302624</v>
      </c>
      <c r="V362" s="41">
        <f t="shared" si="396"/>
        <v>7895.9539830241338</v>
      </c>
      <c r="W362" s="51">
        <v>13666.71</v>
      </c>
      <c r="X362" s="51"/>
      <c r="Y362" s="41"/>
      <c r="Z362" s="40">
        <f t="shared" si="411"/>
        <v>190324.06</v>
      </c>
      <c r="AA362" s="54">
        <f t="shared" si="397"/>
        <v>22297.318885592322</v>
      </c>
      <c r="AB362" s="54">
        <f t="shared" si="398"/>
        <v>110850.99033310504</v>
      </c>
      <c r="AC362" s="54">
        <f t="shared" si="399"/>
        <v>35275.430781302624</v>
      </c>
      <c r="AD362" s="54">
        <f t="shared" si="400"/>
        <v>8233.61</v>
      </c>
      <c r="AE362" s="54">
        <f t="shared" si="401"/>
        <v>13666.71</v>
      </c>
      <c r="AF362" s="54">
        <f t="shared" si="402"/>
        <v>0</v>
      </c>
      <c r="AG362" s="54"/>
      <c r="AH362" s="42">
        <f t="shared" si="403"/>
        <v>190324.05999999997</v>
      </c>
      <c r="AI362" s="56">
        <f t="shared" si="404"/>
        <v>8138.8600000000151</v>
      </c>
    </row>
    <row r="363" spans="1:35" x14ac:dyDescent="0.25">
      <c r="A363" s="31">
        <v>66</v>
      </c>
      <c r="B363" s="75">
        <v>3535.1</v>
      </c>
      <c r="C363" s="33">
        <v>2.2999999999999998</v>
      </c>
      <c r="D363" s="33">
        <v>15.28</v>
      </c>
      <c r="E363" s="33">
        <v>10.89</v>
      </c>
      <c r="F363" s="35">
        <v>0.77</v>
      </c>
      <c r="G363" s="35">
        <v>1.33</v>
      </c>
      <c r="H363" s="35"/>
      <c r="I363" s="51">
        <v>108739.94</v>
      </c>
      <c r="J363" s="41">
        <f t="shared" si="412"/>
        <v>8802.5060000000067</v>
      </c>
      <c r="K363" s="41">
        <f t="shared" si="405"/>
        <v>54016.327999999994</v>
      </c>
      <c r="L363" s="41">
        <f t="shared" si="406"/>
        <v>38497.239000000001</v>
      </c>
      <c r="M363" s="41">
        <f t="shared" si="407"/>
        <v>2722.027</v>
      </c>
      <c r="N363" s="110">
        <v>4701.84</v>
      </c>
      <c r="O363" s="41">
        <f t="shared" si="413"/>
        <v>0</v>
      </c>
      <c r="P363" s="213">
        <f t="shared" si="353"/>
        <v>0.7427612154282961</v>
      </c>
      <c r="Q363" s="40">
        <f t="shared" si="340"/>
        <v>108739.94</v>
      </c>
      <c r="R363" s="51">
        <v>80767.81</v>
      </c>
      <c r="S363" s="41">
        <f t="shared" si="408"/>
        <v>6518.6044485242601</v>
      </c>
      <c r="T363" s="41">
        <f t="shared" si="409"/>
        <v>40121.233438253497</v>
      </c>
      <c r="U363" s="41">
        <f t="shared" si="410"/>
        <v>28594.256030273602</v>
      </c>
      <c r="V363" s="41">
        <f t="shared" si="396"/>
        <v>2021.8160829486385</v>
      </c>
      <c r="W363" s="51">
        <v>3511.9</v>
      </c>
      <c r="X363" s="51"/>
      <c r="Y363" s="41"/>
      <c r="Z363" s="40">
        <f t="shared" si="411"/>
        <v>80767.81</v>
      </c>
      <c r="AA363" s="54">
        <f t="shared" si="397"/>
        <v>5818.3935314729024</v>
      </c>
      <c r="AB363" s="54">
        <f t="shared" si="398"/>
        <v>40121.233438253497</v>
      </c>
      <c r="AC363" s="54">
        <f t="shared" si="399"/>
        <v>28594.256030273602</v>
      </c>
      <c r="AD363" s="54">
        <f t="shared" si="400"/>
        <v>2722.027</v>
      </c>
      <c r="AE363" s="54">
        <f t="shared" si="401"/>
        <v>3511.9</v>
      </c>
      <c r="AF363" s="54">
        <f t="shared" si="402"/>
        <v>0</v>
      </c>
      <c r="AG363" s="54"/>
      <c r="AH363" s="42">
        <f t="shared" si="403"/>
        <v>80767.81</v>
      </c>
      <c r="AI363" s="56">
        <f t="shared" si="404"/>
        <v>27972.130000000005</v>
      </c>
    </row>
    <row r="364" spans="1:35" x14ac:dyDescent="0.25">
      <c r="A364" s="31" t="s">
        <v>58</v>
      </c>
      <c r="B364" s="75">
        <v>3536.6</v>
      </c>
      <c r="C364" s="33">
        <v>2.2999999999999998</v>
      </c>
      <c r="D364" s="33">
        <v>15.21</v>
      </c>
      <c r="E364" s="33">
        <v>10.88</v>
      </c>
      <c r="F364" s="35">
        <v>0.77</v>
      </c>
      <c r="G364" s="35">
        <v>1.33</v>
      </c>
      <c r="H364" s="35"/>
      <c r="I364" s="51">
        <v>108432.07</v>
      </c>
      <c r="J364" s="41">
        <f t="shared" si="412"/>
        <v>8735.2340000000058</v>
      </c>
      <c r="K364" s="41">
        <f t="shared" si="405"/>
        <v>53791.686000000002</v>
      </c>
      <c r="L364" s="41">
        <f t="shared" si="406"/>
        <v>38478.207999999999</v>
      </c>
      <c r="M364" s="41">
        <f t="shared" si="407"/>
        <v>2723.1819999999998</v>
      </c>
      <c r="N364" s="110">
        <v>4703.76</v>
      </c>
      <c r="O364" s="41">
        <f t="shared" si="413"/>
        <v>0</v>
      </c>
      <c r="P364" s="213">
        <f t="shared" si="353"/>
        <v>0.79283794914179906</v>
      </c>
      <c r="Q364" s="40">
        <f t="shared" si="340"/>
        <v>108432.07</v>
      </c>
      <c r="R364" s="51">
        <v>85969.06</v>
      </c>
      <c r="S364" s="41">
        <f t="shared" si="408"/>
        <v>6902.7144414889462</v>
      </c>
      <c r="T364" s="41">
        <f t="shared" si="409"/>
        <v>42648.090009119624</v>
      </c>
      <c r="U364" s="41">
        <f t="shared" si="410"/>
        <v>30506.983517371566</v>
      </c>
      <c r="V364" s="41">
        <f t="shared" si="396"/>
        <v>2159.0420320198623</v>
      </c>
      <c r="W364" s="51">
        <v>3752.23</v>
      </c>
      <c r="X364" s="51"/>
      <c r="Y364" s="41"/>
      <c r="Z364" s="40">
        <f t="shared" si="411"/>
        <v>85969.06</v>
      </c>
      <c r="AA364" s="54">
        <f t="shared" si="397"/>
        <v>6338.5744735088083</v>
      </c>
      <c r="AB364" s="54">
        <f t="shared" si="398"/>
        <v>42648.090009119624</v>
      </c>
      <c r="AC364" s="54">
        <f t="shared" si="399"/>
        <v>30506.983517371566</v>
      </c>
      <c r="AD364" s="54">
        <f t="shared" si="400"/>
        <v>2723.1819999999998</v>
      </c>
      <c r="AE364" s="54">
        <f t="shared" si="401"/>
        <v>3752.23</v>
      </c>
      <c r="AF364" s="54">
        <f t="shared" si="402"/>
        <v>0</v>
      </c>
      <c r="AG364" s="54"/>
      <c r="AH364" s="42">
        <f t="shared" si="403"/>
        <v>85969.06</v>
      </c>
      <c r="AI364" s="56">
        <f t="shared" si="404"/>
        <v>22463.010000000009</v>
      </c>
    </row>
    <row r="365" spans="1:35" x14ac:dyDescent="0.25">
      <c r="A365" s="31">
        <v>67</v>
      </c>
      <c r="B365" s="75">
        <v>13915.3</v>
      </c>
      <c r="C365" s="33">
        <v>2.2999999999999998</v>
      </c>
      <c r="D365" s="33">
        <v>11.27</v>
      </c>
      <c r="E365" s="33">
        <v>2.75</v>
      </c>
      <c r="F365" s="35">
        <v>0.77</v>
      </c>
      <c r="G365" s="35">
        <v>1.33</v>
      </c>
      <c r="H365" s="35"/>
      <c r="I365" s="51">
        <v>256737.65</v>
      </c>
      <c r="J365" s="41">
        <f>I365-K365-L365-M365-N365</f>
        <v>32422.793000000012</v>
      </c>
      <c r="K365" s="41">
        <f t="shared" si="405"/>
        <v>156825.43099999998</v>
      </c>
      <c r="L365" s="41">
        <f t="shared" si="406"/>
        <v>38267.074999999997</v>
      </c>
      <c r="M365" s="41">
        <f t="shared" si="407"/>
        <v>10714.780999999999</v>
      </c>
      <c r="N365" s="110">
        <v>18507.57</v>
      </c>
      <c r="O365" s="41">
        <f t="shared" si="413"/>
        <v>0</v>
      </c>
      <c r="P365" s="213">
        <f t="shared" si="353"/>
        <v>1.0054609442752163</v>
      </c>
      <c r="Q365" s="40">
        <f t="shared" si="340"/>
        <v>256737.65</v>
      </c>
      <c r="R365" s="51">
        <v>258139.68</v>
      </c>
      <c r="S365" s="41">
        <f t="shared" si="408"/>
        <v>32766.440874259573</v>
      </c>
      <c r="T365" s="41">
        <f t="shared" si="409"/>
        <v>157681.84593962776</v>
      </c>
      <c r="U365" s="41">
        <f t="shared" si="410"/>
        <v>38476.049364150516</v>
      </c>
      <c r="V365" s="41">
        <f t="shared" si="396"/>
        <v>10773.293821962145</v>
      </c>
      <c r="W365" s="51">
        <v>18442.05</v>
      </c>
      <c r="X365" s="51"/>
      <c r="Y365" s="41"/>
      <c r="Z365" s="40">
        <f t="shared" si="411"/>
        <v>258139.68</v>
      </c>
      <c r="AA365" s="54">
        <f t="shared" si="397"/>
        <v>32824.953696221724</v>
      </c>
      <c r="AB365" s="54">
        <f t="shared" si="398"/>
        <v>157681.84593962776</v>
      </c>
      <c r="AC365" s="54">
        <f t="shared" si="399"/>
        <v>38476.049364150516</v>
      </c>
      <c r="AD365" s="54">
        <f t="shared" si="400"/>
        <v>10714.780999999999</v>
      </c>
      <c r="AE365" s="54">
        <f t="shared" si="401"/>
        <v>18442.05</v>
      </c>
      <c r="AF365" s="54">
        <f t="shared" si="402"/>
        <v>0</v>
      </c>
      <c r="AG365" s="54"/>
      <c r="AH365" s="42">
        <f t="shared" si="403"/>
        <v>258139.67999999996</v>
      </c>
      <c r="AI365" s="56">
        <f t="shared" si="404"/>
        <v>-1402.0299999999988</v>
      </c>
    </row>
    <row r="366" spans="1:35" x14ac:dyDescent="0.25">
      <c r="A366" s="32" t="s">
        <v>37</v>
      </c>
      <c r="B366" s="53">
        <f>SUM(B354:B365)</f>
        <v>65071.399999999994</v>
      </c>
      <c r="C366" s="33"/>
      <c r="D366" s="34"/>
      <c r="E366" s="34"/>
      <c r="F366" s="35"/>
      <c r="G366" s="35"/>
      <c r="H366" s="35"/>
      <c r="I366" s="43">
        <f t="shared" ref="I366:O366" si="414">SUM(I354:I365)</f>
        <v>1570674.16</v>
      </c>
      <c r="J366" s="43">
        <f t="shared" si="414"/>
        <v>165736.09200000009</v>
      </c>
      <c r="K366" s="43">
        <f t="shared" si="414"/>
        <v>771846.50399999996</v>
      </c>
      <c r="L366" s="43">
        <f t="shared" si="414"/>
        <v>346067.72600000002</v>
      </c>
      <c r="M366" s="43">
        <f t="shared" si="414"/>
        <v>50104.978000000003</v>
      </c>
      <c r="N366" s="43">
        <f t="shared" si="414"/>
        <v>86545.76999999999</v>
      </c>
      <c r="O366" s="43">
        <f t="shared" si="414"/>
        <v>150373.09</v>
      </c>
      <c r="P366" s="213">
        <f t="shared" si="353"/>
        <v>0.90460714652617713</v>
      </c>
      <c r="Q366" s="40">
        <f t="shared" si="340"/>
        <v>1570674.16</v>
      </c>
      <c r="R366" s="43">
        <f t="shared" ref="R366:X366" si="415">SUM(R354:R365)</f>
        <v>1420843.07</v>
      </c>
      <c r="S366" s="43">
        <f t="shared" si="415"/>
        <v>148500.54651902369</v>
      </c>
      <c r="T366" s="43">
        <f t="shared" si="415"/>
        <v>701794.13056904683</v>
      </c>
      <c r="U366" s="43">
        <f t="shared" si="415"/>
        <v>309250.64580966649</v>
      </c>
      <c r="V366" s="43">
        <f t="shared" si="415"/>
        <v>45834.477102262987</v>
      </c>
      <c r="W366" s="43">
        <f t="shared" si="415"/>
        <v>80036.680000000008</v>
      </c>
      <c r="X366" s="43">
        <f t="shared" si="415"/>
        <v>135426.59</v>
      </c>
      <c r="Y366" s="41"/>
      <c r="Z366" s="40">
        <f t="shared" ref="Z366:AF366" si="416">SUM(Z354:Z365)</f>
        <v>1420843.07</v>
      </c>
      <c r="AA366" s="55">
        <f t="shared" si="416"/>
        <v>144230.04562128664</v>
      </c>
      <c r="AB366" s="55">
        <f t="shared" si="416"/>
        <v>701794.13056904683</v>
      </c>
      <c r="AC366" s="55">
        <f t="shared" si="416"/>
        <v>309250.64580966649</v>
      </c>
      <c r="AD366" s="55">
        <f t="shared" si="416"/>
        <v>50104.978000000003</v>
      </c>
      <c r="AE366" s="55">
        <f t="shared" si="416"/>
        <v>80036.680000000008</v>
      </c>
      <c r="AF366" s="55">
        <f t="shared" si="416"/>
        <v>135426.59</v>
      </c>
      <c r="AG366" s="54"/>
      <c r="AH366" s="42">
        <f>SUM(AH354:AH365)</f>
        <v>1420843.0699999998</v>
      </c>
      <c r="AI366" s="56">
        <f>SUM(AI354:AI365)</f>
        <v>149831.09000000005</v>
      </c>
    </row>
    <row r="367" spans="1:35" x14ac:dyDescent="0.25">
      <c r="A367" t="s">
        <v>60</v>
      </c>
      <c r="P367" s="213"/>
      <c r="Q367" s="40">
        <f t="shared" si="340"/>
        <v>0</v>
      </c>
    </row>
    <row r="368" spans="1:35" x14ac:dyDescent="0.25">
      <c r="A368" s="31">
        <v>1</v>
      </c>
      <c r="B368" s="38">
        <v>3396.5</v>
      </c>
      <c r="C368" s="33">
        <v>2.2999999999999998</v>
      </c>
      <c r="D368" s="33">
        <v>13.15</v>
      </c>
      <c r="E368" s="33">
        <v>10.050000000000001</v>
      </c>
      <c r="F368" s="35">
        <v>0.77</v>
      </c>
      <c r="G368" s="35">
        <v>1.33</v>
      </c>
      <c r="H368" s="35"/>
      <c r="I368" s="51">
        <v>93932.62</v>
      </c>
      <c r="J368" s="41">
        <f>I368-K368-L368-M368-N368</f>
        <v>8000.1949999999924</v>
      </c>
      <c r="K368" s="41">
        <f>B368*D368</f>
        <v>44663.974999999999</v>
      </c>
      <c r="L368" s="41">
        <f>E368*B368</f>
        <v>34134.825000000004</v>
      </c>
      <c r="M368" s="41">
        <f>F368*B368</f>
        <v>2615.3049999999998</v>
      </c>
      <c r="N368" s="110">
        <v>4518.32</v>
      </c>
      <c r="O368" s="41"/>
      <c r="P368" s="213">
        <f t="shared" si="353"/>
        <v>0.58607627467433576</v>
      </c>
      <c r="Q368" s="40">
        <f t="shared" si="340"/>
        <v>93932.62</v>
      </c>
      <c r="R368" s="51">
        <v>55051.68</v>
      </c>
      <c r="S368" s="41">
        <f>R368-T368-U368-V368-W368-X368</f>
        <v>4611.3546356547831</v>
      </c>
      <c r="T368" s="41">
        <f>P368*K368</f>
        <v>26176.496080147666</v>
      </c>
      <c r="U368" s="41">
        <f>L368*P368</f>
        <v>20005.611072660387</v>
      </c>
      <c r="V368" s="41">
        <f>P368*M368</f>
        <v>1532.7682115371636</v>
      </c>
      <c r="W368" s="51">
        <v>2725.45</v>
      </c>
      <c r="X368" s="51"/>
      <c r="Y368" s="41"/>
      <c r="Z368" s="40">
        <f>SUM(S368:Y368)</f>
        <v>55051.68</v>
      </c>
      <c r="AA368" s="54">
        <f>Z368-AF368-AE368-AD368-AC368-AB368</f>
        <v>3528.8178471919491</v>
      </c>
      <c r="AB368" s="54">
        <f t="shared" ref="AB368:AF370" si="417">T368</f>
        <v>26176.496080147666</v>
      </c>
      <c r="AC368" s="54">
        <f t="shared" si="417"/>
        <v>20005.611072660387</v>
      </c>
      <c r="AD368" s="54">
        <f>M368</f>
        <v>2615.3049999999998</v>
      </c>
      <c r="AE368" s="54">
        <f t="shared" si="417"/>
        <v>2725.45</v>
      </c>
      <c r="AF368" s="54">
        <f t="shared" si="417"/>
        <v>0</v>
      </c>
      <c r="AG368" s="54"/>
      <c r="AH368" s="42">
        <f>SUM(AA368:AG368)</f>
        <v>55051.68</v>
      </c>
      <c r="AI368" s="56">
        <f>I368-Z368</f>
        <v>38880.939999999995</v>
      </c>
    </row>
    <row r="369" spans="1:35" x14ac:dyDescent="0.25">
      <c r="A369" s="31">
        <v>2</v>
      </c>
      <c r="B369" s="38">
        <v>3241.6</v>
      </c>
      <c r="C369" s="33">
        <v>2.2999999999999998</v>
      </c>
      <c r="D369" s="33">
        <v>13.89</v>
      </c>
      <c r="E369" s="33">
        <v>10.41</v>
      </c>
      <c r="F369" s="35">
        <v>0.77</v>
      </c>
      <c r="G369" s="35">
        <v>1.33</v>
      </c>
      <c r="H369" s="35"/>
      <c r="I369" s="51">
        <v>93585.279999999999</v>
      </c>
      <c r="J369" s="41">
        <f>I369-K369-L369-M369-N369</f>
        <v>8006.9080000000022</v>
      </c>
      <c r="K369" s="41">
        <f>B369*D369</f>
        <v>45025.824000000001</v>
      </c>
      <c r="L369" s="41">
        <f>E369*B369</f>
        <v>33745.055999999997</v>
      </c>
      <c r="M369" s="41">
        <f>F369*B369</f>
        <v>2496.0320000000002</v>
      </c>
      <c r="N369" s="110">
        <v>4311.46</v>
      </c>
      <c r="O369" s="41"/>
      <c r="P369" s="213">
        <f t="shared" si="353"/>
        <v>0.70688713011276982</v>
      </c>
      <c r="Q369" s="40">
        <f t="shared" si="340"/>
        <v>93585.279999999999</v>
      </c>
      <c r="R369" s="51">
        <v>66154.23</v>
      </c>
      <c r="S369" s="41">
        <f>R369-T369-U369-V369-W369-X369</f>
        <v>5569.7358031929807</v>
      </c>
      <c r="T369" s="41">
        <f>P369*K369</f>
        <v>31828.175508322674</v>
      </c>
      <c r="U369" s="41">
        <f>L369*P369</f>
        <v>23853.945791334703</v>
      </c>
      <c r="V369" s="41">
        <f>P369*M369</f>
        <v>1764.4128971496373</v>
      </c>
      <c r="W369" s="51">
        <v>3137.96</v>
      </c>
      <c r="X369" s="51"/>
      <c r="Y369" s="41"/>
      <c r="Z369" s="40">
        <f>SUM(S369:Y369)</f>
        <v>66154.23000000001</v>
      </c>
      <c r="AA369" s="54">
        <f>Z369-AF369-AE369-AD369-AC369-AB369</f>
        <v>4838.1167003426381</v>
      </c>
      <c r="AB369" s="54">
        <f t="shared" si="417"/>
        <v>31828.175508322674</v>
      </c>
      <c r="AC369" s="54">
        <f t="shared" si="417"/>
        <v>23853.945791334703</v>
      </c>
      <c r="AD369" s="54">
        <f>M369</f>
        <v>2496.0320000000002</v>
      </c>
      <c r="AE369" s="54">
        <f t="shared" si="417"/>
        <v>3137.96</v>
      </c>
      <c r="AF369" s="54">
        <f t="shared" si="417"/>
        <v>0</v>
      </c>
      <c r="AG369" s="54"/>
      <c r="AH369" s="42">
        <f>SUM(AA369:AG369)</f>
        <v>66154.23000000001</v>
      </c>
      <c r="AI369" s="56">
        <f>I369-Z369</f>
        <v>27431.049999999988</v>
      </c>
    </row>
    <row r="370" spans="1:35" x14ac:dyDescent="0.25">
      <c r="A370" s="31">
        <v>3</v>
      </c>
      <c r="B370" s="38">
        <v>3411</v>
      </c>
      <c r="C370" s="33">
        <v>2.2999999999999998</v>
      </c>
      <c r="D370" s="33">
        <v>13.53</v>
      </c>
      <c r="E370" s="33">
        <v>10.08</v>
      </c>
      <c r="F370" s="35">
        <v>0.77</v>
      </c>
      <c r="G370" s="35">
        <v>1.33</v>
      </c>
      <c r="H370" s="35"/>
      <c r="I370" s="51">
        <v>96190.56</v>
      </c>
      <c r="J370" s="41">
        <f>I370-K370-L370-M370-N370</f>
        <v>8493.730000000005</v>
      </c>
      <c r="K370" s="41">
        <f>B370*D370</f>
        <v>46150.829999999994</v>
      </c>
      <c r="L370" s="41">
        <f>E370*B370</f>
        <v>34382.879999999997</v>
      </c>
      <c r="M370" s="41">
        <f>F370*B370</f>
        <v>2626.4700000000003</v>
      </c>
      <c r="N370" s="110">
        <v>4536.6499999999996</v>
      </c>
      <c r="O370" s="41"/>
      <c r="P370" s="213">
        <f t="shared" si="353"/>
        <v>0.74121140369699479</v>
      </c>
      <c r="Q370" s="40">
        <f t="shared" si="340"/>
        <v>96190.56</v>
      </c>
      <c r="R370" s="51">
        <v>71297.539999999994</v>
      </c>
      <c r="S370" s="41">
        <f>R370-T370-U370-V370-W370-X370</f>
        <v>6154.956250505249</v>
      </c>
      <c r="T370" s="41">
        <f>P370*K370</f>
        <v>34207.521486081372</v>
      </c>
      <c r="U370" s="41">
        <f>L370*P370</f>
        <v>25484.982747945327</v>
      </c>
      <c r="V370" s="41">
        <f>P370*M370</f>
        <v>1946.7695154680462</v>
      </c>
      <c r="W370" s="51">
        <v>3503.31</v>
      </c>
      <c r="X370" s="51"/>
      <c r="Y370" s="41"/>
      <c r="Z370" s="40">
        <f>SUM(S370:Y370)</f>
        <v>71297.539999999979</v>
      </c>
      <c r="AA370" s="54">
        <f>Z370-AF370-AE370-AD370-AC370-AB370</f>
        <v>5475.2557659732847</v>
      </c>
      <c r="AB370" s="54">
        <f t="shared" si="417"/>
        <v>34207.521486081372</v>
      </c>
      <c r="AC370" s="54">
        <f t="shared" si="417"/>
        <v>25484.982747945327</v>
      </c>
      <c r="AD370" s="54">
        <f>M370</f>
        <v>2626.4700000000003</v>
      </c>
      <c r="AE370" s="54">
        <f t="shared" si="417"/>
        <v>3503.31</v>
      </c>
      <c r="AF370" s="54">
        <f t="shared" si="417"/>
        <v>0</v>
      </c>
      <c r="AG370" s="54"/>
      <c r="AH370" s="42">
        <f>SUM(AA370:AG370)</f>
        <v>71297.539999999979</v>
      </c>
      <c r="AI370" s="56">
        <f>I370-Z370</f>
        <v>24893.020000000019</v>
      </c>
    </row>
    <row r="371" spans="1:35" x14ac:dyDescent="0.25">
      <c r="A371" s="32" t="s">
        <v>37</v>
      </c>
      <c r="B371" s="53">
        <f>SUM(B367:B370)</f>
        <v>10049.1</v>
      </c>
      <c r="C371" s="33"/>
      <c r="D371" s="34"/>
      <c r="E371" s="34"/>
      <c r="F371" s="35"/>
      <c r="G371" s="35"/>
      <c r="H371" s="35"/>
      <c r="I371" s="43">
        <f>SUM(I368:I370)</f>
        <v>283708.45999999996</v>
      </c>
      <c r="J371" s="43">
        <f t="shared" ref="J371:O371" si="418">SUM(J368:J370)</f>
        <v>24500.832999999999</v>
      </c>
      <c r="K371" s="43">
        <f t="shared" si="418"/>
        <v>135840.62899999999</v>
      </c>
      <c r="L371" s="43">
        <f t="shared" si="418"/>
        <v>102262.761</v>
      </c>
      <c r="M371" s="43">
        <f t="shared" si="418"/>
        <v>7737.8069999999998</v>
      </c>
      <c r="N371" s="43">
        <f t="shared" si="418"/>
        <v>13366.429999999998</v>
      </c>
      <c r="O371" s="43">
        <f t="shared" si="418"/>
        <v>0</v>
      </c>
      <c r="P371" s="213">
        <f t="shared" si="353"/>
        <v>0.67852558926159634</v>
      </c>
      <c r="Q371" s="40">
        <f t="shared" si="340"/>
        <v>283708.45999999996</v>
      </c>
      <c r="R371" s="43">
        <f t="shared" ref="R371:X371" si="419">SUM(R368:R370)</f>
        <v>192503.45</v>
      </c>
      <c r="S371" s="43">
        <f t="shared" si="419"/>
        <v>16336.046689353014</v>
      </c>
      <c r="T371" s="43">
        <f t="shared" si="419"/>
        <v>92212.193074551717</v>
      </c>
      <c r="U371" s="43">
        <f t="shared" si="419"/>
        <v>69344.539611940418</v>
      </c>
      <c r="V371" s="43">
        <f t="shared" si="419"/>
        <v>5243.950624154847</v>
      </c>
      <c r="W371" s="43">
        <f t="shared" si="419"/>
        <v>9366.7199999999993</v>
      </c>
      <c r="X371" s="43">
        <f t="shared" si="419"/>
        <v>0</v>
      </c>
      <c r="Y371" s="41"/>
      <c r="Z371" s="40">
        <f>SUM(Z368:Z370)</f>
        <v>192503.44999999998</v>
      </c>
      <c r="AA371" s="54">
        <f>Z371-AF371-AE371-AD371-AC371-AB371</f>
        <v>16567.640313507858</v>
      </c>
      <c r="AB371" s="55">
        <f>SUM(AB368:AB370)</f>
        <v>92212.193074551717</v>
      </c>
      <c r="AC371" s="55">
        <f>SUM(AC368:AC370)</f>
        <v>69344.539611940418</v>
      </c>
      <c r="AD371" s="55">
        <f>SUM(AD368:AD370)</f>
        <v>7737.8069999999998</v>
      </c>
      <c r="AE371" s="55">
        <f>SUM(AE369:AE370)</f>
        <v>6641.27</v>
      </c>
      <c r="AF371" s="55">
        <f>SUM(AF368:AF370)</f>
        <v>0</v>
      </c>
      <c r="AG371" s="54"/>
      <c r="AH371" s="42">
        <f>SUM(AH368:AH370)</f>
        <v>192503.44999999998</v>
      </c>
      <c r="AI371" s="56">
        <f>SUM(AI368:AI370)</f>
        <v>91205.010000000009</v>
      </c>
    </row>
    <row r="372" spans="1:35" x14ac:dyDescent="0.25">
      <c r="A372" s="67" t="s">
        <v>61</v>
      </c>
      <c r="B372" s="68">
        <f>B320+B338+B346+B352+B366+B371</f>
        <v>321238.59999999998</v>
      </c>
      <c r="C372" s="67"/>
      <c r="D372" s="67"/>
      <c r="E372" s="67"/>
      <c r="F372" s="67"/>
      <c r="G372" s="67"/>
      <c r="H372" s="67"/>
      <c r="I372" s="68">
        <f t="shared" ref="I372:AI372" si="420">I320+I338+I346+I352+I366+I371</f>
        <v>6603487.7399999993</v>
      </c>
      <c r="J372" s="68">
        <f t="shared" si="420"/>
        <v>753859.11499999999</v>
      </c>
      <c r="K372" s="68">
        <f t="shared" si="420"/>
        <v>3623929.6020000004</v>
      </c>
      <c r="L372" s="68">
        <f t="shared" si="420"/>
        <v>1260224.7009999999</v>
      </c>
      <c r="M372" s="68">
        <f t="shared" si="420"/>
        <v>247353.72199999998</v>
      </c>
      <c r="N372" s="68">
        <f t="shared" si="420"/>
        <v>427255.85000000003</v>
      </c>
      <c r="O372" s="68">
        <f t="shared" si="420"/>
        <v>290864.75</v>
      </c>
      <c r="P372" s="213">
        <f t="shared" si="353"/>
        <v>0.90441947878894691</v>
      </c>
      <c r="Q372" s="83">
        <f t="shared" si="340"/>
        <v>6603487.7399999993</v>
      </c>
      <c r="R372" s="68">
        <f t="shared" si="420"/>
        <v>5972322.9400000004</v>
      </c>
      <c r="S372" s="68">
        <f t="shared" si="420"/>
        <v>681452.1575548352</v>
      </c>
      <c r="T372" s="68">
        <f t="shared" si="420"/>
        <v>3291442.0655791447</v>
      </c>
      <c r="U372" s="68">
        <f t="shared" si="420"/>
        <v>1115874.1760663535</v>
      </c>
      <c r="V372" s="68">
        <f t="shared" si="420"/>
        <v>225484.34079966665</v>
      </c>
      <c r="W372" s="68">
        <f t="shared" si="420"/>
        <v>390478.45999999996</v>
      </c>
      <c r="X372" s="68">
        <f t="shared" si="420"/>
        <v>267591.74</v>
      </c>
      <c r="Y372" s="68">
        <f t="shared" si="420"/>
        <v>0</v>
      </c>
      <c r="Z372" s="68">
        <f t="shared" si="420"/>
        <v>5727863.9600000009</v>
      </c>
      <c r="AA372" s="68">
        <f t="shared" si="420"/>
        <v>634375.73189896648</v>
      </c>
      <c r="AB372" s="68">
        <f t="shared" si="420"/>
        <v>3150290.4026980838</v>
      </c>
      <c r="AC372" s="68">
        <f t="shared" si="420"/>
        <v>1067928.6384029496</v>
      </c>
      <c r="AD372" s="68">
        <f t="shared" si="420"/>
        <v>236847.45699999997</v>
      </c>
      <c r="AE372" s="68">
        <f t="shared" si="420"/>
        <v>339387.72000000003</v>
      </c>
      <c r="AF372" s="68">
        <f t="shared" si="420"/>
        <v>267591.74</v>
      </c>
      <c r="AG372" s="68">
        <f t="shared" si="420"/>
        <v>0</v>
      </c>
      <c r="AH372" s="68">
        <f t="shared" si="420"/>
        <v>5727863.96</v>
      </c>
      <c r="AI372" s="68">
        <f t="shared" si="420"/>
        <v>614740.23000000021</v>
      </c>
    </row>
    <row r="373" spans="1:35" x14ac:dyDescent="0.25">
      <c r="I373" s="78">
        <f>J373+K373+N373+O373</f>
        <v>6603487.7400000002</v>
      </c>
      <c r="J373" s="78">
        <f>J372+M372+O372</f>
        <v>1292077.5869999998</v>
      </c>
      <c r="K373" s="78">
        <f>K372+L372</f>
        <v>4884154.3030000003</v>
      </c>
      <c r="N373" s="78">
        <f>N372</f>
        <v>427255.85000000003</v>
      </c>
      <c r="O373" s="78"/>
      <c r="P373" s="205">
        <f t="shared" si="353"/>
        <v>0.9044194787889468</v>
      </c>
      <c r="Q373" s="108">
        <f t="shared" si="340"/>
        <v>6603487.7400000002</v>
      </c>
      <c r="R373" s="78">
        <f>S373+T373+W373+X373</f>
        <v>5972322.9400000004</v>
      </c>
      <c r="S373" s="78">
        <f>S372+V372+X372</f>
        <v>1174528.2383545018</v>
      </c>
      <c r="T373" s="78">
        <f>T372+U372</f>
        <v>4407316.2416454982</v>
      </c>
      <c r="W373" s="78">
        <f>W372</f>
        <v>390478.45999999996</v>
      </c>
      <c r="X373" s="78"/>
    </row>
    <row r="377" spans="1:35" ht="18.75" x14ac:dyDescent="0.3">
      <c r="A377" s="8"/>
      <c r="B377" s="69" t="s">
        <v>67</v>
      </c>
      <c r="C377" s="9"/>
      <c r="D377" s="9"/>
      <c r="E377" s="10" t="s">
        <v>95</v>
      </c>
      <c r="F377" s="10"/>
      <c r="G377" s="10"/>
      <c r="H377" s="10"/>
      <c r="I377" s="10"/>
      <c r="J377" s="10"/>
      <c r="K377" s="10"/>
      <c r="L377" s="10"/>
      <c r="M377" s="11"/>
      <c r="N377" s="11"/>
      <c r="O377" s="11"/>
      <c r="P377" s="207"/>
      <c r="Q377" s="11"/>
      <c r="R377" s="12"/>
      <c r="S377" s="13"/>
      <c r="T377" s="13"/>
      <c r="U377" s="13"/>
      <c r="V377" s="13"/>
      <c r="W377" s="13"/>
      <c r="X377" s="13"/>
      <c r="Y377" s="13"/>
      <c r="Z377" s="12"/>
      <c r="AA377" s="12"/>
      <c r="AB377" s="12"/>
      <c r="AC377" s="12"/>
      <c r="AD377" s="12"/>
      <c r="AE377" s="12"/>
      <c r="AF377" s="12"/>
      <c r="AG377" s="12"/>
      <c r="AH377" s="11"/>
    </row>
    <row r="378" spans="1:35" ht="18.75" x14ac:dyDescent="0.3">
      <c r="A378" s="15"/>
      <c r="B378" s="16"/>
      <c r="C378" s="16"/>
      <c r="D378" s="16"/>
      <c r="E378" s="16"/>
      <c r="F378" s="16"/>
      <c r="G378" s="16"/>
      <c r="H378" s="16"/>
      <c r="I378" s="109" t="s">
        <v>67</v>
      </c>
      <c r="J378" s="16"/>
      <c r="K378" s="16"/>
      <c r="L378" s="17"/>
      <c r="M378" s="11" t="s">
        <v>52</v>
      </c>
      <c r="N378" s="11"/>
      <c r="O378" s="11"/>
      <c r="P378" s="207"/>
      <c r="Q378" s="11"/>
      <c r="R378" s="12"/>
      <c r="S378" s="13"/>
      <c r="T378" s="14" t="s">
        <v>53</v>
      </c>
      <c r="U378" s="13"/>
      <c r="V378" s="13"/>
      <c r="W378" s="13"/>
      <c r="X378" s="13"/>
      <c r="Y378" s="13"/>
      <c r="Z378" s="12"/>
      <c r="AA378" s="12"/>
      <c r="AB378" s="12"/>
      <c r="AC378" s="12"/>
      <c r="AD378" s="12"/>
      <c r="AE378" s="12"/>
      <c r="AF378" s="12"/>
      <c r="AG378" s="12"/>
      <c r="AH378" s="11"/>
    </row>
    <row r="379" spans="1:35" ht="21.75" customHeight="1" x14ac:dyDescent="0.25">
      <c r="A379" s="171" t="s">
        <v>1</v>
      </c>
      <c r="B379" s="171" t="s">
        <v>39</v>
      </c>
      <c r="C379" s="174" t="s">
        <v>2</v>
      </c>
      <c r="D379" s="175"/>
      <c r="E379" s="175"/>
      <c r="F379" s="175"/>
      <c r="G379" s="175"/>
      <c r="H379" s="176"/>
      <c r="I379" s="44" t="s">
        <v>51</v>
      </c>
      <c r="J379" s="44" t="s">
        <v>55</v>
      </c>
      <c r="K379" s="177" t="s">
        <v>46</v>
      </c>
      <c r="L379" s="169"/>
      <c r="M379" s="46" t="s">
        <v>47</v>
      </c>
      <c r="N379" s="46" t="s">
        <v>48</v>
      </c>
      <c r="O379" s="47" t="s">
        <v>49</v>
      </c>
      <c r="P379" s="208" t="s">
        <v>54</v>
      </c>
      <c r="Q379" s="170" t="s">
        <v>50</v>
      </c>
      <c r="R379" s="45" t="s">
        <v>51</v>
      </c>
      <c r="S379" s="48" t="s">
        <v>55</v>
      </c>
      <c r="T379" s="168" t="s">
        <v>46</v>
      </c>
      <c r="U379" s="169"/>
      <c r="V379" s="49" t="s">
        <v>47</v>
      </c>
      <c r="W379" s="49" t="s">
        <v>48</v>
      </c>
      <c r="X379" s="50" t="s">
        <v>49</v>
      </c>
      <c r="Y379" s="45"/>
      <c r="Z379" s="170" t="s">
        <v>42</v>
      </c>
      <c r="AA379" s="184" t="s">
        <v>3</v>
      </c>
      <c r="AB379" s="185"/>
      <c r="AC379" s="185"/>
      <c r="AD379" s="185"/>
      <c r="AE379" s="185"/>
      <c r="AF379" s="185"/>
      <c r="AG379" s="186"/>
      <c r="AH379" s="181" t="s">
        <v>44</v>
      </c>
      <c r="AI379" s="178" t="s">
        <v>43</v>
      </c>
    </row>
    <row r="380" spans="1:35" x14ac:dyDescent="0.25">
      <c r="A380" s="172"/>
      <c r="B380" s="172"/>
      <c r="C380" s="171" t="s">
        <v>4</v>
      </c>
      <c r="D380" s="171" t="s">
        <v>5</v>
      </c>
      <c r="E380" s="171" t="s">
        <v>6</v>
      </c>
      <c r="F380" s="171" t="s">
        <v>7</v>
      </c>
      <c r="G380" s="171" t="s">
        <v>8</v>
      </c>
      <c r="H380" s="171" t="s">
        <v>9</v>
      </c>
      <c r="I380" s="166"/>
      <c r="J380" s="166" t="s">
        <v>4</v>
      </c>
      <c r="K380" s="166" t="s">
        <v>5</v>
      </c>
      <c r="L380" s="166" t="s">
        <v>6</v>
      </c>
      <c r="M380" s="166" t="s">
        <v>7</v>
      </c>
      <c r="N380" s="166" t="s">
        <v>8</v>
      </c>
      <c r="O380" s="166" t="s">
        <v>9</v>
      </c>
      <c r="P380" s="209"/>
      <c r="Q380" s="170"/>
      <c r="R380" s="166"/>
      <c r="S380" s="166" t="s">
        <v>4</v>
      </c>
      <c r="T380" s="166" t="s">
        <v>5</v>
      </c>
      <c r="U380" s="166" t="s">
        <v>6</v>
      </c>
      <c r="V380" s="166" t="s">
        <v>7</v>
      </c>
      <c r="W380" s="166" t="s">
        <v>8</v>
      </c>
      <c r="X380" s="166" t="s">
        <v>9</v>
      </c>
      <c r="Y380" s="166"/>
      <c r="Z380" s="170"/>
      <c r="AA380" s="165" t="s">
        <v>4</v>
      </c>
      <c r="AB380" s="165" t="s">
        <v>5</v>
      </c>
      <c r="AC380" s="165" t="s">
        <v>6</v>
      </c>
      <c r="AD380" s="165" t="s">
        <v>7</v>
      </c>
      <c r="AE380" s="165" t="s">
        <v>8</v>
      </c>
      <c r="AF380" s="165" t="s">
        <v>9</v>
      </c>
      <c r="AG380" s="165" t="s">
        <v>10</v>
      </c>
      <c r="AH380" s="182"/>
      <c r="AI380" s="179"/>
    </row>
    <row r="381" spans="1:35" ht="30.75" customHeight="1" x14ac:dyDescent="0.25">
      <c r="A381" s="173"/>
      <c r="B381" s="173"/>
      <c r="C381" s="173"/>
      <c r="D381" s="173"/>
      <c r="E381" s="173"/>
      <c r="F381" s="173"/>
      <c r="G381" s="173"/>
      <c r="H381" s="173"/>
      <c r="I381" s="167"/>
      <c r="J381" s="167"/>
      <c r="K381" s="167"/>
      <c r="L381" s="167"/>
      <c r="M381" s="167"/>
      <c r="N381" s="167"/>
      <c r="O381" s="167"/>
      <c r="P381" s="210"/>
      <c r="Q381" s="170"/>
      <c r="R381" s="167"/>
      <c r="S381" s="167"/>
      <c r="T381" s="167"/>
      <c r="U381" s="167"/>
      <c r="V381" s="167"/>
      <c r="W381" s="167"/>
      <c r="X381" s="167"/>
      <c r="Y381" s="167"/>
      <c r="Z381" s="170"/>
      <c r="AA381" s="165"/>
      <c r="AB381" s="165"/>
      <c r="AC381" s="165"/>
      <c r="AD381" s="165"/>
      <c r="AE381" s="165"/>
      <c r="AF381" s="165"/>
      <c r="AG381" s="165"/>
      <c r="AH381" s="182"/>
      <c r="AI381" s="179"/>
    </row>
    <row r="382" spans="1:35" x14ac:dyDescent="0.25">
      <c r="A382" s="19" t="s">
        <v>11</v>
      </c>
      <c r="B382" s="19">
        <v>2</v>
      </c>
      <c r="C382" s="20">
        <v>3</v>
      </c>
      <c r="D382" s="21" t="s">
        <v>12</v>
      </c>
      <c r="E382" s="21" t="s">
        <v>13</v>
      </c>
      <c r="F382" s="21" t="s">
        <v>14</v>
      </c>
      <c r="G382" s="21" t="s">
        <v>15</v>
      </c>
      <c r="H382" s="21" t="s">
        <v>16</v>
      </c>
      <c r="I382" s="22" t="s">
        <v>17</v>
      </c>
      <c r="J382" s="22" t="s">
        <v>18</v>
      </c>
      <c r="K382" s="22" t="s">
        <v>19</v>
      </c>
      <c r="L382" s="22" t="s">
        <v>20</v>
      </c>
      <c r="M382" s="22" t="s">
        <v>21</v>
      </c>
      <c r="N382" s="22" t="s">
        <v>22</v>
      </c>
      <c r="O382" s="22" t="s">
        <v>23</v>
      </c>
      <c r="P382" s="211" t="s">
        <v>24</v>
      </c>
      <c r="Q382" s="23" t="s">
        <v>25</v>
      </c>
      <c r="R382" s="22" t="s">
        <v>26</v>
      </c>
      <c r="S382" s="22" t="s">
        <v>27</v>
      </c>
      <c r="T382" s="22" t="s">
        <v>28</v>
      </c>
      <c r="U382" s="22" t="s">
        <v>29</v>
      </c>
      <c r="V382" s="22" t="s">
        <v>30</v>
      </c>
      <c r="W382" s="22" t="s">
        <v>31</v>
      </c>
      <c r="X382" s="22" t="s">
        <v>32</v>
      </c>
      <c r="Y382" s="22" t="s">
        <v>33</v>
      </c>
      <c r="Z382" s="23" t="s">
        <v>34</v>
      </c>
      <c r="AA382" s="66">
        <v>36</v>
      </c>
      <c r="AB382" s="66">
        <v>37</v>
      </c>
      <c r="AC382" s="66">
        <v>38</v>
      </c>
      <c r="AD382" s="66">
        <v>39</v>
      </c>
      <c r="AE382" s="66">
        <v>40</v>
      </c>
      <c r="AF382" s="66">
        <v>41</v>
      </c>
      <c r="AG382" s="66">
        <v>42</v>
      </c>
      <c r="AH382" s="183"/>
      <c r="AI382" s="180"/>
    </row>
    <row r="383" spans="1:35" x14ac:dyDescent="0.25">
      <c r="A383" s="6" t="s">
        <v>35</v>
      </c>
      <c r="B383" s="37"/>
      <c r="C383" s="7"/>
      <c r="D383" s="24"/>
      <c r="E383" s="24"/>
      <c r="F383" s="24"/>
      <c r="G383" s="25"/>
      <c r="H383" s="25"/>
      <c r="I383" s="26"/>
      <c r="J383" s="26"/>
      <c r="K383" s="26"/>
      <c r="L383" s="26"/>
      <c r="M383" s="26"/>
      <c r="N383" s="26"/>
      <c r="O383" s="27"/>
      <c r="P383" s="212"/>
      <c r="Q383" s="28"/>
      <c r="R383" s="26"/>
      <c r="S383" s="26"/>
      <c r="T383" s="26"/>
      <c r="U383" s="26"/>
      <c r="V383" s="26"/>
      <c r="W383" s="26"/>
      <c r="X383" s="27"/>
      <c r="Y383" s="27"/>
      <c r="Z383" s="28"/>
      <c r="AA383" s="29"/>
      <c r="AB383" s="29"/>
      <c r="AC383" s="29"/>
      <c r="AD383" s="29"/>
      <c r="AE383" s="29"/>
      <c r="AF383" s="29"/>
      <c r="AG383" s="29"/>
      <c r="AH383" s="30"/>
      <c r="AI383" s="36"/>
    </row>
    <row r="384" spans="1:35" x14ac:dyDescent="0.25">
      <c r="A384" s="31">
        <v>1</v>
      </c>
      <c r="B384" s="75">
        <v>9597.4</v>
      </c>
      <c r="C384" s="33">
        <v>2.2999999999999998</v>
      </c>
      <c r="D384" s="33">
        <v>11.58</v>
      </c>
      <c r="E384" s="33">
        <v>3.46</v>
      </c>
      <c r="F384" s="35">
        <v>0.77</v>
      </c>
      <c r="G384" s="35">
        <v>1.33</v>
      </c>
      <c r="H384" s="35"/>
      <c r="I384" s="51">
        <v>184558.33</v>
      </c>
      <c r="J384" s="41">
        <f t="shared" ref="J384:J389" si="421">I384-K384-L384-M384-N384</f>
        <v>20058.915999999994</v>
      </c>
      <c r="K384" s="41">
        <f>B384*D384</f>
        <v>111137.89199999999</v>
      </c>
      <c r="L384" s="41">
        <f>E384*B384</f>
        <v>33207.004000000001</v>
      </c>
      <c r="M384" s="41">
        <f>F384*B384</f>
        <v>7389.9979999999996</v>
      </c>
      <c r="N384" s="110">
        <v>12764.52</v>
      </c>
      <c r="O384" s="41"/>
      <c r="P384" s="213">
        <f>R384/I384</f>
        <v>0.99446321387931946</v>
      </c>
      <c r="Q384" s="40">
        <f t="shared" ref="Q384:Q449" si="422">I384</f>
        <v>184558.33</v>
      </c>
      <c r="R384" s="51">
        <v>183536.47</v>
      </c>
      <c r="S384" s="41">
        <f>R384-T384-U384-V384-W384-X384</f>
        <v>19958.249655122145</v>
      </c>
      <c r="T384" s="41">
        <f>P384*K384</f>
        <v>110522.5452620927</v>
      </c>
      <c r="U384" s="41">
        <f>L384*P384</f>
        <v>33023.143921143419</v>
      </c>
      <c r="V384" s="41">
        <f t="shared" ref="V384:V395" si="423">P384*M384</f>
        <v>7349.0811616417423</v>
      </c>
      <c r="W384" s="51">
        <v>12683.45</v>
      </c>
      <c r="X384" s="51"/>
      <c r="Y384" s="41"/>
      <c r="Z384" s="40">
        <f>SUM(S384:Y384)</f>
        <v>183536.47000000003</v>
      </c>
      <c r="AA384" s="54">
        <f t="shared" ref="AA384:AA395" si="424">Z384-AF384-AE384-AD384-AC384-AB384</f>
        <v>19917.332816763912</v>
      </c>
      <c r="AB384" s="54">
        <f t="shared" ref="AB384:AB395" si="425">T384</f>
        <v>110522.5452620927</v>
      </c>
      <c r="AC384" s="54">
        <f t="shared" ref="AC384:AC395" si="426">U384</f>
        <v>33023.143921143419</v>
      </c>
      <c r="AD384" s="54">
        <f t="shared" ref="AD384:AD395" si="427">M384</f>
        <v>7389.9979999999996</v>
      </c>
      <c r="AE384" s="54">
        <f t="shared" ref="AE384:AE395" si="428">W384</f>
        <v>12683.45</v>
      </c>
      <c r="AF384" s="54">
        <f t="shared" ref="AF384:AF395" si="429">X384</f>
        <v>0</v>
      </c>
      <c r="AG384" s="54"/>
      <c r="AH384" s="42">
        <f t="shared" ref="AH384:AH395" si="430">SUM(AA384:AG384)</f>
        <v>183536.47000000003</v>
      </c>
      <c r="AI384" s="56">
        <f t="shared" ref="AI384:AI395" si="431">I384-Z384</f>
        <v>1021.8599999999569</v>
      </c>
    </row>
    <row r="385" spans="1:35" x14ac:dyDescent="0.25">
      <c r="A385" s="31">
        <v>2</v>
      </c>
      <c r="B385" s="75">
        <v>7617.2</v>
      </c>
      <c r="C385" s="33">
        <v>2.2999999999999998</v>
      </c>
      <c r="D385" s="33">
        <v>10.32</v>
      </c>
      <c r="E385" s="33">
        <v>3.54</v>
      </c>
      <c r="F385" s="35">
        <v>0.77</v>
      </c>
      <c r="G385" s="35">
        <v>1.33</v>
      </c>
      <c r="H385" s="35"/>
      <c r="I385" s="51">
        <v>139318.59</v>
      </c>
      <c r="J385" s="41">
        <f t="shared" si="421"/>
        <v>17748.023999999998</v>
      </c>
      <c r="K385" s="41">
        <f t="shared" ref="K385:K395" si="432">B385*D385</f>
        <v>78609.504000000001</v>
      </c>
      <c r="L385" s="41">
        <f t="shared" ref="L385:L395" si="433">E385*B385</f>
        <v>26964.887999999999</v>
      </c>
      <c r="M385" s="41">
        <f t="shared" ref="M385:M395" si="434">F385*B385</f>
        <v>5865.2439999999997</v>
      </c>
      <c r="N385" s="110">
        <v>10130.93</v>
      </c>
      <c r="O385" s="41"/>
      <c r="P385" s="213">
        <f t="shared" ref="P385:P448" si="435">R385/I385</f>
        <v>1.0409895047028541</v>
      </c>
      <c r="Q385" s="40">
        <f t="shared" si="422"/>
        <v>139318.59</v>
      </c>
      <c r="R385" s="51">
        <v>145029.19</v>
      </c>
      <c r="S385" s="41">
        <f t="shared" ref="S385:S395" si="436">R385-T385-U385-V385-W385-X385</f>
        <v>18454.298516093651</v>
      </c>
      <c r="T385" s="41">
        <f t="shared" ref="T385:T395" si="437">P385*K385</f>
        <v>81831.668633897032</v>
      </c>
      <c r="U385" s="41">
        <f t="shared" ref="U385:U395" si="438">L385*P385</f>
        <v>28070.165403487932</v>
      </c>
      <c r="V385" s="41">
        <f t="shared" si="423"/>
        <v>6105.6574465213862</v>
      </c>
      <c r="W385" s="51">
        <v>10567.4</v>
      </c>
      <c r="X385" s="51"/>
      <c r="Y385" s="41"/>
      <c r="Z385" s="40">
        <f t="shared" ref="Z385:Z395" si="439">SUM(S385:Y385)</f>
        <v>145029.19</v>
      </c>
      <c r="AA385" s="54">
        <f t="shared" si="424"/>
        <v>18694.711962615038</v>
      </c>
      <c r="AB385" s="54">
        <f t="shared" si="425"/>
        <v>81831.668633897032</v>
      </c>
      <c r="AC385" s="54">
        <f t="shared" si="426"/>
        <v>28070.165403487932</v>
      </c>
      <c r="AD385" s="54">
        <f t="shared" si="427"/>
        <v>5865.2439999999997</v>
      </c>
      <c r="AE385" s="54">
        <f t="shared" si="428"/>
        <v>10567.4</v>
      </c>
      <c r="AF385" s="54">
        <f t="shared" si="429"/>
        <v>0</v>
      </c>
      <c r="AG385" s="54"/>
      <c r="AH385" s="42">
        <f t="shared" si="430"/>
        <v>145029.19</v>
      </c>
      <c r="AI385" s="56">
        <f t="shared" si="431"/>
        <v>-5710.6000000000058</v>
      </c>
    </row>
    <row r="386" spans="1:35" x14ac:dyDescent="0.25">
      <c r="A386" s="31">
        <v>5</v>
      </c>
      <c r="B386" s="75">
        <v>7603.1</v>
      </c>
      <c r="C386" s="33">
        <v>2.2999999999999998</v>
      </c>
      <c r="D386" s="33">
        <v>10.9</v>
      </c>
      <c r="E386" s="33">
        <v>3.12</v>
      </c>
      <c r="F386" s="35">
        <v>0.77</v>
      </c>
      <c r="G386" s="35">
        <v>1.33</v>
      </c>
      <c r="H386" s="35"/>
      <c r="I386" s="51">
        <v>139745.37</v>
      </c>
      <c r="J386" s="41">
        <f t="shared" si="421"/>
        <v>17183.260999999977</v>
      </c>
      <c r="K386" s="41">
        <f t="shared" si="432"/>
        <v>82873.790000000008</v>
      </c>
      <c r="L386" s="41">
        <f t="shared" si="433"/>
        <v>23721.672000000002</v>
      </c>
      <c r="M386" s="41">
        <f t="shared" si="434"/>
        <v>5854.3870000000006</v>
      </c>
      <c r="N386" s="110">
        <v>10112.26</v>
      </c>
      <c r="O386" s="41"/>
      <c r="P386" s="213">
        <f t="shared" si="435"/>
        <v>1.0296656697821189</v>
      </c>
      <c r="Q386" s="40">
        <f t="shared" si="422"/>
        <v>139745.37</v>
      </c>
      <c r="R386" s="51">
        <v>143891.01</v>
      </c>
      <c r="S386" s="41">
        <f t="shared" si="436"/>
        <v>17649.420912516867</v>
      </c>
      <c r="T386" s="41">
        <f t="shared" si="437"/>
        <v>85332.296487732674</v>
      </c>
      <c r="U386" s="41">
        <f t="shared" si="438"/>
        <v>24425.391288231738</v>
      </c>
      <c r="V386" s="41">
        <f t="shared" si="423"/>
        <v>6028.0613115187307</v>
      </c>
      <c r="W386" s="51">
        <v>10455.84</v>
      </c>
      <c r="X386" s="51"/>
      <c r="Y386" s="41"/>
      <c r="Z386" s="40">
        <f t="shared" si="439"/>
        <v>143891.01</v>
      </c>
      <c r="AA386" s="54">
        <f t="shared" si="424"/>
        <v>17823.095224035598</v>
      </c>
      <c r="AB386" s="54">
        <f t="shared" si="425"/>
        <v>85332.296487732674</v>
      </c>
      <c r="AC386" s="54">
        <f t="shared" si="426"/>
        <v>24425.391288231738</v>
      </c>
      <c r="AD386" s="54">
        <f t="shared" si="427"/>
        <v>5854.3870000000006</v>
      </c>
      <c r="AE386" s="54">
        <f t="shared" si="428"/>
        <v>10455.84</v>
      </c>
      <c r="AF386" s="54">
        <f t="shared" si="429"/>
        <v>0</v>
      </c>
      <c r="AG386" s="54"/>
      <c r="AH386" s="42">
        <f t="shared" si="430"/>
        <v>143891.01</v>
      </c>
      <c r="AI386" s="56">
        <f t="shared" si="431"/>
        <v>-4145.640000000014</v>
      </c>
    </row>
    <row r="387" spans="1:35" x14ac:dyDescent="0.25">
      <c r="A387" s="31">
        <v>7</v>
      </c>
      <c r="B387" s="75">
        <v>9017.7999999999993</v>
      </c>
      <c r="C387" s="33">
        <v>2.2999999999999998</v>
      </c>
      <c r="D387" s="33">
        <v>11.32</v>
      </c>
      <c r="E387" s="33">
        <v>2.96</v>
      </c>
      <c r="F387" s="35">
        <v>0.77</v>
      </c>
      <c r="G387" s="35">
        <v>1.33</v>
      </c>
      <c r="H387" s="35"/>
      <c r="I387" s="51">
        <v>168272.44</v>
      </c>
      <c r="J387" s="41">
        <f t="shared" si="421"/>
        <v>20560.80000000001</v>
      </c>
      <c r="K387" s="41">
        <f t="shared" si="432"/>
        <v>102081.496</v>
      </c>
      <c r="L387" s="41">
        <f t="shared" si="433"/>
        <v>26692.687999999998</v>
      </c>
      <c r="M387" s="41">
        <f t="shared" si="434"/>
        <v>6943.7059999999992</v>
      </c>
      <c r="N387" s="110">
        <v>11993.75</v>
      </c>
      <c r="O387" s="41"/>
      <c r="P387" s="213">
        <f t="shared" si="435"/>
        <v>0.96175832477380141</v>
      </c>
      <c r="Q387" s="40">
        <f t="shared" si="422"/>
        <v>168272.44</v>
      </c>
      <c r="R387" s="51">
        <v>161837.42000000001</v>
      </c>
      <c r="S387" s="41">
        <f t="shared" si="436"/>
        <v>19740.399471764962</v>
      </c>
      <c r="T387" s="41">
        <f t="shared" si="437"/>
        <v>98177.728583363511</v>
      </c>
      <c r="U387" s="41">
        <f t="shared" si="438"/>
        <v>25671.91489458975</v>
      </c>
      <c r="V387" s="41">
        <f t="shared" si="423"/>
        <v>6678.1670502817924</v>
      </c>
      <c r="W387" s="51">
        <v>11569.21</v>
      </c>
      <c r="X387" s="51"/>
      <c r="Y387" s="41"/>
      <c r="Z387" s="40">
        <f t="shared" si="439"/>
        <v>161837.42000000001</v>
      </c>
      <c r="AA387" s="54">
        <f t="shared" si="424"/>
        <v>19474.860522046758</v>
      </c>
      <c r="AB387" s="54">
        <f t="shared" si="425"/>
        <v>98177.728583363511</v>
      </c>
      <c r="AC387" s="54">
        <f t="shared" si="426"/>
        <v>25671.91489458975</v>
      </c>
      <c r="AD387" s="54">
        <f t="shared" si="427"/>
        <v>6943.7059999999992</v>
      </c>
      <c r="AE387" s="54">
        <f t="shared" si="428"/>
        <v>11569.21</v>
      </c>
      <c r="AF387" s="54">
        <f t="shared" si="429"/>
        <v>0</v>
      </c>
      <c r="AG387" s="54"/>
      <c r="AH387" s="42">
        <f t="shared" si="430"/>
        <v>161837.42000000001</v>
      </c>
      <c r="AI387" s="56">
        <f t="shared" si="431"/>
        <v>6435.0199999999895</v>
      </c>
    </row>
    <row r="388" spans="1:35" x14ac:dyDescent="0.25">
      <c r="A388" s="31" t="s">
        <v>36</v>
      </c>
      <c r="B388" s="75">
        <v>2970.7</v>
      </c>
      <c r="C388" s="33">
        <v>2.2999999999999998</v>
      </c>
      <c r="D388" s="33">
        <v>10.87</v>
      </c>
      <c r="E388" s="33">
        <v>3.13</v>
      </c>
      <c r="F388" s="35">
        <v>0.77</v>
      </c>
      <c r="G388" s="35">
        <v>1.33</v>
      </c>
      <c r="H388" s="35"/>
      <c r="I388" s="51">
        <v>53977.79</v>
      </c>
      <c r="J388" s="41">
        <f t="shared" si="421"/>
        <v>6149.4910000000073</v>
      </c>
      <c r="K388" s="41">
        <f t="shared" si="432"/>
        <v>32291.508999999995</v>
      </c>
      <c r="L388" s="41">
        <f t="shared" si="433"/>
        <v>9298.2909999999993</v>
      </c>
      <c r="M388" s="41">
        <f t="shared" si="434"/>
        <v>2287.4389999999999</v>
      </c>
      <c r="N388" s="110">
        <v>3951.06</v>
      </c>
      <c r="O388" s="41"/>
      <c r="P388" s="213">
        <f t="shared" si="435"/>
        <v>0.93581193301911758</v>
      </c>
      <c r="Q388" s="40">
        <f t="shared" si="422"/>
        <v>53977.79</v>
      </c>
      <c r="R388" s="51">
        <v>50513.06</v>
      </c>
      <c r="S388" s="41">
        <f t="shared" si="436"/>
        <v>5749.1361558681911</v>
      </c>
      <c r="T388" s="41">
        <f t="shared" si="437"/>
        <v>30218.779457394226</v>
      </c>
      <c r="U388" s="41">
        <f t="shared" si="438"/>
        <v>8701.451674484264</v>
      </c>
      <c r="V388" s="41">
        <f t="shared" si="423"/>
        <v>2140.6127122533171</v>
      </c>
      <c r="W388" s="51">
        <v>3703.08</v>
      </c>
      <c r="X388" s="51"/>
      <c r="Y388" s="41"/>
      <c r="Z388" s="40">
        <f t="shared" si="439"/>
        <v>50513.06</v>
      </c>
      <c r="AA388" s="54">
        <f t="shared" si="424"/>
        <v>5602.3098681215088</v>
      </c>
      <c r="AB388" s="54">
        <f t="shared" si="425"/>
        <v>30218.779457394226</v>
      </c>
      <c r="AC388" s="54">
        <f t="shared" si="426"/>
        <v>8701.451674484264</v>
      </c>
      <c r="AD388" s="54">
        <f t="shared" si="427"/>
        <v>2287.4389999999999</v>
      </c>
      <c r="AE388" s="54">
        <f t="shared" si="428"/>
        <v>3703.08</v>
      </c>
      <c r="AF388" s="54">
        <f t="shared" si="429"/>
        <v>0</v>
      </c>
      <c r="AG388" s="54"/>
      <c r="AH388" s="42">
        <f t="shared" si="430"/>
        <v>50513.06</v>
      </c>
      <c r="AI388" s="56">
        <f t="shared" si="431"/>
        <v>3464.7300000000032</v>
      </c>
    </row>
    <row r="389" spans="1:35" x14ac:dyDescent="0.25">
      <c r="A389" s="31">
        <v>8</v>
      </c>
      <c r="B389" s="75">
        <v>11006.5</v>
      </c>
      <c r="C389" s="33">
        <v>2.2999999999999998</v>
      </c>
      <c r="D389" s="33">
        <v>11.25</v>
      </c>
      <c r="E389" s="33">
        <v>2.66</v>
      </c>
      <c r="F389" s="35">
        <v>0.77</v>
      </c>
      <c r="G389" s="35">
        <v>1.33</v>
      </c>
      <c r="H389" s="35"/>
      <c r="I389" s="51">
        <v>204432.41</v>
      </c>
      <c r="J389" s="41">
        <f t="shared" si="421"/>
        <v>28080.050000000003</v>
      </c>
      <c r="K389" s="41">
        <f t="shared" si="432"/>
        <v>123823.125</v>
      </c>
      <c r="L389" s="41">
        <f t="shared" si="433"/>
        <v>29277.29</v>
      </c>
      <c r="M389" s="41">
        <f t="shared" si="434"/>
        <v>8475.005000000001</v>
      </c>
      <c r="N389" s="110">
        <v>14776.94</v>
      </c>
      <c r="O389" s="41"/>
      <c r="P389" s="213">
        <f t="shared" si="435"/>
        <v>1.2832294057483351</v>
      </c>
      <c r="Q389" s="40">
        <f t="shared" si="422"/>
        <v>204432.41</v>
      </c>
      <c r="R389" s="51">
        <v>262333.68</v>
      </c>
      <c r="S389" s="41">
        <f t="shared" si="436"/>
        <v>35880.07980986232</v>
      </c>
      <c r="T389" s="41">
        <f t="shared" si="437"/>
        <v>158893.47511165182</v>
      </c>
      <c r="U389" s="41">
        <f t="shared" si="438"/>
        <v>37569.479448621678</v>
      </c>
      <c r="V389" s="41">
        <f t="shared" si="423"/>
        <v>10875.375629864169</v>
      </c>
      <c r="W389" s="51">
        <v>19115.27</v>
      </c>
      <c r="X389" s="51"/>
      <c r="Y389" s="41"/>
      <c r="Z389" s="40">
        <f t="shared" si="439"/>
        <v>262333.68</v>
      </c>
      <c r="AA389" s="54">
        <f t="shared" si="424"/>
        <v>38280.450439726497</v>
      </c>
      <c r="AB389" s="54">
        <f t="shared" si="425"/>
        <v>158893.47511165182</v>
      </c>
      <c r="AC389" s="54">
        <f t="shared" si="426"/>
        <v>37569.479448621678</v>
      </c>
      <c r="AD389" s="54">
        <f t="shared" si="427"/>
        <v>8475.005000000001</v>
      </c>
      <c r="AE389" s="54">
        <f t="shared" si="428"/>
        <v>19115.27</v>
      </c>
      <c r="AF389" s="54">
        <f t="shared" si="429"/>
        <v>0</v>
      </c>
      <c r="AG389" s="54"/>
      <c r="AH389" s="42">
        <f t="shared" si="430"/>
        <v>262333.68</v>
      </c>
      <c r="AI389" s="56">
        <f t="shared" si="431"/>
        <v>-57901.26999999999</v>
      </c>
    </row>
    <row r="390" spans="1:35" x14ac:dyDescent="0.25">
      <c r="A390" s="31">
        <v>9</v>
      </c>
      <c r="B390" s="75">
        <v>4225.3999999999996</v>
      </c>
      <c r="C390" s="33">
        <v>2.48</v>
      </c>
      <c r="D390" s="33">
        <v>10.69</v>
      </c>
      <c r="E390" s="33">
        <v>3.76</v>
      </c>
      <c r="F390" s="35">
        <v>0.77</v>
      </c>
      <c r="G390" s="35">
        <v>1.33</v>
      </c>
      <c r="H390" s="35">
        <v>5.51</v>
      </c>
      <c r="I390" s="51">
        <v>103465.60000000001</v>
      </c>
      <c r="J390" s="41">
        <f>I390-K390-L390-M390-N390-O390</f>
        <v>10253.192000000025</v>
      </c>
      <c r="K390" s="41">
        <f t="shared" si="432"/>
        <v>45169.525999999991</v>
      </c>
      <c r="L390" s="41">
        <f t="shared" si="433"/>
        <v>15887.503999999997</v>
      </c>
      <c r="M390" s="41">
        <f t="shared" si="434"/>
        <v>3253.558</v>
      </c>
      <c r="N390" s="110">
        <v>5619.85</v>
      </c>
      <c r="O390" s="110">
        <v>23281.97</v>
      </c>
      <c r="P390" s="213">
        <f t="shared" si="435"/>
        <v>0.96313731327127083</v>
      </c>
      <c r="Q390" s="40">
        <f t="shared" si="422"/>
        <v>103465.60000000001</v>
      </c>
      <c r="R390" s="51">
        <v>99651.58</v>
      </c>
      <c r="S390" s="41">
        <f t="shared" si="436"/>
        <v>9686.3130587843807</v>
      </c>
      <c r="T390" s="41">
        <f t="shared" si="437"/>
        <v>43504.455913376805</v>
      </c>
      <c r="U390" s="41">
        <f t="shared" si="438"/>
        <v>15301.847917146566</v>
      </c>
      <c r="V390" s="41">
        <f t="shared" si="423"/>
        <v>3133.6231106922496</v>
      </c>
      <c r="W390" s="51">
        <v>5422.2</v>
      </c>
      <c r="X390" s="51">
        <v>22603.14</v>
      </c>
      <c r="Y390" s="41"/>
      <c r="Z390" s="40">
        <f t="shared" si="439"/>
        <v>99651.579999999987</v>
      </c>
      <c r="AA390" s="54">
        <f t="shared" si="424"/>
        <v>9566.3781694766149</v>
      </c>
      <c r="AB390" s="54">
        <f t="shared" si="425"/>
        <v>43504.455913376805</v>
      </c>
      <c r="AC390" s="54">
        <f t="shared" si="426"/>
        <v>15301.847917146566</v>
      </c>
      <c r="AD390" s="54">
        <f t="shared" si="427"/>
        <v>3253.558</v>
      </c>
      <c r="AE390" s="54">
        <f t="shared" si="428"/>
        <v>5422.2</v>
      </c>
      <c r="AF390" s="54">
        <f t="shared" si="429"/>
        <v>22603.14</v>
      </c>
      <c r="AG390" s="54"/>
      <c r="AH390" s="42">
        <f t="shared" si="430"/>
        <v>99651.579999999987</v>
      </c>
      <c r="AI390" s="56">
        <f t="shared" si="431"/>
        <v>3814.0200000000186</v>
      </c>
    </row>
    <row r="391" spans="1:35" x14ac:dyDescent="0.25">
      <c r="A391" s="31">
        <v>10</v>
      </c>
      <c r="B391" s="75">
        <v>4147.5</v>
      </c>
      <c r="C391" s="33">
        <v>2.48</v>
      </c>
      <c r="D391" s="33">
        <v>12.06</v>
      </c>
      <c r="E391" s="33">
        <v>4.21</v>
      </c>
      <c r="F391" s="35">
        <v>0.77</v>
      </c>
      <c r="G391" s="35">
        <v>1.33</v>
      </c>
      <c r="H391" s="35">
        <v>5.51</v>
      </c>
      <c r="I391" s="51">
        <v>111558.63</v>
      </c>
      <c r="J391" s="41">
        <f>I391-K391-L391-M391-N391-O391</f>
        <v>12516.020000000008</v>
      </c>
      <c r="K391" s="41">
        <f t="shared" si="432"/>
        <v>50018.85</v>
      </c>
      <c r="L391" s="41">
        <f t="shared" si="433"/>
        <v>17460.974999999999</v>
      </c>
      <c r="M391" s="41">
        <f t="shared" si="434"/>
        <v>3193.5750000000003</v>
      </c>
      <c r="N391" s="110">
        <v>5516.3</v>
      </c>
      <c r="O391" s="110">
        <v>22852.91</v>
      </c>
      <c r="P391" s="213">
        <f t="shared" si="435"/>
        <v>0.99345474213873008</v>
      </c>
      <c r="Q391" s="40">
        <f t="shared" si="422"/>
        <v>111558.63</v>
      </c>
      <c r="R391" s="51">
        <v>110828.45</v>
      </c>
      <c r="S391" s="41">
        <f t="shared" si="436"/>
        <v>11431.115626932668</v>
      </c>
      <c r="T391" s="41">
        <f t="shared" si="437"/>
        <v>49691.463728825816</v>
      </c>
      <c r="U391" s="41">
        <f t="shared" si="438"/>
        <v>17346.688416115812</v>
      </c>
      <c r="V391" s="41">
        <f t="shared" si="423"/>
        <v>3172.6722281256953</v>
      </c>
      <c r="W391" s="51">
        <v>5471.4</v>
      </c>
      <c r="X391" s="51">
        <v>23715.11</v>
      </c>
      <c r="Y391" s="41"/>
      <c r="Z391" s="40">
        <f t="shared" si="439"/>
        <v>110828.44999999998</v>
      </c>
      <c r="AA391" s="54">
        <f t="shared" si="424"/>
        <v>11410.212855058366</v>
      </c>
      <c r="AB391" s="54">
        <f t="shared" si="425"/>
        <v>49691.463728825816</v>
      </c>
      <c r="AC391" s="54">
        <f t="shared" si="426"/>
        <v>17346.688416115812</v>
      </c>
      <c r="AD391" s="54">
        <f t="shared" si="427"/>
        <v>3193.5750000000003</v>
      </c>
      <c r="AE391" s="54">
        <f t="shared" si="428"/>
        <v>5471.4</v>
      </c>
      <c r="AF391" s="54">
        <f t="shared" si="429"/>
        <v>23715.11</v>
      </c>
      <c r="AG391" s="54"/>
      <c r="AH391" s="42">
        <f t="shared" si="430"/>
        <v>110828.44999999998</v>
      </c>
      <c r="AI391" s="56">
        <f t="shared" si="431"/>
        <v>730.18000000002212</v>
      </c>
    </row>
    <row r="392" spans="1:35" x14ac:dyDescent="0.25">
      <c r="A392" s="31">
        <v>11</v>
      </c>
      <c r="B392" s="75">
        <v>4203.1000000000004</v>
      </c>
      <c r="C392" s="33">
        <v>2.48</v>
      </c>
      <c r="D392" s="33">
        <v>11.76</v>
      </c>
      <c r="E392" s="33">
        <v>3.83</v>
      </c>
      <c r="F392" s="35">
        <v>0.77</v>
      </c>
      <c r="G392" s="35">
        <v>1.33</v>
      </c>
      <c r="H392" s="35">
        <v>5.51</v>
      </c>
      <c r="I392" s="51">
        <v>109913.54</v>
      </c>
      <c r="J392" s="41">
        <f>I392-K392-L392-M392-N392-O392</f>
        <v>12401.323999999986</v>
      </c>
      <c r="K392" s="41">
        <f t="shared" si="432"/>
        <v>49428.456000000006</v>
      </c>
      <c r="L392" s="41">
        <f t="shared" si="433"/>
        <v>16097.873000000001</v>
      </c>
      <c r="M392" s="41">
        <f t="shared" si="434"/>
        <v>3236.3870000000002</v>
      </c>
      <c r="N392" s="110">
        <v>5590.35</v>
      </c>
      <c r="O392" s="110">
        <v>23159.15</v>
      </c>
      <c r="P392" s="213">
        <f t="shared" si="435"/>
        <v>0.86302406418717847</v>
      </c>
      <c r="Q392" s="40">
        <f t="shared" si="422"/>
        <v>109913.54</v>
      </c>
      <c r="R392" s="51">
        <v>94858.03</v>
      </c>
      <c r="S392" s="41">
        <f t="shared" si="436"/>
        <v>10363.831373131266</v>
      </c>
      <c r="T392" s="41">
        <f t="shared" si="437"/>
        <v>42657.946983617134</v>
      </c>
      <c r="U392" s="41">
        <f t="shared" si="438"/>
        <v>13892.851781229048</v>
      </c>
      <c r="V392" s="41">
        <f t="shared" si="423"/>
        <v>2793.0798620225501</v>
      </c>
      <c r="W392" s="51">
        <v>4849.0200000000004</v>
      </c>
      <c r="X392" s="51">
        <v>20301.3</v>
      </c>
      <c r="Y392" s="41"/>
      <c r="Z392" s="40">
        <f t="shared" si="439"/>
        <v>94858.030000000013</v>
      </c>
      <c r="AA392" s="54">
        <f t="shared" si="424"/>
        <v>9920.5242351538182</v>
      </c>
      <c r="AB392" s="54">
        <f t="shared" si="425"/>
        <v>42657.946983617134</v>
      </c>
      <c r="AC392" s="54">
        <f t="shared" si="426"/>
        <v>13892.851781229048</v>
      </c>
      <c r="AD392" s="54">
        <f t="shared" si="427"/>
        <v>3236.3870000000002</v>
      </c>
      <c r="AE392" s="54">
        <f t="shared" si="428"/>
        <v>4849.0200000000004</v>
      </c>
      <c r="AF392" s="54">
        <f t="shared" si="429"/>
        <v>20301.3</v>
      </c>
      <c r="AG392" s="54"/>
      <c r="AH392" s="42">
        <f t="shared" si="430"/>
        <v>94858.030000000013</v>
      </c>
      <c r="AI392" s="56">
        <f t="shared" si="431"/>
        <v>15055.50999999998</v>
      </c>
    </row>
    <row r="393" spans="1:35" x14ac:dyDescent="0.25">
      <c r="A393" s="31">
        <v>12</v>
      </c>
      <c r="B393" s="75">
        <v>8010.6</v>
      </c>
      <c r="C393" s="33">
        <v>2.2999999999999998</v>
      </c>
      <c r="D393" s="33">
        <v>10.43</v>
      </c>
      <c r="E393" s="33">
        <v>3.28</v>
      </c>
      <c r="F393" s="35">
        <v>0.77</v>
      </c>
      <c r="G393" s="35">
        <v>1.33</v>
      </c>
      <c r="H393" s="35"/>
      <c r="I393" s="51">
        <v>144671.85</v>
      </c>
      <c r="J393" s="41">
        <f>I393-K393-L393-M393-N393</f>
        <v>18024.152000000006</v>
      </c>
      <c r="K393" s="41">
        <f t="shared" si="432"/>
        <v>83550.558000000005</v>
      </c>
      <c r="L393" s="41">
        <f t="shared" si="433"/>
        <v>26274.768</v>
      </c>
      <c r="M393" s="41">
        <f t="shared" si="434"/>
        <v>6168.1620000000003</v>
      </c>
      <c r="N393" s="110">
        <v>10654.21</v>
      </c>
      <c r="O393" s="41"/>
      <c r="P393" s="213">
        <f t="shared" si="435"/>
        <v>0.88673767564318828</v>
      </c>
      <c r="Q393" s="40">
        <f t="shared" si="422"/>
        <v>144671.85</v>
      </c>
      <c r="R393" s="51">
        <v>128285.98</v>
      </c>
      <c r="S393" s="41">
        <f t="shared" si="436"/>
        <v>15948.064061133931</v>
      </c>
      <c r="T393" s="41">
        <f t="shared" si="437"/>
        <v>74087.427599611401</v>
      </c>
      <c r="U393" s="41">
        <f t="shared" si="438"/>
        <v>23298.826704384024</v>
      </c>
      <c r="V393" s="41">
        <f t="shared" si="423"/>
        <v>5469.5416348706394</v>
      </c>
      <c r="W393" s="51">
        <v>9482.1200000000008</v>
      </c>
      <c r="X393" s="51"/>
      <c r="Y393" s="41"/>
      <c r="Z393" s="40">
        <f t="shared" si="439"/>
        <v>128285.97999999998</v>
      </c>
      <c r="AA393" s="54">
        <f t="shared" si="424"/>
        <v>15249.443696004571</v>
      </c>
      <c r="AB393" s="54">
        <f t="shared" si="425"/>
        <v>74087.427599611401</v>
      </c>
      <c r="AC393" s="54">
        <f t="shared" si="426"/>
        <v>23298.826704384024</v>
      </c>
      <c r="AD393" s="54">
        <f t="shared" si="427"/>
        <v>6168.1620000000003</v>
      </c>
      <c r="AE393" s="54">
        <f t="shared" si="428"/>
        <v>9482.1200000000008</v>
      </c>
      <c r="AF393" s="54">
        <f t="shared" si="429"/>
        <v>0</v>
      </c>
      <c r="AG393" s="54"/>
      <c r="AH393" s="42">
        <f t="shared" si="430"/>
        <v>128285.98</v>
      </c>
      <c r="AI393" s="56">
        <f t="shared" si="431"/>
        <v>16385.870000000024</v>
      </c>
    </row>
    <row r="394" spans="1:35" x14ac:dyDescent="0.25">
      <c r="A394" s="31">
        <v>16</v>
      </c>
      <c r="B394" s="75">
        <v>7003.3</v>
      </c>
      <c r="C394" s="33">
        <v>2.2999999999999998</v>
      </c>
      <c r="D394" s="33">
        <v>11.24</v>
      </c>
      <c r="E394" s="33">
        <v>3.26</v>
      </c>
      <c r="F394" s="35">
        <v>0.77</v>
      </c>
      <c r="G394" s="35">
        <v>1.33</v>
      </c>
      <c r="H394" s="35"/>
      <c r="I394" s="51">
        <v>130961.76</v>
      </c>
      <c r="J394" s="41">
        <f>I394-K394-L394-M394-N394</f>
        <v>14706.968999999992</v>
      </c>
      <c r="K394" s="41">
        <f t="shared" si="432"/>
        <v>78717.092000000004</v>
      </c>
      <c r="L394" s="41">
        <f t="shared" si="433"/>
        <v>22830.757999999998</v>
      </c>
      <c r="M394" s="41">
        <f t="shared" si="434"/>
        <v>5392.5410000000002</v>
      </c>
      <c r="N394" s="110">
        <v>9314.4</v>
      </c>
      <c r="O394" s="41"/>
      <c r="P394" s="213">
        <f t="shared" si="435"/>
        <v>1.1300732366455675</v>
      </c>
      <c r="Q394" s="40">
        <f t="shared" si="422"/>
        <v>130961.76</v>
      </c>
      <c r="R394" s="51">
        <v>147996.38</v>
      </c>
      <c r="S394" s="41">
        <f t="shared" si="436"/>
        <v>16614.716214487489</v>
      </c>
      <c r="T394" s="41">
        <f t="shared" si="437"/>
        <v>88956.078935766913</v>
      </c>
      <c r="U394" s="41">
        <f t="shared" si="438"/>
        <v>25800.428588131679</v>
      </c>
      <c r="V394" s="41">
        <f t="shared" si="423"/>
        <v>6093.9662616139249</v>
      </c>
      <c r="W394" s="51">
        <v>10531.19</v>
      </c>
      <c r="X394" s="51"/>
      <c r="Y394" s="41"/>
      <c r="Z394" s="40">
        <f t="shared" si="439"/>
        <v>147996.38</v>
      </c>
      <c r="AA394" s="54">
        <f t="shared" si="424"/>
        <v>17316.141476101417</v>
      </c>
      <c r="AB394" s="54">
        <f t="shared" si="425"/>
        <v>88956.078935766913</v>
      </c>
      <c r="AC394" s="54">
        <f t="shared" si="426"/>
        <v>25800.428588131679</v>
      </c>
      <c r="AD394" s="54">
        <f t="shared" si="427"/>
        <v>5392.5410000000002</v>
      </c>
      <c r="AE394" s="54">
        <f t="shared" si="428"/>
        <v>10531.19</v>
      </c>
      <c r="AF394" s="54">
        <f t="shared" si="429"/>
        <v>0</v>
      </c>
      <c r="AG394" s="54"/>
      <c r="AH394" s="42">
        <f t="shared" si="430"/>
        <v>147996.38</v>
      </c>
      <c r="AI394" s="56">
        <f t="shared" si="431"/>
        <v>-17034.62000000001</v>
      </c>
    </row>
    <row r="395" spans="1:35" x14ac:dyDescent="0.25">
      <c r="A395" s="31">
        <v>17</v>
      </c>
      <c r="B395" s="162">
        <v>1947.3</v>
      </c>
      <c r="C395" s="33">
        <v>2.2999999999999998</v>
      </c>
      <c r="D395" s="33">
        <v>12.88</v>
      </c>
      <c r="E395" s="33">
        <v>3</v>
      </c>
      <c r="F395" s="35">
        <v>0.77</v>
      </c>
      <c r="G395" s="35"/>
      <c r="H395" s="35"/>
      <c r="I395" s="51">
        <v>34992.980000000003</v>
      </c>
      <c r="J395" s="41">
        <f>I395-K395-L395-M395-N395</f>
        <v>2570.4350000000013</v>
      </c>
      <c r="K395" s="41">
        <f t="shared" si="432"/>
        <v>25081.224000000002</v>
      </c>
      <c r="L395" s="41">
        <f t="shared" si="433"/>
        <v>5841.9</v>
      </c>
      <c r="M395" s="41">
        <f t="shared" si="434"/>
        <v>1499.421</v>
      </c>
      <c r="N395" s="41"/>
      <c r="O395" s="41"/>
      <c r="P395" s="213">
        <f t="shared" si="435"/>
        <v>0.92500010002006106</v>
      </c>
      <c r="Q395" s="40">
        <f t="shared" si="422"/>
        <v>34992.980000000003</v>
      </c>
      <c r="R395" s="51">
        <v>32368.51</v>
      </c>
      <c r="S395" s="41">
        <f t="shared" si="436"/>
        <v>2377.6526320950643</v>
      </c>
      <c r="T395" s="41">
        <f t="shared" si="437"/>
        <v>23200.134708625559</v>
      </c>
      <c r="U395" s="41">
        <f t="shared" si="438"/>
        <v>5403.7580843071946</v>
      </c>
      <c r="V395" s="41">
        <f t="shared" si="423"/>
        <v>1386.9645749721801</v>
      </c>
      <c r="W395" s="51"/>
      <c r="X395" s="51"/>
      <c r="Y395" s="41"/>
      <c r="Z395" s="40">
        <f t="shared" si="439"/>
        <v>32368.51</v>
      </c>
      <c r="AA395" s="54">
        <f t="shared" si="424"/>
        <v>2265.1962070672453</v>
      </c>
      <c r="AB395" s="54">
        <f t="shared" si="425"/>
        <v>23200.134708625559</v>
      </c>
      <c r="AC395" s="54">
        <f t="shared" si="426"/>
        <v>5403.7580843071946</v>
      </c>
      <c r="AD395" s="54">
        <f t="shared" si="427"/>
        <v>1499.421</v>
      </c>
      <c r="AE395" s="54">
        <f t="shared" si="428"/>
        <v>0</v>
      </c>
      <c r="AF395" s="54">
        <f t="shared" si="429"/>
        <v>0</v>
      </c>
      <c r="AG395" s="54"/>
      <c r="AH395" s="42">
        <f t="shared" si="430"/>
        <v>32368.51</v>
      </c>
      <c r="AI395" s="56">
        <f t="shared" si="431"/>
        <v>2624.4700000000048</v>
      </c>
    </row>
    <row r="396" spans="1:35" x14ac:dyDescent="0.25">
      <c r="A396" s="32" t="s">
        <v>37</v>
      </c>
      <c r="B396" s="53">
        <f>SUM(B384:B394)</f>
        <v>75402.600000000006</v>
      </c>
      <c r="C396" s="33"/>
      <c r="D396" s="34"/>
      <c r="E396" s="34"/>
      <c r="F396" s="35"/>
      <c r="G396" s="35"/>
      <c r="H396" s="35"/>
      <c r="I396" s="43">
        <f>SUM(I384:I394)</f>
        <v>1490876.3100000003</v>
      </c>
      <c r="J396" s="43">
        <f t="shared" ref="J396:O396" si="440">SUM(J384:J394)</f>
        <v>177682.19899999999</v>
      </c>
      <c r="K396" s="43">
        <f t="shared" si="440"/>
        <v>837701.79799999995</v>
      </c>
      <c r="L396" s="43">
        <f t="shared" si="440"/>
        <v>247713.71099999998</v>
      </c>
      <c r="M396" s="43">
        <f t="shared" si="440"/>
        <v>58060.001999999993</v>
      </c>
      <c r="N396" s="43">
        <f t="shared" si="440"/>
        <v>100424.57</v>
      </c>
      <c r="O396" s="43">
        <f t="shared" si="440"/>
        <v>69294.03</v>
      </c>
      <c r="P396" s="213">
        <f t="shared" si="435"/>
        <v>1.02541118920858</v>
      </c>
      <c r="Q396" s="40">
        <f t="shared" si="422"/>
        <v>1490876.3100000003</v>
      </c>
      <c r="R396" s="43">
        <f t="shared" ref="R396:X396" si="441">SUM(R384:R394)</f>
        <v>1528761.25</v>
      </c>
      <c r="S396" s="43">
        <f t="shared" si="441"/>
        <v>181475.62485569785</v>
      </c>
      <c r="T396" s="43">
        <f t="shared" si="441"/>
        <v>863873.86669732991</v>
      </c>
      <c r="U396" s="43">
        <f t="shared" si="441"/>
        <v>253102.19003756595</v>
      </c>
      <c r="V396" s="43">
        <f t="shared" si="441"/>
        <v>59839.838409406198</v>
      </c>
      <c r="W396" s="43">
        <f t="shared" si="441"/>
        <v>103850.18</v>
      </c>
      <c r="X396" s="43">
        <f t="shared" si="441"/>
        <v>66619.55</v>
      </c>
      <c r="Y396" s="41"/>
      <c r="Z396" s="40">
        <f t="shared" ref="Z396:AF396" si="442">SUM(Z384:Z394)</f>
        <v>1528761.25</v>
      </c>
      <c r="AA396" s="55">
        <f t="shared" si="442"/>
        <v>183255.46126510412</v>
      </c>
      <c r="AB396" s="55">
        <f t="shared" si="442"/>
        <v>863873.86669732991</v>
      </c>
      <c r="AC396" s="55">
        <f t="shared" si="442"/>
        <v>253102.19003756595</v>
      </c>
      <c r="AD396" s="55">
        <f t="shared" si="442"/>
        <v>58060.001999999993</v>
      </c>
      <c r="AE396" s="55">
        <f t="shared" si="442"/>
        <v>103850.18</v>
      </c>
      <c r="AF396" s="55">
        <f t="shared" si="442"/>
        <v>66619.55</v>
      </c>
      <c r="AG396" s="54"/>
      <c r="AH396" s="42">
        <f>SUM(AH384:AH394)</f>
        <v>1528761.25</v>
      </c>
      <c r="AI396" s="56">
        <f>SUM(AI384:AI394)</f>
        <v>-37884.940000000024</v>
      </c>
    </row>
    <row r="397" spans="1:35" x14ac:dyDescent="0.25">
      <c r="A397" s="6" t="s">
        <v>56</v>
      </c>
      <c r="B397" s="37"/>
      <c r="C397" s="7"/>
      <c r="D397" s="24"/>
      <c r="E397" s="24"/>
      <c r="F397" s="24"/>
      <c r="G397" s="35"/>
      <c r="H397" s="25"/>
      <c r="I397" s="26"/>
      <c r="J397" s="26"/>
      <c r="K397" s="26"/>
      <c r="L397" s="26"/>
      <c r="M397" s="26"/>
      <c r="N397" s="26"/>
      <c r="O397" s="27"/>
      <c r="P397" s="213"/>
      <c r="Q397" s="40">
        <f t="shared" si="422"/>
        <v>0</v>
      </c>
      <c r="R397" s="26"/>
      <c r="S397" s="26"/>
      <c r="T397" s="26"/>
      <c r="U397" s="26"/>
      <c r="V397" s="26"/>
      <c r="W397" s="26"/>
      <c r="X397" s="27"/>
      <c r="Y397" s="27"/>
      <c r="Z397" s="28"/>
      <c r="AA397" s="29"/>
      <c r="AB397" s="29"/>
      <c r="AC397" s="29"/>
      <c r="AD397" s="29"/>
      <c r="AE397" s="29"/>
      <c r="AF397" s="29"/>
      <c r="AG397" s="29"/>
      <c r="AH397" s="30"/>
      <c r="AI397" s="36"/>
    </row>
    <row r="398" spans="1:35" x14ac:dyDescent="0.25">
      <c r="A398" s="31">
        <v>1</v>
      </c>
      <c r="B398" s="38">
        <v>3665.9</v>
      </c>
      <c r="C398" s="33">
        <v>2.2999999999999998</v>
      </c>
      <c r="D398" s="33">
        <v>13.39</v>
      </c>
      <c r="E398" s="33">
        <v>10.1</v>
      </c>
      <c r="F398" s="35">
        <v>0.77</v>
      </c>
      <c r="G398" s="35">
        <v>1.33</v>
      </c>
      <c r="H398" s="35"/>
      <c r="I398" s="51">
        <v>103259.92</v>
      </c>
      <c r="J398" s="41">
        <f t="shared" ref="J398:J403" si="443">I398-K398-L398-M398-N398</f>
        <v>9446.4959999999955</v>
      </c>
      <c r="K398" s="41">
        <f>B398*D398</f>
        <v>49086.401000000005</v>
      </c>
      <c r="L398" s="41">
        <f>E398*B398</f>
        <v>37025.589999999997</v>
      </c>
      <c r="M398" s="41">
        <f>F398*B398</f>
        <v>2822.7429999999999</v>
      </c>
      <c r="N398" s="110">
        <v>4878.6899999999996</v>
      </c>
      <c r="O398" s="41"/>
      <c r="P398" s="213">
        <f t="shared" si="435"/>
        <v>0.95689256780365506</v>
      </c>
      <c r="Q398" s="40">
        <f t="shared" si="422"/>
        <v>103259.92</v>
      </c>
      <c r="R398" s="51">
        <v>98808.65</v>
      </c>
      <c r="S398" s="41">
        <f>R398-T398-U398-V398-W398-X398</f>
        <v>9019.6440158049663</v>
      </c>
      <c r="T398" s="41">
        <f>P398*K398</f>
        <v>46970.412297129908</v>
      </c>
      <c r="U398" s="41">
        <f>L398*P398</f>
        <v>35429.511889545327</v>
      </c>
      <c r="V398" s="41">
        <f t="shared" ref="V398:V413" si="444">P398*M398</f>
        <v>2701.0617975197924</v>
      </c>
      <c r="W398" s="51">
        <v>4688.0200000000004</v>
      </c>
      <c r="X398" s="51"/>
      <c r="Y398" s="41"/>
      <c r="Z398" s="40">
        <f>SUM(S398:Y398)</f>
        <v>98808.650000000009</v>
      </c>
      <c r="AA398" s="54">
        <f t="shared" ref="AA398:AA413" si="445">Z398-AF398-AE398-AD398-AC398-AB398</f>
        <v>8897.9628133247679</v>
      </c>
      <c r="AB398" s="54">
        <f t="shared" ref="AB398:AB413" si="446">T398</f>
        <v>46970.412297129908</v>
      </c>
      <c r="AC398" s="54">
        <f t="shared" ref="AC398:AC413" si="447">U398</f>
        <v>35429.511889545327</v>
      </c>
      <c r="AD398" s="54">
        <f t="shared" ref="AD398:AD413" si="448">M398</f>
        <v>2822.7429999999999</v>
      </c>
      <c r="AE398" s="54">
        <f t="shared" ref="AE398:AE413" si="449">W398</f>
        <v>4688.0200000000004</v>
      </c>
      <c r="AF398" s="54">
        <f t="shared" ref="AF398:AF413" si="450">X398</f>
        <v>0</v>
      </c>
      <c r="AG398" s="54"/>
      <c r="AH398" s="42">
        <f t="shared" ref="AH398:AH413" si="451">SUM(AA398:AG398)</f>
        <v>98808.650000000009</v>
      </c>
      <c r="AI398" s="56">
        <f t="shared" ref="AI398:AI413" si="452">I398-Z398</f>
        <v>4451.2699999999895</v>
      </c>
    </row>
    <row r="399" spans="1:35" x14ac:dyDescent="0.25">
      <c r="A399" s="31">
        <v>2</v>
      </c>
      <c r="B399" s="38">
        <v>1470.6</v>
      </c>
      <c r="C399" s="33">
        <v>2.2999999999999998</v>
      </c>
      <c r="D399" s="33">
        <v>11.56</v>
      </c>
      <c r="E399" s="33">
        <v>2.77</v>
      </c>
      <c r="F399" s="35">
        <v>0.77</v>
      </c>
      <c r="G399" s="35">
        <v>1.33</v>
      </c>
      <c r="H399" s="35"/>
      <c r="I399" s="51">
        <v>27250.17</v>
      </c>
      <c r="J399" s="41">
        <f t="shared" si="443"/>
        <v>3088.2199999999993</v>
      </c>
      <c r="K399" s="41">
        <f t="shared" ref="K399:K413" si="453">B399*D399</f>
        <v>17000.135999999999</v>
      </c>
      <c r="L399" s="41">
        <f t="shared" ref="L399:L413" si="454">E399*B399</f>
        <v>4073.5619999999999</v>
      </c>
      <c r="M399" s="41">
        <f t="shared" ref="M399:M413" si="455">F399*B399</f>
        <v>1132.3619999999999</v>
      </c>
      <c r="N399" s="110">
        <v>1955.89</v>
      </c>
      <c r="O399" s="41"/>
      <c r="P399" s="213">
        <f t="shared" si="435"/>
        <v>0.84006852067344906</v>
      </c>
      <c r="Q399" s="40">
        <f t="shared" si="422"/>
        <v>27250.17</v>
      </c>
      <c r="R399" s="51">
        <v>22892.01</v>
      </c>
      <c r="S399" s="41">
        <f t="shared" ref="S399:S413" si="456">R399-T399-U399-V399-W399-X399</f>
        <v>2590.2480258141491</v>
      </c>
      <c r="T399" s="41">
        <f t="shared" ref="T399:T413" si="457">P399*K399</f>
        <v>14281.279100767444</v>
      </c>
      <c r="U399" s="41">
        <f t="shared" ref="U399:U413" si="458">L399*P399</f>
        <v>3422.0712032115766</v>
      </c>
      <c r="V399" s="41">
        <f t="shared" si="444"/>
        <v>951.26167020682794</v>
      </c>
      <c r="W399" s="51">
        <v>1647.15</v>
      </c>
      <c r="X399" s="51"/>
      <c r="Y399" s="41"/>
      <c r="Z399" s="40">
        <f t="shared" ref="Z399:Z413" si="459">SUM(S399:Y399)</f>
        <v>22892.01</v>
      </c>
      <c r="AA399" s="54">
        <f t="shared" si="445"/>
        <v>2409.1476960209748</v>
      </c>
      <c r="AB399" s="54">
        <f t="shared" si="446"/>
        <v>14281.279100767444</v>
      </c>
      <c r="AC399" s="54">
        <f t="shared" si="447"/>
        <v>3422.0712032115766</v>
      </c>
      <c r="AD399" s="54">
        <f t="shared" si="448"/>
        <v>1132.3619999999999</v>
      </c>
      <c r="AE399" s="54">
        <f t="shared" si="449"/>
        <v>1647.15</v>
      </c>
      <c r="AF399" s="54">
        <f t="shared" si="450"/>
        <v>0</v>
      </c>
      <c r="AG399" s="54"/>
      <c r="AH399" s="42">
        <f t="shared" si="451"/>
        <v>22892.01</v>
      </c>
      <c r="AI399" s="56">
        <f t="shared" si="452"/>
        <v>4358.16</v>
      </c>
    </row>
    <row r="400" spans="1:35" x14ac:dyDescent="0.25">
      <c r="A400" s="31">
        <v>3</v>
      </c>
      <c r="B400" s="38">
        <v>1474.6</v>
      </c>
      <c r="C400" s="33">
        <v>2.2999999999999998</v>
      </c>
      <c r="D400" s="33">
        <v>11.54</v>
      </c>
      <c r="E400" s="33">
        <v>2.25</v>
      </c>
      <c r="F400" s="35">
        <v>0.77</v>
      </c>
      <c r="G400" s="35">
        <v>1.33</v>
      </c>
      <c r="H400" s="35"/>
      <c r="I400" s="51">
        <v>26528.080000000002</v>
      </c>
      <c r="J400" s="41">
        <f t="shared" si="443"/>
        <v>3096.6840000000029</v>
      </c>
      <c r="K400" s="41">
        <f t="shared" si="453"/>
        <v>17016.883999999998</v>
      </c>
      <c r="L400" s="41">
        <f t="shared" si="454"/>
        <v>3317.85</v>
      </c>
      <c r="M400" s="41">
        <f t="shared" si="455"/>
        <v>1135.442</v>
      </c>
      <c r="N400" s="110">
        <v>1961.22</v>
      </c>
      <c r="O400" s="41"/>
      <c r="P400" s="213">
        <f t="shared" si="435"/>
        <v>0.98399394151404851</v>
      </c>
      <c r="Q400" s="40">
        <f t="shared" si="422"/>
        <v>26528.080000000002</v>
      </c>
      <c r="R400" s="51">
        <v>26103.47</v>
      </c>
      <c r="S400" s="41">
        <f t="shared" si="456"/>
        <v>3040.8668927596773</v>
      </c>
      <c r="T400" s="41">
        <f t="shared" si="457"/>
        <v>16744.510759447345</v>
      </c>
      <c r="U400" s="41">
        <f t="shared" si="458"/>
        <v>3264.7442988523858</v>
      </c>
      <c r="V400" s="41">
        <f t="shared" si="444"/>
        <v>1117.2680489405943</v>
      </c>
      <c r="W400" s="51">
        <v>1936.08</v>
      </c>
      <c r="X400" s="51"/>
      <c r="Y400" s="41"/>
      <c r="Z400" s="40">
        <f t="shared" si="459"/>
        <v>26103.47</v>
      </c>
      <c r="AA400" s="54">
        <f t="shared" si="445"/>
        <v>3022.6929417002684</v>
      </c>
      <c r="AB400" s="54">
        <f t="shared" si="446"/>
        <v>16744.510759447345</v>
      </c>
      <c r="AC400" s="54">
        <f t="shared" si="447"/>
        <v>3264.7442988523858</v>
      </c>
      <c r="AD400" s="54">
        <f t="shared" si="448"/>
        <v>1135.442</v>
      </c>
      <c r="AE400" s="54">
        <f t="shared" si="449"/>
        <v>1936.08</v>
      </c>
      <c r="AF400" s="54">
        <f t="shared" si="450"/>
        <v>0</v>
      </c>
      <c r="AG400" s="54"/>
      <c r="AH400" s="42">
        <f t="shared" si="451"/>
        <v>26103.47</v>
      </c>
      <c r="AI400" s="56">
        <f t="shared" si="452"/>
        <v>424.61000000000058</v>
      </c>
    </row>
    <row r="401" spans="1:35" x14ac:dyDescent="0.25">
      <c r="A401" s="31">
        <v>4</v>
      </c>
      <c r="B401" s="38">
        <v>1465.7</v>
      </c>
      <c r="C401" s="33">
        <v>2.2999999999999998</v>
      </c>
      <c r="D401" s="33">
        <v>11.58</v>
      </c>
      <c r="E401" s="33">
        <v>2.2999999999999998</v>
      </c>
      <c r="F401" s="35">
        <v>0.77</v>
      </c>
      <c r="G401" s="35">
        <v>1.33</v>
      </c>
      <c r="H401" s="35"/>
      <c r="I401" s="51">
        <v>26499.9</v>
      </c>
      <c r="J401" s="41">
        <f t="shared" si="443"/>
        <v>3077.9850000000015</v>
      </c>
      <c r="K401" s="41">
        <f t="shared" si="453"/>
        <v>16972.806</v>
      </c>
      <c r="L401" s="41">
        <f t="shared" si="454"/>
        <v>3371.1099999999997</v>
      </c>
      <c r="M401" s="41">
        <f t="shared" si="455"/>
        <v>1128.5890000000002</v>
      </c>
      <c r="N401" s="110">
        <v>1949.41</v>
      </c>
      <c r="O401" s="41"/>
      <c r="P401" s="213">
        <f t="shared" si="435"/>
        <v>0.87391084494658466</v>
      </c>
      <c r="Q401" s="40">
        <f t="shared" si="422"/>
        <v>26499.9</v>
      </c>
      <c r="R401" s="51">
        <v>23158.55</v>
      </c>
      <c r="S401" s="41">
        <f t="shared" si="456"/>
        <v>2681.3550123302348</v>
      </c>
      <c r="T401" s="41">
        <f t="shared" si="457"/>
        <v>14832.719232574462</v>
      </c>
      <c r="U401" s="41">
        <f t="shared" si="458"/>
        <v>2946.0495885078808</v>
      </c>
      <c r="V401" s="41">
        <f t="shared" si="444"/>
        <v>986.28616658742123</v>
      </c>
      <c r="W401" s="51">
        <v>1712.14</v>
      </c>
      <c r="X401" s="51"/>
      <c r="Y401" s="41"/>
      <c r="Z401" s="40">
        <f t="shared" si="459"/>
        <v>23158.55</v>
      </c>
      <c r="AA401" s="54">
        <f t="shared" si="445"/>
        <v>2539.0521789176564</v>
      </c>
      <c r="AB401" s="54">
        <f t="shared" si="446"/>
        <v>14832.719232574462</v>
      </c>
      <c r="AC401" s="54">
        <f t="shared" si="447"/>
        <v>2946.0495885078808</v>
      </c>
      <c r="AD401" s="54">
        <f t="shared" si="448"/>
        <v>1128.5890000000002</v>
      </c>
      <c r="AE401" s="54">
        <f t="shared" si="449"/>
        <v>1712.14</v>
      </c>
      <c r="AF401" s="54">
        <f t="shared" si="450"/>
        <v>0</v>
      </c>
      <c r="AG401" s="54"/>
      <c r="AH401" s="42">
        <f t="shared" si="451"/>
        <v>23158.55</v>
      </c>
      <c r="AI401" s="56">
        <f t="shared" si="452"/>
        <v>3341.3500000000022</v>
      </c>
    </row>
    <row r="402" spans="1:35" x14ac:dyDescent="0.25">
      <c r="A402" s="31">
        <v>5</v>
      </c>
      <c r="B402" s="38">
        <v>8488.9</v>
      </c>
      <c r="C402" s="33">
        <v>2.2999999999999998</v>
      </c>
      <c r="D402" s="33">
        <v>10.64</v>
      </c>
      <c r="E402" s="33">
        <v>3.72</v>
      </c>
      <c r="F402" s="35">
        <v>0.77</v>
      </c>
      <c r="G402" s="35">
        <v>1.33</v>
      </c>
      <c r="H402" s="35"/>
      <c r="I402" s="51">
        <v>157553.99</v>
      </c>
      <c r="J402" s="41">
        <f t="shared" si="443"/>
        <v>17826.632999999983</v>
      </c>
      <c r="K402" s="41">
        <f t="shared" si="453"/>
        <v>90321.896000000008</v>
      </c>
      <c r="L402" s="41">
        <f t="shared" si="454"/>
        <v>31578.707999999999</v>
      </c>
      <c r="M402" s="41">
        <f t="shared" si="455"/>
        <v>6536.4529999999995</v>
      </c>
      <c r="N402" s="110">
        <v>11290.3</v>
      </c>
      <c r="O402" s="41"/>
      <c r="P402" s="213">
        <f t="shared" si="435"/>
        <v>0.87673863416597719</v>
      </c>
      <c r="Q402" s="40">
        <f t="shared" si="422"/>
        <v>157553.99</v>
      </c>
      <c r="R402" s="51">
        <v>138133.67000000001</v>
      </c>
      <c r="S402" s="41">
        <f t="shared" si="456"/>
        <v>15641.74006952225</v>
      </c>
      <c r="T402" s="41">
        <f t="shared" si="457"/>
        <v>79188.695734321445</v>
      </c>
      <c r="U402" s="41">
        <f t="shared" si="458"/>
        <v>27686.273320646214</v>
      </c>
      <c r="V402" s="41">
        <f t="shared" si="444"/>
        <v>5730.7608755101037</v>
      </c>
      <c r="W402" s="51">
        <v>9886.2000000000007</v>
      </c>
      <c r="X402" s="51"/>
      <c r="Y402" s="41"/>
      <c r="Z402" s="40">
        <f t="shared" si="459"/>
        <v>138133.67000000001</v>
      </c>
      <c r="AA402" s="54">
        <f t="shared" si="445"/>
        <v>14836.047945032362</v>
      </c>
      <c r="AB402" s="54">
        <f t="shared" si="446"/>
        <v>79188.695734321445</v>
      </c>
      <c r="AC402" s="54">
        <f t="shared" si="447"/>
        <v>27686.273320646214</v>
      </c>
      <c r="AD402" s="54">
        <f t="shared" si="448"/>
        <v>6536.4529999999995</v>
      </c>
      <c r="AE402" s="54">
        <f t="shared" si="449"/>
        <v>9886.2000000000007</v>
      </c>
      <c r="AF402" s="54">
        <f t="shared" si="450"/>
        <v>0</v>
      </c>
      <c r="AG402" s="54"/>
      <c r="AH402" s="42">
        <f t="shared" si="451"/>
        <v>138133.67000000001</v>
      </c>
      <c r="AI402" s="56">
        <f t="shared" si="452"/>
        <v>19420.319999999978</v>
      </c>
    </row>
    <row r="403" spans="1:35" x14ac:dyDescent="0.25">
      <c r="A403" s="31">
        <v>6</v>
      </c>
      <c r="B403" s="38">
        <v>10701.3</v>
      </c>
      <c r="C403" s="33">
        <v>2.2999999999999998</v>
      </c>
      <c r="D403" s="33">
        <v>10.85</v>
      </c>
      <c r="E403" s="33">
        <v>2.5099999999999998</v>
      </c>
      <c r="F403" s="35">
        <v>0.77</v>
      </c>
      <c r="G403" s="35">
        <v>1.33</v>
      </c>
      <c r="H403" s="35"/>
      <c r="I403" s="51">
        <v>188022.09</v>
      </c>
      <c r="J403" s="41">
        <f t="shared" si="443"/>
        <v>22579.961000000018</v>
      </c>
      <c r="K403" s="41">
        <f t="shared" si="453"/>
        <v>116109.10499999998</v>
      </c>
      <c r="L403" s="41">
        <f t="shared" si="454"/>
        <v>26860.262999999995</v>
      </c>
      <c r="M403" s="41">
        <f t="shared" si="455"/>
        <v>8240.0010000000002</v>
      </c>
      <c r="N403" s="110">
        <v>14232.76</v>
      </c>
      <c r="O403" s="41"/>
      <c r="P403" s="213">
        <f t="shared" si="435"/>
        <v>0.96487019158227638</v>
      </c>
      <c r="Q403" s="40">
        <f t="shared" si="422"/>
        <v>188022.09</v>
      </c>
      <c r="R403" s="51">
        <v>181416.91</v>
      </c>
      <c r="S403" s="41">
        <f t="shared" si="456"/>
        <v>21761.4871639349</v>
      </c>
      <c r="T403" s="41">
        <f t="shared" si="457"/>
        <v>112030.21438579663</v>
      </c>
      <c r="U403" s="41">
        <f t="shared" si="458"/>
        <v>25916.667106760324</v>
      </c>
      <c r="V403" s="41">
        <f t="shared" si="444"/>
        <v>7950.5313435081489</v>
      </c>
      <c r="W403" s="51">
        <v>13758.01</v>
      </c>
      <c r="X403" s="51"/>
      <c r="Y403" s="41"/>
      <c r="Z403" s="40">
        <f t="shared" si="459"/>
        <v>181416.91000000003</v>
      </c>
      <c r="AA403" s="54">
        <f t="shared" si="445"/>
        <v>21472.017507443088</v>
      </c>
      <c r="AB403" s="54">
        <f t="shared" si="446"/>
        <v>112030.21438579663</v>
      </c>
      <c r="AC403" s="54">
        <f t="shared" si="447"/>
        <v>25916.667106760324</v>
      </c>
      <c r="AD403" s="54">
        <f t="shared" si="448"/>
        <v>8240.0010000000002</v>
      </c>
      <c r="AE403" s="54">
        <f t="shared" si="449"/>
        <v>13758.01</v>
      </c>
      <c r="AF403" s="54">
        <f t="shared" si="450"/>
        <v>0</v>
      </c>
      <c r="AG403" s="54"/>
      <c r="AH403" s="42">
        <f t="shared" si="451"/>
        <v>181416.91000000003</v>
      </c>
      <c r="AI403" s="56">
        <f t="shared" si="452"/>
        <v>6605.1799999999639</v>
      </c>
    </row>
    <row r="404" spans="1:35" x14ac:dyDescent="0.25">
      <c r="A404" s="31">
        <v>7</v>
      </c>
      <c r="B404" s="38">
        <v>4988.2</v>
      </c>
      <c r="C404" s="33">
        <v>2.2999999999999998</v>
      </c>
      <c r="D404" s="33">
        <v>11.22</v>
      </c>
      <c r="E404" s="33">
        <v>3.45</v>
      </c>
      <c r="F404" s="35">
        <v>0.77</v>
      </c>
      <c r="G404" s="35">
        <v>1.33</v>
      </c>
      <c r="H404" s="35"/>
      <c r="I404" s="51">
        <v>95374.52</v>
      </c>
      <c r="J404" s="41">
        <f>I404-K404-L404-M404-N404-O404</f>
        <v>11722.222000000003</v>
      </c>
      <c r="K404" s="41">
        <f t="shared" si="453"/>
        <v>55967.603999999999</v>
      </c>
      <c r="L404" s="41">
        <f t="shared" si="454"/>
        <v>17209.29</v>
      </c>
      <c r="M404" s="41">
        <f t="shared" si="455"/>
        <v>3840.9139999999998</v>
      </c>
      <c r="N404" s="110">
        <v>6634.49</v>
      </c>
      <c r="O404" s="41"/>
      <c r="P404" s="213">
        <f t="shared" si="435"/>
        <v>1.0788884704216597</v>
      </c>
      <c r="Q404" s="40">
        <f t="shared" si="422"/>
        <v>95374.52</v>
      </c>
      <c r="R404" s="51">
        <v>102898.47</v>
      </c>
      <c r="S404" s="41">
        <f t="shared" si="456"/>
        <v>12610.454931650933</v>
      </c>
      <c r="T404" s="41">
        <f t="shared" si="457"/>
        <v>60382.802672725164</v>
      </c>
      <c r="U404" s="41">
        <f t="shared" si="458"/>
        <v>18566.904565142766</v>
      </c>
      <c r="V404" s="41">
        <f t="shared" si="444"/>
        <v>4143.9178304811385</v>
      </c>
      <c r="W404" s="51">
        <v>7194.39</v>
      </c>
      <c r="X404" s="51"/>
      <c r="Y404" s="41"/>
      <c r="Z404" s="40">
        <f t="shared" si="459"/>
        <v>102898.46999999999</v>
      </c>
      <c r="AA404" s="54">
        <f t="shared" si="445"/>
        <v>12913.458762132046</v>
      </c>
      <c r="AB404" s="54">
        <f t="shared" si="446"/>
        <v>60382.802672725164</v>
      </c>
      <c r="AC404" s="54">
        <f t="shared" si="447"/>
        <v>18566.904565142766</v>
      </c>
      <c r="AD404" s="54">
        <f t="shared" si="448"/>
        <v>3840.9139999999998</v>
      </c>
      <c r="AE404" s="54">
        <f t="shared" si="449"/>
        <v>7194.39</v>
      </c>
      <c r="AF404" s="54">
        <f t="shared" si="450"/>
        <v>0</v>
      </c>
      <c r="AG404" s="54"/>
      <c r="AH404" s="42">
        <f t="shared" si="451"/>
        <v>102898.46999999997</v>
      </c>
      <c r="AI404" s="56">
        <f t="shared" si="452"/>
        <v>-7523.9499999999825</v>
      </c>
    </row>
    <row r="405" spans="1:35" x14ac:dyDescent="0.25">
      <c r="A405" s="31">
        <v>8</v>
      </c>
      <c r="B405" s="38">
        <v>2363.9</v>
      </c>
      <c r="C405" s="33">
        <v>2.2999999999999998</v>
      </c>
      <c r="D405" s="33">
        <v>11.02</v>
      </c>
      <c r="E405" s="33">
        <v>3.07</v>
      </c>
      <c r="F405" s="35">
        <v>0.77</v>
      </c>
      <c r="G405" s="35">
        <v>1.33</v>
      </c>
      <c r="H405" s="35"/>
      <c r="I405" s="51">
        <v>43472.27</v>
      </c>
      <c r="J405" s="41">
        <f>I405-K405-L405-M405-N405-O405</f>
        <v>5200.655999999999</v>
      </c>
      <c r="K405" s="41">
        <f t="shared" si="453"/>
        <v>26050.178</v>
      </c>
      <c r="L405" s="41">
        <f t="shared" si="454"/>
        <v>7257.1729999999998</v>
      </c>
      <c r="M405" s="41">
        <f t="shared" si="455"/>
        <v>1820.2030000000002</v>
      </c>
      <c r="N405" s="110">
        <v>3144.06</v>
      </c>
      <c r="O405" s="41"/>
      <c r="P405" s="213">
        <f t="shared" si="435"/>
        <v>0.92996708016397589</v>
      </c>
      <c r="Q405" s="40">
        <f t="shared" si="422"/>
        <v>43472.27</v>
      </c>
      <c r="R405" s="51">
        <v>40427.78</v>
      </c>
      <c r="S405" s="41">
        <f t="shared" si="456"/>
        <v>4836.7011733176078</v>
      </c>
      <c r="T405" s="41">
        <f t="shared" si="457"/>
        <v>24225.80797241184</v>
      </c>
      <c r="U405" s="41">
        <f t="shared" si="458"/>
        <v>6748.9319850548409</v>
      </c>
      <c r="V405" s="41">
        <f t="shared" si="444"/>
        <v>1692.7288692157097</v>
      </c>
      <c r="W405" s="51">
        <v>2923.61</v>
      </c>
      <c r="X405" s="51"/>
      <c r="Y405" s="41"/>
      <c r="Z405" s="40">
        <f t="shared" si="459"/>
        <v>40427.78</v>
      </c>
      <c r="AA405" s="54">
        <f t="shared" si="445"/>
        <v>4709.2270425333154</v>
      </c>
      <c r="AB405" s="54">
        <f t="shared" si="446"/>
        <v>24225.80797241184</v>
      </c>
      <c r="AC405" s="54">
        <f t="shared" si="447"/>
        <v>6748.9319850548409</v>
      </c>
      <c r="AD405" s="54">
        <f t="shared" si="448"/>
        <v>1820.2030000000002</v>
      </c>
      <c r="AE405" s="54">
        <f t="shared" si="449"/>
        <v>2923.61</v>
      </c>
      <c r="AF405" s="54">
        <f t="shared" si="450"/>
        <v>0</v>
      </c>
      <c r="AG405" s="54"/>
      <c r="AH405" s="42">
        <f t="shared" si="451"/>
        <v>40427.78</v>
      </c>
      <c r="AI405" s="56">
        <f t="shared" si="452"/>
        <v>3044.489999999998</v>
      </c>
    </row>
    <row r="406" spans="1:35" x14ac:dyDescent="0.25">
      <c r="A406" s="31">
        <v>9</v>
      </c>
      <c r="B406" s="38">
        <v>7667.4</v>
      </c>
      <c r="C406" s="33">
        <v>2.2999999999999998</v>
      </c>
      <c r="D406" s="33">
        <v>10.91</v>
      </c>
      <c r="E406" s="33">
        <v>3.26</v>
      </c>
      <c r="F406" s="35">
        <v>0.77</v>
      </c>
      <c r="G406" s="35">
        <v>1.33</v>
      </c>
      <c r="H406" s="35"/>
      <c r="I406" s="51">
        <v>142384.65</v>
      </c>
      <c r="J406" s="41">
        <f>I406-K406-L406-M406-N406-O406</f>
        <v>17636.103999999988</v>
      </c>
      <c r="K406" s="41">
        <f t="shared" si="453"/>
        <v>83651.334000000003</v>
      </c>
      <c r="L406" s="41">
        <f t="shared" si="454"/>
        <v>24995.723999999998</v>
      </c>
      <c r="M406" s="41">
        <f t="shared" si="455"/>
        <v>5903.8980000000001</v>
      </c>
      <c r="N406" s="110">
        <v>10197.59</v>
      </c>
      <c r="O406" s="41"/>
      <c r="P406" s="213">
        <f t="shared" si="435"/>
        <v>0.95929589320197095</v>
      </c>
      <c r="Q406" s="40">
        <f t="shared" si="422"/>
        <v>142384.65</v>
      </c>
      <c r="R406" s="51">
        <v>136589.01</v>
      </c>
      <c r="S406" s="41">
        <f t="shared" si="456"/>
        <v>16907.878346840334</v>
      </c>
      <c r="T406" s="41">
        <f t="shared" si="457"/>
        <v>80246.3811670664</v>
      </c>
      <c r="U406" s="41">
        <f t="shared" si="458"/>
        <v>23978.295380809941</v>
      </c>
      <c r="V406" s="41">
        <f t="shared" si="444"/>
        <v>5663.5851052833304</v>
      </c>
      <c r="W406" s="51">
        <v>9792.8700000000008</v>
      </c>
      <c r="X406" s="51"/>
      <c r="Y406" s="41"/>
      <c r="Z406" s="40">
        <f t="shared" si="459"/>
        <v>136589.01</v>
      </c>
      <c r="AA406" s="54">
        <f t="shared" si="445"/>
        <v>16667.565452123672</v>
      </c>
      <c r="AB406" s="54">
        <f t="shared" si="446"/>
        <v>80246.3811670664</v>
      </c>
      <c r="AC406" s="54">
        <f t="shared" si="447"/>
        <v>23978.295380809941</v>
      </c>
      <c r="AD406" s="54">
        <f t="shared" si="448"/>
        <v>5903.8980000000001</v>
      </c>
      <c r="AE406" s="54">
        <f t="shared" si="449"/>
        <v>9792.8700000000008</v>
      </c>
      <c r="AF406" s="54">
        <f t="shared" si="450"/>
        <v>0</v>
      </c>
      <c r="AG406" s="54"/>
      <c r="AH406" s="42">
        <f t="shared" si="451"/>
        <v>136589.01</v>
      </c>
      <c r="AI406" s="56">
        <f t="shared" si="452"/>
        <v>5795.6399999999849</v>
      </c>
    </row>
    <row r="407" spans="1:35" x14ac:dyDescent="0.25">
      <c r="A407" s="31">
        <v>10</v>
      </c>
      <c r="B407" s="38">
        <v>6215.4</v>
      </c>
      <c r="C407" s="33">
        <v>2.2999999999999998</v>
      </c>
      <c r="D407" s="33">
        <v>10.63</v>
      </c>
      <c r="E407" s="33">
        <v>3.97</v>
      </c>
      <c r="F407" s="35">
        <v>0.77</v>
      </c>
      <c r="G407" s="35">
        <v>1.33</v>
      </c>
      <c r="H407" s="35"/>
      <c r="I407" s="51">
        <v>118093.52</v>
      </c>
      <c r="J407" s="41">
        <f t="shared" ref="J407:J413" si="460">I407-K407-L407-M407-N407</f>
        <v>14296.302</v>
      </c>
      <c r="K407" s="41">
        <f t="shared" si="453"/>
        <v>66069.702000000005</v>
      </c>
      <c r="L407" s="41">
        <f t="shared" si="454"/>
        <v>24675.137999999999</v>
      </c>
      <c r="M407" s="41">
        <f t="shared" si="455"/>
        <v>4785.8580000000002</v>
      </c>
      <c r="N407" s="110">
        <v>8266.52</v>
      </c>
      <c r="O407" s="41"/>
      <c r="P407" s="213">
        <f t="shared" si="435"/>
        <v>0.97846715044144672</v>
      </c>
      <c r="Q407" s="40">
        <f t="shared" si="422"/>
        <v>118093.52</v>
      </c>
      <c r="R407" s="51">
        <v>115550.63</v>
      </c>
      <c r="S407" s="41">
        <f t="shared" si="456"/>
        <v>13933.920148257585</v>
      </c>
      <c r="T407" s="41">
        <f t="shared" si="457"/>
        <v>64647.033046455559</v>
      </c>
      <c r="U407" s="41">
        <f t="shared" si="458"/>
        <v>24143.811965609457</v>
      </c>
      <c r="V407" s="41">
        <f t="shared" si="444"/>
        <v>4682.8048396774011</v>
      </c>
      <c r="W407" s="51">
        <v>8143.06</v>
      </c>
      <c r="X407" s="51"/>
      <c r="Y407" s="41"/>
      <c r="Z407" s="40">
        <f t="shared" si="459"/>
        <v>115550.62999999999</v>
      </c>
      <c r="AA407" s="54">
        <f t="shared" si="445"/>
        <v>13830.866987934976</v>
      </c>
      <c r="AB407" s="54">
        <f t="shared" si="446"/>
        <v>64647.033046455559</v>
      </c>
      <c r="AC407" s="54">
        <f t="shared" si="447"/>
        <v>24143.811965609457</v>
      </c>
      <c r="AD407" s="54">
        <f t="shared" si="448"/>
        <v>4785.8580000000002</v>
      </c>
      <c r="AE407" s="54">
        <f t="shared" si="449"/>
        <v>8143.06</v>
      </c>
      <c r="AF407" s="54">
        <f t="shared" si="450"/>
        <v>0</v>
      </c>
      <c r="AG407" s="54"/>
      <c r="AH407" s="42">
        <f t="shared" si="451"/>
        <v>115550.63</v>
      </c>
      <c r="AI407" s="56">
        <f t="shared" si="452"/>
        <v>2542.890000000014</v>
      </c>
    </row>
    <row r="408" spans="1:35" x14ac:dyDescent="0.25">
      <c r="A408" s="31">
        <v>11</v>
      </c>
      <c r="B408" s="38">
        <v>6020.7</v>
      </c>
      <c r="C408" s="33">
        <v>2.2999999999999998</v>
      </c>
      <c r="D408" s="33">
        <v>10.48</v>
      </c>
      <c r="E408" s="33">
        <v>3.3</v>
      </c>
      <c r="F408" s="35">
        <v>0.77</v>
      </c>
      <c r="G408" s="35">
        <v>1.33</v>
      </c>
      <c r="H408" s="35"/>
      <c r="I408" s="51">
        <v>110118.57</v>
      </c>
      <c r="J408" s="41">
        <f t="shared" si="460"/>
        <v>14509.81500000001</v>
      </c>
      <c r="K408" s="41">
        <f t="shared" si="453"/>
        <v>63096.936000000002</v>
      </c>
      <c r="L408" s="41">
        <f t="shared" si="454"/>
        <v>19868.309999999998</v>
      </c>
      <c r="M408" s="41">
        <f t="shared" si="455"/>
        <v>4635.9390000000003</v>
      </c>
      <c r="N408" s="110">
        <v>8007.57</v>
      </c>
      <c r="O408" s="41"/>
      <c r="P408" s="213">
        <f t="shared" si="435"/>
        <v>0.96321110962483425</v>
      </c>
      <c r="Q408" s="40">
        <f t="shared" si="422"/>
        <v>110118.57</v>
      </c>
      <c r="R408" s="51">
        <v>106067.43</v>
      </c>
      <c r="S408" s="41">
        <f t="shared" si="456"/>
        <v>13964.955391699608</v>
      </c>
      <c r="T408" s="41">
        <f t="shared" si="457"/>
        <v>60775.669738487151</v>
      </c>
      <c r="U408" s="41">
        <f t="shared" si="458"/>
        <v>19137.37692147019</v>
      </c>
      <c r="V408" s="41">
        <f t="shared" si="444"/>
        <v>4465.3879483430446</v>
      </c>
      <c r="W408" s="51">
        <v>7724.04</v>
      </c>
      <c r="X408" s="51"/>
      <c r="Y408" s="41"/>
      <c r="Z408" s="40">
        <f t="shared" si="459"/>
        <v>106067.43</v>
      </c>
      <c r="AA408" s="54">
        <f t="shared" si="445"/>
        <v>13794.40434004266</v>
      </c>
      <c r="AB408" s="54">
        <f t="shared" si="446"/>
        <v>60775.669738487151</v>
      </c>
      <c r="AC408" s="54">
        <f t="shared" si="447"/>
        <v>19137.37692147019</v>
      </c>
      <c r="AD408" s="54">
        <f t="shared" si="448"/>
        <v>4635.9390000000003</v>
      </c>
      <c r="AE408" s="54">
        <f t="shared" si="449"/>
        <v>7724.04</v>
      </c>
      <c r="AF408" s="54">
        <f t="shared" si="450"/>
        <v>0</v>
      </c>
      <c r="AG408" s="54"/>
      <c r="AH408" s="42">
        <f t="shared" si="451"/>
        <v>106067.43</v>
      </c>
      <c r="AI408" s="56">
        <f t="shared" si="452"/>
        <v>4051.140000000014</v>
      </c>
    </row>
    <row r="409" spans="1:35" x14ac:dyDescent="0.25">
      <c r="A409" s="31">
        <v>12</v>
      </c>
      <c r="B409" s="38">
        <v>2819.7</v>
      </c>
      <c r="C409" s="33">
        <v>2.2999999999999998</v>
      </c>
      <c r="D409" s="33">
        <v>10.71</v>
      </c>
      <c r="E409" s="33">
        <v>2.95</v>
      </c>
      <c r="F409" s="35">
        <v>0.77</v>
      </c>
      <c r="G409" s="35">
        <v>1.33</v>
      </c>
      <c r="H409" s="35"/>
      <c r="I409" s="51">
        <v>51205.83</v>
      </c>
      <c r="J409" s="41">
        <f t="shared" si="460"/>
        <v>6767.3590000000013</v>
      </c>
      <c r="K409" s="41">
        <f t="shared" si="453"/>
        <v>30198.987000000001</v>
      </c>
      <c r="L409" s="41">
        <f t="shared" si="454"/>
        <v>8318.1149999999998</v>
      </c>
      <c r="M409" s="41">
        <f t="shared" si="455"/>
        <v>2171.1689999999999</v>
      </c>
      <c r="N409" s="110">
        <v>3750.2</v>
      </c>
      <c r="O409" s="41"/>
      <c r="P409" s="213">
        <f t="shared" si="435"/>
        <v>1.2156936036384918</v>
      </c>
      <c r="Q409" s="40">
        <f t="shared" si="422"/>
        <v>51205.83</v>
      </c>
      <c r="R409" s="51">
        <v>62250.6</v>
      </c>
      <c r="S409" s="41">
        <f t="shared" si="456"/>
        <v>8188.6992021904625</v>
      </c>
      <c r="T409" s="41">
        <f t="shared" si="457"/>
        <v>36712.715332261963</v>
      </c>
      <c r="U409" s="41">
        <f t="shared" si="458"/>
        <v>10112.279199829392</v>
      </c>
      <c r="V409" s="41">
        <f t="shared" si="444"/>
        <v>2639.4762657181805</v>
      </c>
      <c r="W409" s="51">
        <v>4597.43</v>
      </c>
      <c r="X409" s="51"/>
      <c r="Y409" s="41"/>
      <c r="Z409" s="40">
        <f t="shared" si="459"/>
        <v>62250.6</v>
      </c>
      <c r="AA409" s="54">
        <f t="shared" si="445"/>
        <v>8657.0064679086427</v>
      </c>
      <c r="AB409" s="54">
        <f t="shared" si="446"/>
        <v>36712.715332261963</v>
      </c>
      <c r="AC409" s="54">
        <f t="shared" si="447"/>
        <v>10112.279199829392</v>
      </c>
      <c r="AD409" s="54">
        <f t="shared" si="448"/>
        <v>2171.1689999999999</v>
      </c>
      <c r="AE409" s="54">
        <f t="shared" si="449"/>
        <v>4597.43</v>
      </c>
      <c r="AF409" s="54">
        <f t="shared" si="450"/>
        <v>0</v>
      </c>
      <c r="AG409" s="54"/>
      <c r="AH409" s="42">
        <f t="shared" si="451"/>
        <v>62250.6</v>
      </c>
      <c r="AI409" s="56">
        <f t="shared" si="452"/>
        <v>-11044.769999999997</v>
      </c>
    </row>
    <row r="410" spans="1:35" x14ac:dyDescent="0.25">
      <c r="A410" s="31">
        <v>13</v>
      </c>
      <c r="B410" s="38">
        <v>7986.1</v>
      </c>
      <c r="C410" s="33">
        <v>2.2999999999999998</v>
      </c>
      <c r="D410" s="33">
        <v>10.74</v>
      </c>
      <c r="E410" s="33">
        <v>2.81</v>
      </c>
      <c r="F410" s="35">
        <v>0.77</v>
      </c>
      <c r="G410" s="35">
        <v>1.33</v>
      </c>
      <c r="H410" s="35"/>
      <c r="I410" s="51">
        <v>143750.42000000001</v>
      </c>
      <c r="J410" s="41">
        <f t="shared" si="460"/>
        <v>18767.918000000001</v>
      </c>
      <c r="K410" s="41">
        <f t="shared" si="453"/>
        <v>85770.714000000007</v>
      </c>
      <c r="L410" s="41">
        <f t="shared" si="454"/>
        <v>22440.941000000003</v>
      </c>
      <c r="M410" s="41">
        <f t="shared" si="455"/>
        <v>6149.2970000000005</v>
      </c>
      <c r="N410" s="110">
        <v>10621.55</v>
      </c>
      <c r="O410" s="41"/>
      <c r="P410" s="213">
        <f t="shared" si="435"/>
        <v>1.1235185260676108</v>
      </c>
      <c r="Q410" s="40">
        <f t="shared" si="422"/>
        <v>143750.42000000001</v>
      </c>
      <c r="R410" s="51">
        <v>161506.26</v>
      </c>
      <c r="S410" s="41">
        <f t="shared" si="456"/>
        <v>21042.151769271208</v>
      </c>
      <c r="T410" s="41">
        <f t="shared" si="457"/>
        <v>96364.986173046607</v>
      </c>
      <c r="U410" s="41">
        <f t="shared" si="458"/>
        <v>25212.812955890218</v>
      </c>
      <c r="V410" s="41">
        <f t="shared" si="444"/>
        <v>6908.8491017919814</v>
      </c>
      <c r="W410" s="51">
        <v>11977.46</v>
      </c>
      <c r="X410" s="51"/>
      <c r="Y410" s="41"/>
      <c r="Z410" s="40">
        <f t="shared" si="459"/>
        <v>161506.26</v>
      </c>
      <c r="AA410" s="54">
        <f t="shared" si="445"/>
        <v>21801.703871063204</v>
      </c>
      <c r="AB410" s="54">
        <f t="shared" si="446"/>
        <v>96364.986173046607</v>
      </c>
      <c r="AC410" s="54">
        <f t="shared" si="447"/>
        <v>25212.812955890218</v>
      </c>
      <c r="AD410" s="54">
        <f t="shared" si="448"/>
        <v>6149.2970000000005</v>
      </c>
      <c r="AE410" s="54">
        <f t="shared" si="449"/>
        <v>11977.46</v>
      </c>
      <c r="AF410" s="54">
        <f t="shared" si="450"/>
        <v>0</v>
      </c>
      <c r="AG410" s="54"/>
      <c r="AH410" s="42">
        <f t="shared" si="451"/>
        <v>161506.26</v>
      </c>
      <c r="AI410" s="56">
        <f t="shared" si="452"/>
        <v>-17755.839999999997</v>
      </c>
    </row>
    <row r="411" spans="1:35" x14ac:dyDescent="0.25">
      <c r="A411" s="31">
        <v>14</v>
      </c>
      <c r="B411" s="38">
        <v>6546</v>
      </c>
      <c r="C411" s="33">
        <v>2.2999999999999998</v>
      </c>
      <c r="D411" s="33">
        <v>11.04</v>
      </c>
      <c r="E411" s="33">
        <v>2.82</v>
      </c>
      <c r="F411" s="35">
        <v>0.77</v>
      </c>
      <c r="G411" s="35">
        <v>1.33</v>
      </c>
      <c r="H411" s="35"/>
      <c r="I411" s="51">
        <v>119464.95</v>
      </c>
      <c r="J411" s="41">
        <f t="shared" si="460"/>
        <v>14990.720000000001</v>
      </c>
      <c r="K411" s="41">
        <f t="shared" si="453"/>
        <v>72267.839999999997</v>
      </c>
      <c r="L411" s="41">
        <f t="shared" si="454"/>
        <v>18459.719999999998</v>
      </c>
      <c r="M411" s="41">
        <f t="shared" si="455"/>
        <v>5040.42</v>
      </c>
      <c r="N411" s="110">
        <v>8706.25</v>
      </c>
      <c r="O411" s="41"/>
      <c r="P411" s="213">
        <f t="shared" si="435"/>
        <v>1.0637891699615662</v>
      </c>
      <c r="Q411" s="40">
        <f t="shared" si="422"/>
        <v>119464.95</v>
      </c>
      <c r="R411" s="51">
        <v>127085.52</v>
      </c>
      <c r="S411" s="41">
        <f t="shared" si="456"/>
        <v>15894.45004690414</v>
      </c>
      <c r="T411" s="41">
        <f t="shared" si="457"/>
        <v>76877.745528515268</v>
      </c>
      <c r="U411" s="41">
        <f t="shared" si="458"/>
        <v>19637.25021652292</v>
      </c>
      <c r="V411" s="41">
        <f t="shared" si="444"/>
        <v>5361.9442080576782</v>
      </c>
      <c r="W411" s="51">
        <v>9314.1299999999992</v>
      </c>
      <c r="X411" s="51"/>
      <c r="Y411" s="41"/>
      <c r="Z411" s="40">
        <f t="shared" si="459"/>
        <v>127085.52000000002</v>
      </c>
      <c r="AA411" s="54">
        <f t="shared" si="445"/>
        <v>16215.974254961824</v>
      </c>
      <c r="AB411" s="54">
        <f t="shared" si="446"/>
        <v>76877.745528515268</v>
      </c>
      <c r="AC411" s="54">
        <f t="shared" si="447"/>
        <v>19637.25021652292</v>
      </c>
      <c r="AD411" s="54">
        <f t="shared" si="448"/>
        <v>5040.42</v>
      </c>
      <c r="AE411" s="54">
        <f t="shared" si="449"/>
        <v>9314.1299999999992</v>
      </c>
      <c r="AF411" s="54">
        <f t="shared" si="450"/>
        <v>0</v>
      </c>
      <c r="AG411" s="54"/>
      <c r="AH411" s="42">
        <f t="shared" si="451"/>
        <v>127085.52000000002</v>
      </c>
      <c r="AI411" s="56">
        <f t="shared" si="452"/>
        <v>-7620.5700000000215</v>
      </c>
    </row>
    <row r="412" spans="1:35" x14ac:dyDescent="0.25">
      <c r="A412" s="31">
        <v>31</v>
      </c>
      <c r="B412" s="38">
        <v>2809.8</v>
      </c>
      <c r="C412" s="33">
        <v>2.2999999999999998</v>
      </c>
      <c r="D412" s="33">
        <v>10.98</v>
      </c>
      <c r="E412" s="33">
        <v>3.74</v>
      </c>
      <c r="F412" s="35">
        <v>0.77</v>
      </c>
      <c r="G412" s="35">
        <v>1.33</v>
      </c>
      <c r="H412" s="35"/>
      <c r="I412" s="51">
        <v>53763.01</v>
      </c>
      <c r="J412" s="41">
        <f t="shared" si="460"/>
        <v>6437.7179999999971</v>
      </c>
      <c r="K412" s="41">
        <f t="shared" si="453"/>
        <v>30851.604000000003</v>
      </c>
      <c r="L412" s="41">
        <f t="shared" si="454"/>
        <v>10508.652000000002</v>
      </c>
      <c r="M412" s="41">
        <f t="shared" si="455"/>
        <v>2163.5460000000003</v>
      </c>
      <c r="N412" s="110">
        <v>3801.49</v>
      </c>
      <c r="O412" s="41"/>
      <c r="P412" s="213">
        <f t="shared" si="435"/>
        <v>0.88316539568748098</v>
      </c>
      <c r="Q412" s="40">
        <f t="shared" si="422"/>
        <v>53763.01</v>
      </c>
      <c r="R412" s="51">
        <v>47481.63</v>
      </c>
      <c r="S412" s="41">
        <f t="shared" si="456"/>
        <v>5685.5641848464184</v>
      </c>
      <c r="T412" s="41">
        <f t="shared" si="457"/>
        <v>27247.069054253472</v>
      </c>
      <c r="U412" s="41">
        <f t="shared" si="458"/>
        <v>9280.8778017220393</v>
      </c>
      <c r="V412" s="41">
        <f t="shared" si="444"/>
        <v>1910.768959178067</v>
      </c>
      <c r="W412" s="51">
        <v>3357.35</v>
      </c>
      <c r="X412" s="51"/>
      <c r="Y412" s="41"/>
      <c r="Z412" s="40">
        <f t="shared" si="459"/>
        <v>47481.62999999999</v>
      </c>
      <c r="AA412" s="54">
        <f t="shared" si="445"/>
        <v>5432.787144024478</v>
      </c>
      <c r="AB412" s="54">
        <f t="shared" si="446"/>
        <v>27247.069054253472</v>
      </c>
      <c r="AC412" s="54">
        <f t="shared" si="447"/>
        <v>9280.8778017220393</v>
      </c>
      <c r="AD412" s="54">
        <f t="shared" si="448"/>
        <v>2163.5460000000003</v>
      </c>
      <c r="AE412" s="54">
        <f t="shared" si="449"/>
        <v>3357.35</v>
      </c>
      <c r="AF412" s="54">
        <f t="shared" si="450"/>
        <v>0</v>
      </c>
      <c r="AG412" s="54"/>
      <c r="AH412" s="42">
        <f t="shared" si="451"/>
        <v>47481.62999999999</v>
      </c>
      <c r="AI412" s="56">
        <f t="shared" si="452"/>
        <v>6281.3800000000119</v>
      </c>
    </row>
    <row r="413" spans="1:35" x14ac:dyDescent="0.25">
      <c r="A413" s="31">
        <v>32</v>
      </c>
      <c r="B413" s="38">
        <v>5327</v>
      </c>
      <c r="C413" s="33">
        <v>2.2999999999999998</v>
      </c>
      <c r="D413" s="33">
        <v>10.34</v>
      </c>
      <c r="E413" s="33">
        <v>2.02</v>
      </c>
      <c r="F413" s="35">
        <v>0.77</v>
      </c>
      <c r="G413" s="35">
        <v>1.33</v>
      </c>
      <c r="H413" s="35"/>
      <c r="I413" s="51">
        <v>87789.29</v>
      </c>
      <c r="J413" s="41">
        <f t="shared" si="460"/>
        <v>10760.839999999993</v>
      </c>
      <c r="K413" s="41">
        <f t="shared" si="453"/>
        <v>55081.18</v>
      </c>
      <c r="L413" s="41">
        <f t="shared" si="454"/>
        <v>10760.54</v>
      </c>
      <c r="M413" s="41">
        <f t="shared" si="455"/>
        <v>4101.79</v>
      </c>
      <c r="N413" s="110">
        <v>7084.94</v>
      </c>
      <c r="O413" s="41"/>
      <c r="P413" s="213">
        <f t="shared" si="435"/>
        <v>0.94818901029954794</v>
      </c>
      <c r="Q413" s="40">
        <f t="shared" si="422"/>
        <v>87789.29</v>
      </c>
      <c r="R413" s="51">
        <v>83240.84</v>
      </c>
      <c r="S413" s="41">
        <f t="shared" si="456"/>
        <v>10203.352476223459</v>
      </c>
      <c r="T413" s="41">
        <f t="shared" si="457"/>
        <v>52227.369550331256</v>
      </c>
      <c r="U413" s="41">
        <f t="shared" si="458"/>
        <v>10203.025772888699</v>
      </c>
      <c r="V413" s="41">
        <f t="shared" si="444"/>
        <v>3889.2722005565829</v>
      </c>
      <c r="W413" s="51">
        <v>6717.82</v>
      </c>
      <c r="X413" s="51"/>
      <c r="Y413" s="41"/>
      <c r="Z413" s="40">
        <f t="shared" si="459"/>
        <v>83240.84</v>
      </c>
      <c r="AA413" s="54">
        <f t="shared" si="445"/>
        <v>9990.8346767800394</v>
      </c>
      <c r="AB413" s="54">
        <f t="shared" si="446"/>
        <v>52227.369550331256</v>
      </c>
      <c r="AC413" s="54">
        <f t="shared" si="447"/>
        <v>10203.025772888699</v>
      </c>
      <c r="AD413" s="54">
        <f t="shared" si="448"/>
        <v>4101.79</v>
      </c>
      <c r="AE413" s="54">
        <f t="shared" si="449"/>
        <v>6717.82</v>
      </c>
      <c r="AF413" s="54">
        <f t="shared" si="450"/>
        <v>0</v>
      </c>
      <c r="AG413" s="54"/>
      <c r="AH413" s="42">
        <f t="shared" si="451"/>
        <v>83240.84</v>
      </c>
      <c r="AI413" s="56">
        <f t="shared" si="452"/>
        <v>4548.4499999999971</v>
      </c>
    </row>
    <row r="414" spans="1:35" x14ac:dyDescent="0.25">
      <c r="A414" s="32" t="s">
        <v>37</v>
      </c>
      <c r="B414" s="53">
        <f>SUM(B398:B413)</f>
        <v>80011.199999999997</v>
      </c>
      <c r="C414" s="33"/>
      <c r="D414" s="34"/>
      <c r="E414" s="34"/>
      <c r="F414" s="35"/>
      <c r="G414" s="35"/>
      <c r="H414" s="35"/>
      <c r="I414" s="43">
        <f t="shared" ref="I414:N414" si="461">SUM(I398:I413)</f>
        <v>1494531.18</v>
      </c>
      <c r="J414" s="43">
        <f t="shared" si="461"/>
        <v>180205.633</v>
      </c>
      <c r="K414" s="43">
        <f t="shared" si="461"/>
        <v>875513.30700000015</v>
      </c>
      <c r="L414" s="43">
        <f t="shared" si="461"/>
        <v>270720.68599999999</v>
      </c>
      <c r="M414" s="43">
        <f t="shared" si="461"/>
        <v>61608.624000000003</v>
      </c>
      <c r="N414" s="43">
        <f t="shared" si="461"/>
        <v>106482.93000000001</v>
      </c>
      <c r="O414" s="43">
        <f>SUM(O403:O413)</f>
        <v>0</v>
      </c>
      <c r="P414" s="213">
        <f t="shared" si="435"/>
        <v>0.98600246667319458</v>
      </c>
      <c r="Q414" s="40">
        <f t="shared" si="422"/>
        <v>1494531.18</v>
      </c>
      <c r="R414" s="43">
        <f t="shared" ref="R414:W414" si="462">SUM(R398:R413)</f>
        <v>1473611.4300000002</v>
      </c>
      <c r="S414" s="43">
        <f t="shared" si="462"/>
        <v>178003.46885136791</v>
      </c>
      <c r="T414" s="43">
        <f t="shared" si="462"/>
        <v>863755.41174559202</v>
      </c>
      <c r="U414" s="43">
        <f t="shared" si="462"/>
        <v>265686.88417246414</v>
      </c>
      <c r="V414" s="43">
        <f t="shared" si="462"/>
        <v>60795.905230575998</v>
      </c>
      <c r="W414" s="43">
        <f t="shared" si="462"/>
        <v>105369.76000000001</v>
      </c>
      <c r="X414" s="43">
        <f>SUM(X403:X413)</f>
        <v>0</v>
      </c>
      <c r="Y414" s="41"/>
      <c r="Z414" s="40">
        <f t="shared" ref="Z414:AE414" si="463">SUM(Z398:Z413)</f>
        <v>1473611.4300000002</v>
      </c>
      <c r="AA414" s="55">
        <f t="shared" si="463"/>
        <v>177190.75008194396</v>
      </c>
      <c r="AB414" s="55">
        <f t="shared" si="463"/>
        <v>863755.41174559202</v>
      </c>
      <c r="AC414" s="55">
        <f t="shared" si="463"/>
        <v>265686.88417246414</v>
      </c>
      <c r="AD414" s="55">
        <f t="shared" si="463"/>
        <v>61608.624000000003</v>
      </c>
      <c r="AE414" s="55">
        <f t="shared" si="463"/>
        <v>105369.76000000001</v>
      </c>
      <c r="AF414" s="55">
        <f>SUM(AF403:AF413)</f>
        <v>0</v>
      </c>
      <c r="AG414" s="54"/>
      <c r="AH414" s="42">
        <f>SUM(AH398:AH413)</f>
        <v>1473611.4300000002</v>
      </c>
      <c r="AI414" s="56">
        <f>SUM(AI398:AI413)</f>
        <v>20919.749999999956</v>
      </c>
    </row>
    <row r="415" spans="1:35" x14ac:dyDescent="0.25">
      <c r="A415" s="6" t="s">
        <v>45</v>
      </c>
      <c r="B415" s="37"/>
      <c r="G415" s="35"/>
      <c r="P415" s="213"/>
      <c r="Q415" s="40">
        <f t="shared" si="422"/>
        <v>0</v>
      </c>
    </row>
    <row r="416" spans="1:35" x14ac:dyDescent="0.25">
      <c r="A416" s="31">
        <v>5</v>
      </c>
      <c r="B416" s="38">
        <v>12921.5</v>
      </c>
      <c r="C416" s="33">
        <v>2.48</v>
      </c>
      <c r="D416" s="33">
        <v>10.57</v>
      </c>
      <c r="E416" s="33">
        <v>4.29</v>
      </c>
      <c r="F416" s="35">
        <v>0.77</v>
      </c>
      <c r="G416" s="35">
        <v>1.33</v>
      </c>
      <c r="H416" s="35">
        <v>5.51</v>
      </c>
      <c r="I416" s="51">
        <v>322908.77</v>
      </c>
      <c r="J416" s="41">
        <f>I416-K416-L416-M416-N416-O416</f>
        <v>32562.375</v>
      </c>
      <c r="K416" s="41">
        <f t="shared" ref="K416:K421" si="464">B416*D416</f>
        <v>136580.255</v>
      </c>
      <c r="L416" s="41">
        <f>E416*B416</f>
        <v>55433.235000000001</v>
      </c>
      <c r="M416" s="41">
        <f>F416*B416</f>
        <v>9949.5550000000003</v>
      </c>
      <c r="N416" s="110">
        <v>17185.72</v>
      </c>
      <c r="O416" s="110">
        <v>71197.63</v>
      </c>
      <c r="P416" s="213">
        <f t="shared" si="435"/>
        <v>1.1403069665775878</v>
      </c>
      <c r="Q416" s="40">
        <f t="shared" si="422"/>
        <v>322908.77</v>
      </c>
      <c r="R416" s="51">
        <v>368215.12</v>
      </c>
      <c r="S416" s="41">
        <f>R416-T416-U416-V416-W416-X416</f>
        <v>36334.942795277137</v>
      </c>
      <c r="T416" s="41">
        <f>P416*K416</f>
        <v>155743.41627344344</v>
      </c>
      <c r="U416" s="41">
        <f>L416*P416</f>
        <v>63210.904050432568</v>
      </c>
      <c r="V416" s="41">
        <f t="shared" ref="V416:V421" si="465">P416*M416</f>
        <v>11345.546880846872</v>
      </c>
      <c r="W416" s="51">
        <v>19591.27</v>
      </c>
      <c r="X416" s="51">
        <v>81989.039999999994</v>
      </c>
      <c r="Y416" s="41"/>
      <c r="Z416" s="40">
        <f t="shared" ref="Z416:Z421" si="466">SUM(S416:Y416)</f>
        <v>368215.12000000005</v>
      </c>
      <c r="AA416" s="54">
        <f t="shared" ref="AA416:AA421" si="467">Z416-AF416-AE416-AD416-AC416-AB416</f>
        <v>37730.934676124074</v>
      </c>
      <c r="AB416" s="54">
        <f t="shared" ref="AB416:AF421" si="468">T416</f>
        <v>155743.41627344344</v>
      </c>
      <c r="AC416" s="54">
        <f t="shared" si="468"/>
        <v>63210.904050432568</v>
      </c>
      <c r="AD416" s="54">
        <f t="shared" ref="AD416:AD421" si="469">M416</f>
        <v>9949.5550000000003</v>
      </c>
      <c r="AE416" s="54">
        <f t="shared" si="468"/>
        <v>19591.27</v>
      </c>
      <c r="AF416" s="54">
        <f t="shared" si="468"/>
        <v>81989.039999999994</v>
      </c>
      <c r="AG416" s="54"/>
      <c r="AH416" s="42">
        <f t="shared" ref="AH416:AH421" si="470">SUM(AA416:AG416)</f>
        <v>368215.12000000005</v>
      </c>
      <c r="AI416" s="56">
        <f t="shared" ref="AI416:AI421" si="471">I416-Z416</f>
        <v>-45306.350000000035</v>
      </c>
    </row>
    <row r="417" spans="1:35" x14ac:dyDescent="0.25">
      <c r="A417" s="31">
        <v>13</v>
      </c>
      <c r="B417" s="38">
        <v>6390.9</v>
      </c>
      <c r="C417" s="33">
        <v>2.2999999999999998</v>
      </c>
      <c r="D417" s="33">
        <v>10.99</v>
      </c>
      <c r="E417" s="33">
        <v>2.99</v>
      </c>
      <c r="F417" s="35">
        <v>0.77</v>
      </c>
      <c r="G417" s="35">
        <v>1.33</v>
      </c>
      <c r="H417" s="35"/>
      <c r="I417" s="51">
        <v>118039.91</v>
      </c>
      <c r="J417" s="41">
        <f>I417-K417-L417-M417-N417</f>
        <v>15274.15500000001</v>
      </c>
      <c r="K417" s="41">
        <f t="shared" si="464"/>
        <v>70235.990999999995</v>
      </c>
      <c r="L417" s="41">
        <f>E417*B417</f>
        <v>19108.791000000001</v>
      </c>
      <c r="M417" s="41">
        <f>F417*B417</f>
        <v>4920.9929999999995</v>
      </c>
      <c r="N417" s="110">
        <v>8499.98</v>
      </c>
      <c r="O417" s="41"/>
      <c r="P417" s="213">
        <f t="shared" si="435"/>
        <v>1.0081352146066529</v>
      </c>
      <c r="Q417" s="40">
        <f t="shared" si="422"/>
        <v>118039.91</v>
      </c>
      <c r="R417" s="51">
        <v>119000.19</v>
      </c>
      <c r="S417" s="41">
        <f>R417-T417-U417-V417-W417-X417</f>
        <v>15402.332690312549</v>
      </c>
      <c r="T417" s="41">
        <f>P417*K417</f>
        <v>70807.375859895939</v>
      </c>
      <c r="U417" s="41">
        <f>L417*P417</f>
        <v>19264.245115658679</v>
      </c>
      <c r="V417" s="41">
        <f t="shared" si="465"/>
        <v>4961.0263341328364</v>
      </c>
      <c r="W417" s="51">
        <v>8565.2099999999991</v>
      </c>
      <c r="X417" s="51"/>
      <c r="Y417" s="41"/>
      <c r="Z417" s="40">
        <f t="shared" si="466"/>
        <v>119000.19</v>
      </c>
      <c r="AA417" s="54">
        <f t="shared" si="467"/>
        <v>15442.366024445393</v>
      </c>
      <c r="AB417" s="54">
        <f t="shared" si="468"/>
        <v>70807.375859895939</v>
      </c>
      <c r="AC417" s="54">
        <f t="shared" si="468"/>
        <v>19264.245115658679</v>
      </c>
      <c r="AD417" s="54">
        <f t="shared" si="469"/>
        <v>4920.9929999999995</v>
      </c>
      <c r="AE417" s="54">
        <f t="shared" si="468"/>
        <v>8565.2099999999991</v>
      </c>
      <c r="AF417" s="54">
        <f t="shared" si="468"/>
        <v>0</v>
      </c>
      <c r="AG417" s="54"/>
      <c r="AH417" s="42">
        <f t="shared" si="470"/>
        <v>119000.19</v>
      </c>
      <c r="AI417" s="56">
        <f t="shared" si="471"/>
        <v>-960.27999999999884</v>
      </c>
    </row>
    <row r="418" spans="1:35" x14ac:dyDescent="0.25">
      <c r="A418" s="31">
        <v>15</v>
      </c>
      <c r="B418" s="38">
        <v>13644.5</v>
      </c>
      <c r="C418" s="33">
        <v>2.2999999999999998</v>
      </c>
      <c r="D418" s="33">
        <v>11.04</v>
      </c>
      <c r="E418" s="33">
        <v>3.75</v>
      </c>
      <c r="F418" s="35">
        <v>0.77</v>
      </c>
      <c r="G418" s="35">
        <v>1.33</v>
      </c>
      <c r="H418" s="35"/>
      <c r="I418" s="51">
        <v>260883.56</v>
      </c>
      <c r="J418" s="41">
        <f t="shared" ref="J418:J419" si="472">I418-K418-L418-M418-N418</f>
        <v>30427.919999999998</v>
      </c>
      <c r="K418" s="41">
        <f t="shared" si="464"/>
        <v>150635.28</v>
      </c>
      <c r="L418" s="41">
        <f t="shared" ref="L418:L419" si="473">E418*B418</f>
        <v>51166.875</v>
      </c>
      <c r="M418" s="41">
        <f t="shared" ref="M418:M420" si="474">F418*B418</f>
        <v>10506.264999999999</v>
      </c>
      <c r="N418" s="110">
        <v>18147.22</v>
      </c>
      <c r="O418" s="41"/>
      <c r="P418" s="213">
        <f t="shared" si="435"/>
        <v>0.93933914425270804</v>
      </c>
      <c r="Q418" s="40">
        <f t="shared" si="422"/>
        <v>260883.56</v>
      </c>
      <c r="R418" s="51">
        <v>245058.14</v>
      </c>
      <c r="S418" s="41">
        <f t="shared" ref="S418:S419" si="475">R418-T418-U418-V418-W418-X418</f>
        <v>28575.760439555499</v>
      </c>
      <c r="T418" s="41">
        <f t="shared" ref="T418:T419" si="476">P418*K418</f>
        <v>141497.61500946706</v>
      </c>
      <c r="U418" s="41">
        <f t="shared" ref="U418:U419" si="477">L418*P418</f>
        <v>48063.048576585279</v>
      </c>
      <c r="V418" s="41">
        <f t="shared" si="465"/>
        <v>9868.9459743921761</v>
      </c>
      <c r="W418" s="51">
        <v>17052.77</v>
      </c>
      <c r="X418" s="51"/>
      <c r="Y418" s="41"/>
      <c r="Z418" s="40">
        <f t="shared" si="466"/>
        <v>245058.14</v>
      </c>
      <c r="AA418" s="54">
        <f t="shared" si="467"/>
        <v>27938.441413947701</v>
      </c>
      <c r="AB418" s="54">
        <f t="shared" si="468"/>
        <v>141497.61500946706</v>
      </c>
      <c r="AC418" s="54">
        <f t="shared" si="468"/>
        <v>48063.048576585279</v>
      </c>
      <c r="AD418" s="54">
        <f t="shared" si="469"/>
        <v>10506.264999999999</v>
      </c>
      <c r="AE418" s="54">
        <f t="shared" si="468"/>
        <v>17052.77</v>
      </c>
      <c r="AF418" s="54">
        <f t="shared" si="468"/>
        <v>0</v>
      </c>
      <c r="AG418" s="54"/>
      <c r="AH418" s="42">
        <f t="shared" si="470"/>
        <v>245058.14000000004</v>
      </c>
      <c r="AI418" s="56">
        <f t="shared" si="471"/>
        <v>15825.419999999984</v>
      </c>
    </row>
    <row r="419" spans="1:35" x14ac:dyDescent="0.25">
      <c r="A419" s="31">
        <v>16</v>
      </c>
      <c r="B419" s="38">
        <v>10087.700000000001</v>
      </c>
      <c r="C419" s="33">
        <v>2.2999999999999998</v>
      </c>
      <c r="D419" s="33">
        <v>11.15</v>
      </c>
      <c r="E419" s="33">
        <v>3</v>
      </c>
      <c r="F419" s="35">
        <v>0.77</v>
      </c>
      <c r="G419" s="35">
        <v>1.33</v>
      </c>
      <c r="H419" s="35"/>
      <c r="I419" s="51">
        <v>188338.46</v>
      </c>
      <c r="J419" s="41">
        <f t="shared" si="472"/>
        <v>24413.135999999973</v>
      </c>
      <c r="K419" s="41">
        <f t="shared" si="464"/>
        <v>112477.85500000001</v>
      </c>
      <c r="L419" s="41">
        <f t="shared" si="473"/>
        <v>30263.100000000002</v>
      </c>
      <c r="M419" s="41">
        <f t="shared" si="474"/>
        <v>7767.5290000000005</v>
      </c>
      <c r="N419" s="110">
        <v>13416.84</v>
      </c>
      <c r="O419" s="41"/>
      <c r="P419" s="213">
        <f t="shared" si="435"/>
        <v>0.96333016633989677</v>
      </c>
      <c r="Q419" s="40">
        <f t="shared" si="422"/>
        <v>188338.46</v>
      </c>
      <c r="R419" s="51">
        <v>181432.12</v>
      </c>
      <c r="S419" s="41">
        <f t="shared" si="475"/>
        <v>23505.057072714288</v>
      </c>
      <c r="T419" s="41">
        <f t="shared" si="476"/>
        <v>108353.3107667048</v>
      </c>
      <c r="U419" s="41">
        <f t="shared" si="477"/>
        <v>29153.35715696093</v>
      </c>
      <c r="V419" s="41">
        <f t="shared" si="465"/>
        <v>7482.6950036199723</v>
      </c>
      <c r="W419" s="51">
        <v>12937.7</v>
      </c>
      <c r="X419" s="51"/>
      <c r="Y419" s="41"/>
      <c r="Z419" s="40">
        <f t="shared" si="466"/>
        <v>181432.12</v>
      </c>
      <c r="AA419" s="54">
        <f t="shared" si="467"/>
        <v>23220.223076334238</v>
      </c>
      <c r="AB419" s="54">
        <f t="shared" si="468"/>
        <v>108353.3107667048</v>
      </c>
      <c r="AC419" s="54">
        <f t="shared" si="468"/>
        <v>29153.35715696093</v>
      </c>
      <c r="AD419" s="54">
        <f t="shared" si="469"/>
        <v>7767.5290000000005</v>
      </c>
      <c r="AE419" s="54">
        <f t="shared" si="468"/>
        <v>12937.7</v>
      </c>
      <c r="AF419" s="54">
        <f t="shared" si="468"/>
        <v>0</v>
      </c>
      <c r="AG419" s="54"/>
      <c r="AH419" s="42">
        <f t="shared" si="470"/>
        <v>181432.12</v>
      </c>
      <c r="AI419" s="56">
        <f t="shared" si="471"/>
        <v>6906.3399999999965</v>
      </c>
    </row>
    <row r="420" spans="1:35" x14ac:dyDescent="0.25">
      <c r="A420" s="31">
        <v>17</v>
      </c>
      <c r="B420" s="38">
        <v>6466.1</v>
      </c>
      <c r="C420" s="33">
        <v>2.2999999999999998</v>
      </c>
      <c r="D420" s="33">
        <v>11.07</v>
      </c>
      <c r="E420" s="33">
        <v>3.25</v>
      </c>
      <c r="F420" s="35">
        <v>0.77</v>
      </c>
      <c r="G420" s="35">
        <v>1.33</v>
      </c>
      <c r="H420" s="35"/>
      <c r="I420" s="51">
        <v>120334.35</v>
      </c>
      <c r="J420" s="41">
        <f>I420-K420-L420-M420-N420</f>
        <v>14160.951000000005</v>
      </c>
      <c r="K420" s="41">
        <f t="shared" si="464"/>
        <v>71579.726999999999</v>
      </c>
      <c r="L420" s="41">
        <f>E420*B420</f>
        <v>21014.825000000001</v>
      </c>
      <c r="M420" s="41">
        <f t="shared" si="474"/>
        <v>4978.8970000000008</v>
      </c>
      <c r="N420" s="110">
        <v>8599.9500000000007</v>
      </c>
      <c r="O420" s="41"/>
      <c r="P420" s="213">
        <f t="shared" si="435"/>
        <v>1.0046615118625728</v>
      </c>
      <c r="Q420" s="40">
        <f t="shared" si="422"/>
        <v>120334.35</v>
      </c>
      <c r="R420" s="51">
        <v>120895.29</v>
      </c>
      <c r="S420" s="41">
        <f>R420-T420-U420-V420-W420-X420</f>
        <v>14216.441210014347</v>
      </c>
      <c r="T420" s="41">
        <f>P420*K420</f>
        <v>71913.396746530227</v>
      </c>
      <c r="U420" s="41">
        <f>L420*P420</f>
        <v>21112.785856027393</v>
      </c>
      <c r="V420" s="41">
        <f t="shared" si="465"/>
        <v>5002.1061874280285</v>
      </c>
      <c r="W420" s="51">
        <v>8650.56</v>
      </c>
      <c r="X420" s="51"/>
      <c r="Y420" s="41"/>
      <c r="Z420" s="40">
        <f t="shared" si="466"/>
        <v>120895.29</v>
      </c>
      <c r="AA420" s="54">
        <f t="shared" si="467"/>
        <v>14239.650397442383</v>
      </c>
      <c r="AB420" s="54">
        <f t="shared" si="468"/>
        <v>71913.396746530227</v>
      </c>
      <c r="AC420" s="54">
        <f t="shared" si="468"/>
        <v>21112.785856027393</v>
      </c>
      <c r="AD420" s="54">
        <f t="shared" si="469"/>
        <v>4978.8970000000008</v>
      </c>
      <c r="AE420" s="54">
        <f t="shared" si="468"/>
        <v>8650.56</v>
      </c>
      <c r="AF420" s="54">
        <f t="shared" si="468"/>
        <v>0</v>
      </c>
      <c r="AG420" s="54"/>
      <c r="AH420" s="42">
        <f t="shared" si="470"/>
        <v>120895.29</v>
      </c>
      <c r="AI420" s="56">
        <f t="shared" si="471"/>
        <v>-560.93999999998778</v>
      </c>
    </row>
    <row r="421" spans="1:35" x14ac:dyDescent="0.25">
      <c r="A421" s="31" t="s">
        <v>38</v>
      </c>
      <c r="B421" s="38">
        <v>5386.3</v>
      </c>
      <c r="C421" s="33">
        <v>2.2999999999999998</v>
      </c>
      <c r="D421" s="33">
        <v>11.65</v>
      </c>
      <c r="E421" s="33">
        <v>1.51</v>
      </c>
      <c r="F421" s="35">
        <v>0.77</v>
      </c>
      <c r="G421" s="35">
        <v>1.33</v>
      </c>
      <c r="H421" s="35"/>
      <c r="I421" s="51">
        <v>93667.82</v>
      </c>
      <c r="J421" s="41">
        <f>I421-K421-L421-M421-N421</f>
        <v>11472.800999999999</v>
      </c>
      <c r="K421" s="41">
        <f t="shared" si="464"/>
        <v>62750.395000000004</v>
      </c>
      <c r="L421" s="41">
        <f>E421*B421</f>
        <v>8133.3130000000001</v>
      </c>
      <c r="M421" s="41">
        <f>F421*B421</f>
        <v>4147.451</v>
      </c>
      <c r="N421" s="110">
        <v>7163.86</v>
      </c>
      <c r="O421" s="41"/>
      <c r="P421" s="213">
        <f t="shared" si="435"/>
        <v>0.82145052591167367</v>
      </c>
      <c r="Q421" s="40">
        <f t="shared" si="422"/>
        <v>93667.82</v>
      </c>
      <c r="R421" s="51">
        <v>76943.48</v>
      </c>
      <c r="S421" s="41">
        <f>R421-T421-U421-V421-W421-X421</f>
        <v>9422.1349796875802</v>
      </c>
      <c r="T421" s="41">
        <f>P421*K421</f>
        <v>51546.344973915264</v>
      </c>
      <c r="U421" s="41">
        <f>L421*P421</f>
        <v>6681.1142412542522</v>
      </c>
      <c r="V421" s="41">
        <f t="shared" si="465"/>
        <v>3406.9258051428969</v>
      </c>
      <c r="W421" s="51">
        <v>5886.96</v>
      </c>
      <c r="X421" s="51"/>
      <c r="Y421" s="41"/>
      <c r="Z421" s="40">
        <f t="shared" si="466"/>
        <v>76943.48</v>
      </c>
      <c r="AA421" s="54">
        <f t="shared" si="467"/>
        <v>8681.6097848304707</v>
      </c>
      <c r="AB421" s="54">
        <f t="shared" si="468"/>
        <v>51546.344973915264</v>
      </c>
      <c r="AC421" s="54">
        <f t="shared" si="468"/>
        <v>6681.1142412542522</v>
      </c>
      <c r="AD421" s="54">
        <f t="shared" si="469"/>
        <v>4147.451</v>
      </c>
      <c r="AE421" s="54">
        <f t="shared" si="468"/>
        <v>5886.96</v>
      </c>
      <c r="AF421" s="54">
        <f t="shared" si="468"/>
        <v>0</v>
      </c>
      <c r="AG421" s="54"/>
      <c r="AH421" s="42">
        <f t="shared" si="470"/>
        <v>76943.48</v>
      </c>
      <c r="AI421" s="56">
        <f t="shared" si="471"/>
        <v>16724.340000000011</v>
      </c>
    </row>
    <row r="422" spans="1:35" x14ac:dyDescent="0.25">
      <c r="A422" s="32" t="s">
        <v>37</v>
      </c>
      <c r="B422" s="53">
        <f>SUM(B416:B421)</f>
        <v>54897.000000000007</v>
      </c>
      <c r="C422" s="33"/>
      <c r="D422" s="34"/>
      <c r="E422" s="34"/>
      <c r="F422" s="35"/>
      <c r="G422" s="35"/>
      <c r="H422" s="35"/>
      <c r="I422" s="43">
        <f>SUM(I416:I421)</f>
        <v>1104172.8699999999</v>
      </c>
      <c r="J422" s="43">
        <f t="shared" ref="J422:O422" si="478">SUM(J416:J421)</f>
        <v>128311.33799999999</v>
      </c>
      <c r="K422" s="43">
        <f t="shared" si="478"/>
        <v>604259.50299999991</v>
      </c>
      <c r="L422" s="43">
        <f t="shared" si="478"/>
        <v>185120.139</v>
      </c>
      <c r="M422" s="43">
        <f t="shared" si="478"/>
        <v>42270.69</v>
      </c>
      <c r="N422" s="43">
        <f t="shared" si="478"/>
        <v>73013.569999999992</v>
      </c>
      <c r="O422" s="43">
        <f t="shared" si="478"/>
        <v>71197.63</v>
      </c>
      <c r="P422" s="213">
        <f t="shared" si="435"/>
        <v>1.0066760107953026</v>
      </c>
      <c r="Q422" s="40">
        <f t="shared" si="422"/>
        <v>1104172.8699999999</v>
      </c>
      <c r="R422" s="43">
        <f t="shared" ref="R422:W422" si="479">SUM(R416:R421)</f>
        <v>1111544.3400000001</v>
      </c>
      <c r="S422" s="43">
        <f t="shared" si="479"/>
        <v>127456.66918756141</v>
      </c>
      <c r="T422" s="43">
        <f t="shared" si="479"/>
        <v>599861.45962995675</v>
      </c>
      <c r="U422" s="43">
        <f t="shared" si="479"/>
        <v>187485.45499691908</v>
      </c>
      <c r="V422" s="43">
        <f t="shared" si="479"/>
        <v>42067.246185562784</v>
      </c>
      <c r="W422" s="43">
        <f t="shared" si="479"/>
        <v>72684.47</v>
      </c>
      <c r="X422" s="43">
        <f>SUM(X410:X421)</f>
        <v>81989.039999999994</v>
      </c>
      <c r="Y422" s="41"/>
      <c r="Z422" s="40">
        <f t="shared" ref="Z422:AF422" si="480">SUM(Z416:Z421)</f>
        <v>1111544.3400000001</v>
      </c>
      <c r="AA422" s="55">
        <f t="shared" si="480"/>
        <v>127253.22537312427</v>
      </c>
      <c r="AB422" s="55">
        <f t="shared" si="480"/>
        <v>599861.45962995675</v>
      </c>
      <c r="AC422" s="55">
        <f t="shared" si="480"/>
        <v>187485.45499691908</v>
      </c>
      <c r="AD422" s="55">
        <f t="shared" si="480"/>
        <v>42270.69</v>
      </c>
      <c r="AE422" s="55">
        <f t="shared" si="480"/>
        <v>72684.47</v>
      </c>
      <c r="AF422" s="55">
        <f t="shared" si="480"/>
        <v>81989.039999999994</v>
      </c>
      <c r="AG422" s="54"/>
      <c r="AH422" s="42">
        <f>SUM(AH416:AH421)</f>
        <v>1111544.3400000001</v>
      </c>
      <c r="AI422" s="56">
        <f>SUM(AI416:AI421)</f>
        <v>-7371.4700000000303</v>
      </c>
    </row>
    <row r="423" spans="1:35" x14ac:dyDescent="0.25">
      <c r="A423" t="s">
        <v>40</v>
      </c>
      <c r="P423" s="213"/>
      <c r="Q423" s="40">
        <f t="shared" si="422"/>
        <v>0</v>
      </c>
    </row>
    <row r="424" spans="1:35" x14ac:dyDescent="0.25">
      <c r="A424" s="31">
        <v>2</v>
      </c>
      <c r="B424" s="38">
        <v>14818.5</v>
      </c>
      <c r="C424" s="33">
        <v>2.2999999999999998</v>
      </c>
      <c r="D424" s="33">
        <v>10.92</v>
      </c>
      <c r="E424" s="33">
        <v>3.15</v>
      </c>
      <c r="F424" s="35">
        <v>0.77</v>
      </c>
      <c r="G424" s="35">
        <v>1.33</v>
      </c>
      <c r="H424" s="35"/>
      <c r="I424" s="51">
        <v>273550.69</v>
      </c>
      <c r="J424" s="41">
        <f>I424-K424-L424-M424-N424</f>
        <v>33935.340000000011</v>
      </c>
      <c r="K424" s="41">
        <f>B424*D424</f>
        <v>161818.01999999999</v>
      </c>
      <c r="L424" s="41">
        <f>E424*B424</f>
        <v>46678.275000000001</v>
      </c>
      <c r="M424" s="41">
        <f>F424*B424</f>
        <v>11410.245000000001</v>
      </c>
      <c r="N424" s="110">
        <v>19708.810000000001</v>
      </c>
      <c r="O424" s="41"/>
      <c r="P424" s="213">
        <f t="shared" si="435"/>
        <v>1.0107588103689302</v>
      </c>
      <c r="Q424" s="40">
        <f t="shared" si="422"/>
        <v>273550.69</v>
      </c>
      <c r="R424" s="51">
        <v>276493.77</v>
      </c>
      <c r="S424" s="41">
        <f>R424-T424-U424-V424-W424-X424</f>
        <v>34260.657237252461</v>
      </c>
      <c r="T424" s="41">
        <f>P424*K424</f>
        <v>163558.98939145575</v>
      </c>
      <c r="U424" s="41">
        <f>L424*P424</f>
        <v>47180.477709073777</v>
      </c>
      <c r="V424" s="41">
        <f>P424*M424</f>
        <v>11533.005662218035</v>
      </c>
      <c r="W424" s="51">
        <v>19960.64</v>
      </c>
      <c r="X424" s="51"/>
      <c r="Y424" s="41"/>
      <c r="Z424" s="40">
        <f>SUM(S424:Y424)</f>
        <v>276493.77</v>
      </c>
      <c r="AA424" s="54">
        <f>Z424-AF424-AE424-AD424-AC424-AB424</f>
        <v>34383.417899470485</v>
      </c>
      <c r="AB424" s="54">
        <f t="shared" ref="AB424:AF427" si="481">T424</f>
        <v>163558.98939145575</v>
      </c>
      <c r="AC424" s="54">
        <f t="shared" si="481"/>
        <v>47180.477709073777</v>
      </c>
      <c r="AD424" s="54">
        <f>M424</f>
        <v>11410.245000000001</v>
      </c>
      <c r="AE424" s="54">
        <f t="shared" si="481"/>
        <v>19960.64</v>
      </c>
      <c r="AF424" s="54">
        <f t="shared" si="481"/>
        <v>0</v>
      </c>
      <c r="AG424" s="54"/>
      <c r="AH424" s="42">
        <f>SUM(AA424:AG424)</f>
        <v>276493.77</v>
      </c>
      <c r="AI424" s="56">
        <f>I424-Z424</f>
        <v>-2943.0800000000163</v>
      </c>
    </row>
    <row r="425" spans="1:35" x14ac:dyDescent="0.25">
      <c r="A425" s="31">
        <v>14</v>
      </c>
      <c r="B425" s="38">
        <v>9268.9</v>
      </c>
      <c r="C425" s="33">
        <v>2.2999999999999998</v>
      </c>
      <c r="D425" s="33">
        <v>10.92</v>
      </c>
      <c r="E425" s="33">
        <v>2.95</v>
      </c>
      <c r="F425" s="35">
        <v>0.77</v>
      </c>
      <c r="G425" s="35">
        <v>1.33</v>
      </c>
      <c r="H425" s="35"/>
      <c r="I425" s="51">
        <v>171196.82</v>
      </c>
      <c r="J425" s="41">
        <f>I425-K425-L425-M425-N425</f>
        <v>23172.44400000001</v>
      </c>
      <c r="K425" s="41">
        <f>B425*D425</f>
        <v>101216.38799999999</v>
      </c>
      <c r="L425" s="41">
        <f>E425*B425</f>
        <v>27343.255000000001</v>
      </c>
      <c r="M425" s="41">
        <f>F425*B425</f>
        <v>7137.0529999999999</v>
      </c>
      <c r="N425" s="110">
        <v>12327.68</v>
      </c>
      <c r="O425" s="41"/>
      <c r="P425" s="213">
        <f t="shared" si="435"/>
        <v>1.0211796574258796</v>
      </c>
      <c r="Q425" s="40">
        <f t="shared" si="422"/>
        <v>171196.82</v>
      </c>
      <c r="R425" s="51">
        <v>174822.71</v>
      </c>
      <c r="S425" s="41">
        <f>R425-T425-U425-V425-W425-X425</f>
        <v>23670.764464896274</v>
      </c>
      <c r="T425" s="41">
        <f>P425*K425</f>
        <v>103360.1164237249</v>
      </c>
      <c r="U425" s="41">
        <f>L425*P425</f>
        <v>27922.375773808471</v>
      </c>
      <c r="V425" s="41">
        <f>P425*M425</f>
        <v>7288.2133375703461</v>
      </c>
      <c r="W425" s="51">
        <v>12581.24</v>
      </c>
      <c r="X425" s="51"/>
      <c r="Y425" s="41"/>
      <c r="Z425" s="40">
        <f>SUM(S425:Y425)</f>
        <v>174822.71</v>
      </c>
      <c r="AA425" s="54">
        <f>Z425-AF425-AE425-AD425-AC425-AB425</f>
        <v>23821.924802466645</v>
      </c>
      <c r="AB425" s="54">
        <f t="shared" si="481"/>
        <v>103360.1164237249</v>
      </c>
      <c r="AC425" s="54">
        <f t="shared" si="481"/>
        <v>27922.375773808471</v>
      </c>
      <c r="AD425" s="54">
        <f>M425</f>
        <v>7137.0529999999999</v>
      </c>
      <c r="AE425" s="54">
        <f t="shared" si="481"/>
        <v>12581.24</v>
      </c>
      <c r="AF425" s="54">
        <f t="shared" si="481"/>
        <v>0</v>
      </c>
      <c r="AG425" s="54"/>
      <c r="AH425" s="42">
        <f>SUM(AA425:AG425)</f>
        <v>174822.71000000002</v>
      </c>
      <c r="AI425" s="56">
        <f>I425-Z425</f>
        <v>-3625.8899999999849</v>
      </c>
    </row>
    <row r="426" spans="1:35" x14ac:dyDescent="0.25">
      <c r="A426" s="31">
        <v>6</v>
      </c>
      <c r="B426" s="38">
        <v>7878.8</v>
      </c>
      <c r="C426" s="33">
        <v>2.2999999999999998</v>
      </c>
      <c r="D426" s="33">
        <v>11.24</v>
      </c>
      <c r="E426" s="33">
        <v>3.02</v>
      </c>
      <c r="F426" s="35">
        <v>0.77</v>
      </c>
      <c r="G426" s="35">
        <v>1.33</v>
      </c>
      <c r="H426" s="35"/>
      <c r="I426" s="51">
        <v>143158.23000000001</v>
      </c>
      <c r="J426" s="41">
        <f>I426-K426-L426-M426-N426</f>
        <v>14261.176000000009</v>
      </c>
      <c r="K426" s="41">
        <f>B426*D426</f>
        <v>88557.712</v>
      </c>
      <c r="L426" s="41">
        <f>E426*B426</f>
        <v>23793.976000000002</v>
      </c>
      <c r="M426" s="41">
        <f>F426*B426</f>
        <v>6066.6760000000004</v>
      </c>
      <c r="N426" s="110">
        <v>10478.69</v>
      </c>
      <c r="O426" s="41"/>
      <c r="P426" s="213">
        <f t="shared" si="435"/>
        <v>1.1640379320141077</v>
      </c>
      <c r="Q426" s="40">
        <f t="shared" si="422"/>
        <v>143158.23000000001</v>
      </c>
      <c r="R426" s="51">
        <v>166641.60999999999</v>
      </c>
      <c r="S426" s="41">
        <f>R426-T426-U426-V426-W426-X426</f>
        <v>16557.942456946133</v>
      </c>
      <c r="T426" s="41">
        <f>P426*K426</f>
        <v>103084.53594038093</v>
      </c>
      <c r="U426" s="41">
        <f>L426*P426</f>
        <v>27697.09061743331</v>
      </c>
      <c r="V426" s="41">
        <f>P426*M426</f>
        <v>7061.8409852396189</v>
      </c>
      <c r="W426" s="51">
        <v>12240.2</v>
      </c>
      <c r="X426" s="51"/>
      <c r="Y426" s="41"/>
      <c r="Z426" s="40">
        <f>SUM(S426:Y426)</f>
        <v>166641.61000000002</v>
      </c>
      <c r="AA426" s="54">
        <f>Z426-AF426-AE426-AD426-AC426-AB426</f>
        <v>17553.107442185763</v>
      </c>
      <c r="AB426" s="54">
        <f t="shared" si="481"/>
        <v>103084.53594038093</v>
      </c>
      <c r="AC426" s="54">
        <f t="shared" si="481"/>
        <v>27697.09061743331</v>
      </c>
      <c r="AD426" s="54">
        <f>M426</f>
        <v>6066.6760000000004</v>
      </c>
      <c r="AE426" s="54">
        <f t="shared" si="481"/>
        <v>12240.2</v>
      </c>
      <c r="AF426" s="54">
        <f t="shared" si="481"/>
        <v>0</v>
      </c>
      <c r="AG426" s="54"/>
      <c r="AH426" s="42">
        <f>SUM(AA426:AG426)</f>
        <v>166641.61000000002</v>
      </c>
      <c r="AI426" s="56">
        <f>I426-Z426</f>
        <v>-23483.380000000005</v>
      </c>
    </row>
    <row r="427" spans="1:35" x14ac:dyDescent="0.25">
      <c r="A427" s="31">
        <v>24</v>
      </c>
      <c r="B427" s="38">
        <v>3990.2</v>
      </c>
      <c r="C427" s="33">
        <v>2.2999999999999998</v>
      </c>
      <c r="D427" s="33">
        <v>12.24</v>
      </c>
      <c r="E427" s="33">
        <v>2.75</v>
      </c>
      <c r="F427" s="35">
        <v>0.77</v>
      </c>
      <c r="G427" s="35">
        <v>1.33</v>
      </c>
      <c r="H427" s="35"/>
      <c r="I427" s="51">
        <v>77211.039999999994</v>
      </c>
      <c r="J427" s="41">
        <f>I427-K427-L427-M427-N427</f>
        <v>9018.4579999999987</v>
      </c>
      <c r="K427" s="41">
        <f>B427*D427</f>
        <v>48840.047999999995</v>
      </c>
      <c r="L427" s="41">
        <f>E427*B427</f>
        <v>10973.05</v>
      </c>
      <c r="M427" s="41">
        <f>F427*B427</f>
        <v>3072.4539999999997</v>
      </c>
      <c r="N427" s="110">
        <v>5307.03</v>
      </c>
      <c r="O427" s="41"/>
      <c r="P427" s="213">
        <f t="shared" si="435"/>
        <v>1.0793282929487804</v>
      </c>
      <c r="Q427" s="40">
        <f t="shared" si="422"/>
        <v>77211.039999999994</v>
      </c>
      <c r="R427" s="51">
        <v>83336.06</v>
      </c>
      <c r="S427" s="41">
        <f>R427-T427-U427-V427-W427-X427</f>
        <v>9697.5145086982411</v>
      </c>
      <c r="T427" s="41">
        <f>P427*K427</f>
        <v>52714.445635376491</v>
      </c>
      <c r="U427" s="41">
        <f>L427*P427</f>
        <v>11843.523324941614</v>
      </c>
      <c r="V427" s="41">
        <f>P427*M427</f>
        <v>3316.1865309836517</v>
      </c>
      <c r="W427" s="51">
        <v>5764.39</v>
      </c>
      <c r="X427" s="51"/>
      <c r="Y427" s="41"/>
      <c r="Z427" s="40">
        <f>SUM(S427:Y427)</f>
        <v>83336.060000000012</v>
      </c>
      <c r="AA427" s="54">
        <f>Z427-AF427-AE427-AD427-AC427-AB427</f>
        <v>9941.2470396819117</v>
      </c>
      <c r="AB427" s="54">
        <f t="shared" si="481"/>
        <v>52714.445635376491</v>
      </c>
      <c r="AC427" s="54">
        <f t="shared" si="481"/>
        <v>11843.523324941614</v>
      </c>
      <c r="AD427" s="54">
        <f>M427</f>
        <v>3072.4539999999997</v>
      </c>
      <c r="AE427" s="54">
        <f t="shared" si="481"/>
        <v>5764.39</v>
      </c>
      <c r="AF427" s="54">
        <f t="shared" si="481"/>
        <v>0</v>
      </c>
      <c r="AG427" s="54"/>
      <c r="AH427" s="42">
        <f>SUM(AA427:AG427)</f>
        <v>83336.060000000012</v>
      </c>
      <c r="AI427" s="56">
        <f>I427-Z427</f>
        <v>-6125.0200000000186</v>
      </c>
    </row>
    <row r="428" spans="1:35" x14ac:dyDescent="0.25">
      <c r="A428" s="32" t="s">
        <v>37</v>
      </c>
      <c r="B428" s="53">
        <f>SUM(B424:B427)</f>
        <v>35956.400000000001</v>
      </c>
      <c r="C428" s="33"/>
      <c r="D428" s="34"/>
      <c r="E428" s="34"/>
      <c r="F428" s="35"/>
      <c r="G428" s="35"/>
      <c r="H428" s="35"/>
      <c r="I428" s="43">
        <f>SUM(I424:I427)</f>
        <v>665116.78</v>
      </c>
      <c r="J428" s="43">
        <f t="shared" ref="J428:O428" si="482">SUM(J424:J427)</f>
        <v>80387.418000000034</v>
      </c>
      <c r="K428" s="43">
        <f t="shared" si="482"/>
        <v>400432.16800000001</v>
      </c>
      <c r="L428" s="43">
        <f t="shared" si="482"/>
        <v>108788.556</v>
      </c>
      <c r="M428" s="43">
        <f t="shared" si="482"/>
        <v>27686.428</v>
      </c>
      <c r="N428" s="43">
        <f t="shared" si="482"/>
        <v>47822.21</v>
      </c>
      <c r="O428" s="43">
        <f t="shared" si="482"/>
        <v>0</v>
      </c>
      <c r="P428" s="213">
        <f t="shared" si="435"/>
        <v>1.0543925083351526</v>
      </c>
      <c r="Q428" s="40">
        <f t="shared" si="422"/>
        <v>665116.78</v>
      </c>
      <c r="R428" s="43">
        <f t="shared" ref="R428:X428" si="483">SUM(R424:R427)</f>
        <v>701294.14999999991</v>
      </c>
      <c r="S428" s="43">
        <f t="shared" si="483"/>
        <v>84186.878667793106</v>
      </c>
      <c r="T428" s="43">
        <f t="shared" si="483"/>
        <v>422718.08739093808</v>
      </c>
      <c r="U428" s="43">
        <f t="shared" si="483"/>
        <v>114643.46742525717</v>
      </c>
      <c r="V428" s="43">
        <f t="shared" si="483"/>
        <v>29199.246516011648</v>
      </c>
      <c r="W428" s="43">
        <f t="shared" si="483"/>
        <v>50546.47</v>
      </c>
      <c r="X428" s="43">
        <f t="shared" si="483"/>
        <v>0</v>
      </c>
      <c r="Y428" s="41"/>
      <c r="Z428" s="40">
        <f>SUM(Z424:Z427)</f>
        <v>701294.15</v>
      </c>
      <c r="AA428" s="55">
        <f>SUM(AA424:AA427)</f>
        <v>85699.697183804805</v>
      </c>
      <c r="AB428" s="55">
        <f>SUM(AB424:AB427)</f>
        <v>422718.08739093808</v>
      </c>
      <c r="AC428" s="55">
        <f>SUM(AC424:AC427)</f>
        <v>114643.46742525717</v>
      </c>
      <c r="AD428" s="55">
        <f>SUM(AD424:AD427)</f>
        <v>27686.428</v>
      </c>
      <c r="AE428" s="55">
        <f>SUM(AE426:AE427)</f>
        <v>18004.59</v>
      </c>
      <c r="AF428" s="55">
        <f>SUM(AF424:AF427)</f>
        <v>0</v>
      </c>
      <c r="AG428" s="54"/>
      <c r="AH428" s="42">
        <f>SUM(AH424:AH427)</f>
        <v>701294.15000000014</v>
      </c>
      <c r="AI428" s="56">
        <f>SUM(AI424:AI427)</f>
        <v>-36177.370000000024</v>
      </c>
    </row>
    <row r="429" spans="1:35" x14ac:dyDescent="0.25">
      <c r="A429" t="s">
        <v>41</v>
      </c>
      <c r="I429" t="s">
        <v>59</v>
      </c>
      <c r="P429" s="213"/>
      <c r="Q429" s="40" t="str">
        <f t="shared" si="422"/>
        <v xml:space="preserve"> </v>
      </c>
    </row>
    <row r="430" spans="1:35" x14ac:dyDescent="0.25">
      <c r="A430" s="31">
        <v>15</v>
      </c>
      <c r="B430" s="38">
        <v>3319.7</v>
      </c>
      <c r="C430" s="33">
        <v>2.2999999999999998</v>
      </c>
      <c r="D430" s="33">
        <v>13.7</v>
      </c>
      <c r="E430" s="33">
        <v>10</v>
      </c>
      <c r="F430" s="35">
        <v>0.77</v>
      </c>
      <c r="G430" s="35">
        <v>1.33</v>
      </c>
      <c r="H430" s="35"/>
      <c r="I430" s="51">
        <v>94500.7</v>
      </c>
      <c r="J430" s="41">
        <f>I430-K430-L430-M430-N430</f>
        <v>8852.3810000000049</v>
      </c>
      <c r="K430" s="41">
        <f>B430*D430</f>
        <v>45479.889999999992</v>
      </c>
      <c r="L430" s="41">
        <f>E430*B430</f>
        <v>33197</v>
      </c>
      <c r="M430" s="41">
        <f>F430*B430</f>
        <v>2556.1689999999999</v>
      </c>
      <c r="N430" s="110">
        <v>4415.26</v>
      </c>
      <c r="O430" s="41"/>
      <c r="P430" s="213">
        <f t="shared" si="435"/>
        <v>1.0990604302401992</v>
      </c>
      <c r="Q430" s="40">
        <f t="shared" si="422"/>
        <v>94500.7</v>
      </c>
      <c r="R430" s="51">
        <v>103861.98</v>
      </c>
      <c r="S430" s="41">
        <f>R430-T430-U430-V430-W430-X430</f>
        <v>9385.6492257325226</v>
      </c>
      <c r="T430" s="41">
        <f>P430*K430</f>
        <v>49985.147470676922</v>
      </c>
      <c r="U430" s="41">
        <f>L430*P430</f>
        <v>36485.509102683893</v>
      </c>
      <c r="V430" s="41">
        <f t="shared" ref="V430:V441" si="484">P430*M430</f>
        <v>2809.3842009066593</v>
      </c>
      <c r="W430" s="51">
        <v>5196.29</v>
      </c>
      <c r="X430" s="51"/>
      <c r="Y430" s="41"/>
      <c r="Z430" s="40">
        <f>SUM(S430:Y430)</f>
        <v>103861.97999999998</v>
      </c>
      <c r="AA430" s="54">
        <f t="shared" ref="AA430:AA441" si="485">Z430-AF430-AE430-AD430-AC430-AB430</f>
        <v>9638.8644266391784</v>
      </c>
      <c r="AB430" s="54">
        <f t="shared" ref="AB430:AB441" si="486">T430</f>
        <v>49985.147470676922</v>
      </c>
      <c r="AC430" s="54">
        <f t="shared" ref="AC430:AC441" si="487">U430</f>
        <v>36485.509102683893</v>
      </c>
      <c r="AD430" s="54">
        <f t="shared" ref="AD430:AD441" si="488">M430</f>
        <v>2556.1689999999999</v>
      </c>
      <c r="AE430" s="54">
        <f t="shared" ref="AE430:AE441" si="489">W430</f>
        <v>5196.29</v>
      </c>
      <c r="AF430" s="54">
        <f t="shared" ref="AF430:AF441" si="490">X430</f>
        <v>0</v>
      </c>
      <c r="AG430" s="54"/>
      <c r="AH430" s="42">
        <f t="shared" ref="AH430:AH441" si="491">SUM(AA430:AG430)</f>
        <v>103861.97999999998</v>
      </c>
      <c r="AI430" s="56">
        <f t="shared" ref="AI430:AI441" si="492">I430-Z430</f>
        <v>-9361.2799999999843</v>
      </c>
    </row>
    <row r="431" spans="1:35" x14ac:dyDescent="0.25">
      <c r="A431" s="31">
        <v>17</v>
      </c>
      <c r="B431" s="38">
        <v>2780.8</v>
      </c>
      <c r="C431" s="33">
        <v>2.2999999999999998</v>
      </c>
      <c r="D431" s="33">
        <v>13.23</v>
      </c>
      <c r="E431" s="33">
        <v>10</v>
      </c>
      <c r="F431" s="35">
        <v>0.77</v>
      </c>
      <c r="G431" s="35">
        <v>1.33</v>
      </c>
      <c r="H431" s="35"/>
      <c r="I431" s="51">
        <v>77000.69</v>
      </c>
      <c r="J431" s="41">
        <f>I431-K431-L431-M431-N431</f>
        <v>6563.0299999999979</v>
      </c>
      <c r="K431" s="41">
        <f t="shared" ref="K431:K441" si="493">B431*D431</f>
        <v>36789.984000000004</v>
      </c>
      <c r="L431" s="41">
        <f t="shared" ref="L431:L441" si="494">E431*B431</f>
        <v>27808</v>
      </c>
      <c r="M431" s="41">
        <f t="shared" ref="M431:M441" si="495">F431*B431</f>
        <v>2141.2160000000003</v>
      </c>
      <c r="N431" s="110">
        <v>3698.46</v>
      </c>
      <c r="O431" s="41"/>
      <c r="P431" s="213">
        <f t="shared" si="435"/>
        <v>0.88334299341992917</v>
      </c>
      <c r="Q431" s="40">
        <f t="shared" si="422"/>
        <v>77000.69</v>
      </c>
      <c r="R431" s="51">
        <v>68018.02</v>
      </c>
      <c r="S431" s="41">
        <f t="shared" ref="S431:S441" si="496">R431-T431-U431-V431-W431-X431</f>
        <v>5682.5452935486674</v>
      </c>
      <c r="T431" s="41">
        <f t="shared" ref="T431:T441" si="497">P431*K431</f>
        <v>32498.174594431304</v>
      </c>
      <c r="U431" s="41">
        <f t="shared" ref="U431:U441" si="498">L431*P431</f>
        <v>24564.001961021389</v>
      </c>
      <c r="V431" s="41">
        <f t="shared" si="484"/>
        <v>1891.4281509986474</v>
      </c>
      <c r="W431" s="51">
        <v>3381.87</v>
      </c>
      <c r="X431" s="51"/>
      <c r="Y431" s="41"/>
      <c r="Z431" s="40">
        <f t="shared" ref="Z431:Z441" si="499">SUM(S431:Y431)</f>
        <v>68018.02</v>
      </c>
      <c r="AA431" s="54">
        <f t="shared" si="485"/>
        <v>5432.757444547311</v>
      </c>
      <c r="AB431" s="54">
        <f t="shared" si="486"/>
        <v>32498.174594431304</v>
      </c>
      <c r="AC431" s="54">
        <f t="shared" si="487"/>
        <v>24564.001961021389</v>
      </c>
      <c r="AD431" s="54">
        <f t="shared" si="488"/>
        <v>2141.2160000000003</v>
      </c>
      <c r="AE431" s="54">
        <f t="shared" si="489"/>
        <v>3381.87</v>
      </c>
      <c r="AF431" s="54">
        <f t="shared" si="490"/>
        <v>0</v>
      </c>
      <c r="AG431" s="54"/>
      <c r="AH431" s="42">
        <f t="shared" si="491"/>
        <v>68018.02</v>
      </c>
      <c r="AI431" s="56">
        <f t="shared" si="492"/>
        <v>8982.6699999999983</v>
      </c>
    </row>
    <row r="432" spans="1:35" x14ac:dyDescent="0.25">
      <c r="A432" s="31">
        <v>18</v>
      </c>
      <c r="B432" s="38">
        <v>5655.7</v>
      </c>
      <c r="C432" s="33">
        <v>2.48</v>
      </c>
      <c r="D432" s="33">
        <v>11</v>
      </c>
      <c r="E432" s="33">
        <v>3.59</v>
      </c>
      <c r="F432" s="35">
        <v>0.77</v>
      </c>
      <c r="G432" s="35">
        <v>1.33</v>
      </c>
      <c r="H432" s="35">
        <v>5.51</v>
      </c>
      <c r="I432" s="51">
        <v>141562.41</v>
      </c>
      <c r="J432" s="41">
        <f>I432-K432-L432-M432-N432-O432</f>
        <v>16005.608</v>
      </c>
      <c r="K432" s="41">
        <f t="shared" si="493"/>
        <v>62212.7</v>
      </c>
      <c r="L432" s="41">
        <f t="shared" si="494"/>
        <v>20303.963</v>
      </c>
      <c r="M432" s="41">
        <f t="shared" si="495"/>
        <v>4354.8890000000001</v>
      </c>
      <c r="N432" s="110">
        <v>7522.17</v>
      </c>
      <c r="O432" s="155">
        <v>31163.08</v>
      </c>
      <c r="P432" s="213">
        <f t="shared" si="435"/>
        <v>1.111234119283502</v>
      </c>
      <c r="Q432" s="40">
        <f t="shared" si="422"/>
        <v>141562.41</v>
      </c>
      <c r="R432" s="51">
        <v>157308.98000000001</v>
      </c>
      <c r="S432" s="41">
        <f t="shared" si="496"/>
        <v>17274.837422489065</v>
      </c>
      <c r="T432" s="41">
        <f t="shared" si="497"/>
        <v>69132.874892748718</v>
      </c>
      <c r="U432" s="41">
        <f t="shared" si="498"/>
        <v>22562.456442269809</v>
      </c>
      <c r="V432" s="41">
        <f t="shared" si="484"/>
        <v>4839.3012424924109</v>
      </c>
      <c r="W432" s="51">
        <v>8398.64</v>
      </c>
      <c r="X432" s="51">
        <v>35100.870000000003</v>
      </c>
      <c r="Y432" s="41"/>
      <c r="Z432" s="40">
        <f t="shared" si="499"/>
        <v>157308.98000000001</v>
      </c>
      <c r="AA432" s="54">
        <f t="shared" si="485"/>
        <v>17759.2496649815</v>
      </c>
      <c r="AB432" s="54">
        <f t="shared" si="486"/>
        <v>69132.874892748718</v>
      </c>
      <c r="AC432" s="54">
        <f t="shared" si="487"/>
        <v>22562.456442269809</v>
      </c>
      <c r="AD432" s="54">
        <f t="shared" si="488"/>
        <v>4354.8890000000001</v>
      </c>
      <c r="AE432" s="54">
        <f t="shared" si="489"/>
        <v>8398.64</v>
      </c>
      <c r="AF432" s="54">
        <f t="shared" si="490"/>
        <v>35100.870000000003</v>
      </c>
      <c r="AG432" s="54"/>
      <c r="AH432" s="42">
        <f t="shared" si="491"/>
        <v>157308.98000000004</v>
      </c>
      <c r="AI432" s="56">
        <f t="shared" si="492"/>
        <v>-15746.570000000007</v>
      </c>
    </row>
    <row r="433" spans="1:35" x14ac:dyDescent="0.25">
      <c r="A433" s="31">
        <v>19</v>
      </c>
      <c r="B433" s="38">
        <v>3708.2</v>
      </c>
      <c r="C433" s="33">
        <v>2.48</v>
      </c>
      <c r="D433" s="33">
        <v>11.81</v>
      </c>
      <c r="E433" s="33">
        <v>4.34</v>
      </c>
      <c r="F433" s="35">
        <v>0.77</v>
      </c>
      <c r="G433" s="35">
        <v>1.33</v>
      </c>
      <c r="H433" s="35">
        <v>5.51</v>
      </c>
      <c r="I433" s="51">
        <v>98093.32</v>
      </c>
      <c r="J433" s="41">
        <f t="shared" ref="J433:J441" si="500">I433-K433-L433-M433-N433-O433</f>
        <v>9986.6260000000148</v>
      </c>
      <c r="K433" s="41">
        <f t="shared" si="493"/>
        <v>43793.841999999997</v>
      </c>
      <c r="L433" s="41">
        <f t="shared" si="494"/>
        <v>16093.587999999998</v>
      </c>
      <c r="M433" s="41">
        <f t="shared" si="495"/>
        <v>2855.3139999999999</v>
      </c>
      <c r="N433" s="110">
        <v>4931.82</v>
      </c>
      <c r="O433" s="110">
        <v>20432.13</v>
      </c>
      <c r="P433" s="213">
        <f t="shared" si="435"/>
        <v>1.0514564090602703</v>
      </c>
      <c r="Q433" s="40">
        <f t="shared" si="422"/>
        <v>98093.32</v>
      </c>
      <c r="R433" s="51">
        <v>103140.85</v>
      </c>
      <c r="S433" s="41">
        <f t="shared" si="496"/>
        <v>10206.269699172193</v>
      </c>
      <c r="T433" s="41">
        <f t="shared" si="497"/>
        <v>46047.31584827284</v>
      </c>
      <c r="U433" s="41">
        <f t="shared" si="498"/>
        <v>16921.706247375456</v>
      </c>
      <c r="V433" s="41">
        <f t="shared" si="484"/>
        <v>3002.2382051795162</v>
      </c>
      <c r="W433" s="51">
        <v>5207.76</v>
      </c>
      <c r="X433" s="51">
        <v>21755.56</v>
      </c>
      <c r="Y433" s="41"/>
      <c r="Z433" s="40">
        <f t="shared" si="499"/>
        <v>103140.84999999999</v>
      </c>
      <c r="AA433" s="54">
        <f t="shared" si="485"/>
        <v>10353.193904351705</v>
      </c>
      <c r="AB433" s="54">
        <f t="shared" si="486"/>
        <v>46047.31584827284</v>
      </c>
      <c r="AC433" s="54">
        <f t="shared" si="487"/>
        <v>16921.706247375456</v>
      </c>
      <c r="AD433" s="54">
        <f t="shared" si="488"/>
        <v>2855.3139999999999</v>
      </c>
      <c r="AE433" s="54">
        <f t="shared" si="489"/>
        <v>5207.76</v>
      </c>
      <c r="AF433" s="54">
        <f t="shared" si="490"/>
        <v>21755.56</v>
      </c>
      <c r="AG433" s="54"/>
      <c r="AH433" s="42">
        <f t="shared" si="491"/>
        <v>103140.84999999999</v>
      </c>
      <c r="AI433" s="56">
        <f t="shared" si="492"/>
        <v>-5047.5299999999843</v>
      </c>
    </row>
    <row r="434" spans="1:35" x14ac:dyDescent="0.25">
      <c r="A434" s="31">
        <v>20</v>
      </c>
      <c r="B434" s="38">
        <v>5568.4</v>
      </c>
      <c r="C434" s="33">
        <v>2.48</v>
      </c>
      <c r="D434" s="33">
        <v>11.39</v>
      </c>
      <c r="E434" s="33">
        <v>3.26</v>
      </c>
      <c r="F434" s="35">
        <v>0.77</v>
      </c>
      <c r="G434" s="35">
        <v>1.33</v>
      </c>
      <c r="H434" s="35">
        <v>5.51</v>
      </c>
      <c r="I434" s="51">
        <v>131255.04999999999</v>
      </c>
      <c r="J434" s="41">
        <f t="shared" si="500"/>
        <v>9450.3819999999942</v>
      </c>
      <c r="K434" s="41">
        <f t="shared" si="493"/>
        <v>63424.076000000001</v>
      </c>
      <c r="L434" s="41">
        <f t="shared" si="494"/>
        <v>18152.983999999997</v>
      </c>
      <c r="M434" s="41">
        <f t="shared" si="495"/>
        <v>4287.6679999999997</v>
      </c>
      <c r="N434" s="110">
        <v>6988.28</v>
      </c>
      <c r="O434" s="110">
        <v>28951.66</v>
      </c>
      <c r="P434" s="213">
        <f t="shared" si="435"/>
        <v>0.99884819669795566</v>
      </c>
      <c r="Q434" s="40">
        <f t="shared" si="422"/>
        <v>131255.04999999999</v>
      </c>
      <c r="R434" s="51">
        <v>131103.87</v>
      </c>
      <c r="S434" s="41">
        <f t="shared" si="496"/>
        <v>9385.2812772395373</v>
      </c>
      <c r="T434" s="41">
        <f t="shared" si="497"/>
        <v>63351.023939834093</v>
      </c>
      <c r="U434" s="41">
        <f t="shared" si="498"/>
        <v>18132.075333086839</v>
      </c>
      <c r="V434" s="41">
        <f t="shared" si="484"/>
        <v>4282.7294498395295</v>
      </c>
      <c r="W434" s="51">
        <v>6984.17</v>
      </c>
      <c r="X434" s="51">
        <v>28968.59</v>
      </c>
      <c r="Y434" s="41"/>
      <c r="Z434" s="40">
        <f t="shared" si="499"/>
        <v>131103.87000000002</v>
      </c>
      <c r="AA434" s="54">
        <f t="shared" si="485"/>
        <v>9380.3427270790853</v>
      </c>
      <c r="AB434" s="54">
        <f t="shared" si="486"/>
        <v>63351.023939834093</v>
      </c>
      <c r="AC434" s="54">
        <f t="shared" si="487"/>
        <v>18132.075333086839</v>
      </c>
      <c r="AD434" s="54">
        <f t="shared" si="488"/>
        <v>4287.6679999999997</v>
      </c>
      <c r="AE434" s="54">
        <f t="shared" si="489"/>
        <v>6984.17</v>
      </c>
      <c r="AF434" s="54">
        <f t="shared" si="490"/>
        <v>28968.59</v>
      </c>
      <c r="AG434" s="54"/>
      <c r="AH434" s="42">
        <f t="shared" si="491"/>
        <v>131103.87000000002</v>
      </c>
      <c r="AI434" s="56">
        <f t="shared" si="492"/>
        <v>151.17999999996391</v>
      </c>
    </row>
    <row r="435" spans="1:35" x14ac:dyDescent="0.25">
      <c r="A435" s="31">
        <v>42</v>
      </c>
      <c r="B435" s="38">
        <v>4035.7</v>
      </c>
      <c r="C435" s="33">
        <v>2.48</v>
      </c>
      <c r="D435" s="33">
        <v>11.1</v>
      </c>
      <c r="E435" s="33">
        <v>3.98</v>
      </c>
      <c r="F435" s="35">
        <v>0.77</v>
      </c>
      <c r="G435" s="35">
        <v>1.33</v>
      </c>
      <c r="H435" s="35">
        <v>5.51</v>
      </c>
      <c r="I435" s="51">
        <v>103071.86</v>
      </c>
      <c r="J435" s="41">
        <f t="shared" si="500"/>
        <v>11501.754999999997</v>
      </c>
      <c r="K435" s="41">
        <f t="shared" si="493"/>
        <v>44796.27</v>
      </c>
      <c r="L435" s="41">
        <f t="shared" si="494"/>
        <v>16062.085999999999</v>
      </c>
      <c r="M435" s="41">
        <f t="shared" si="495"/>
        <v>3107.489</v>
      </c>
      <c r="N435" s="110">
        <v>5367.58</v>
      </c>
      <c r="O435" s="110">
        <v>22236.68</v>
      </c>
      <c r="P435" s="213">
        <f t="shared" si="435"/>
        <v>0.92524768641994037</v>
      </c>
      <c r="Q435" s="40">
        <f t="shared" si="422"/>
        <v>103071.86</v>
      </c>
      <c r="R435" s="51">
        <v>95367</v>
      </c>
      <c r="S435" s="41">
        <f t="shared" si="496"/>
        <v>10548.059903853486</v>
      </c>
      <c r="T435" s="41">
        <f t="shared" si="497"/>
        <v>41447.645177742983</v>
      </c>
      <c r="U435" s="41">
        <f t="shared" si="498"/>
        <v>14861.407910578113</v>
      </c>
      <c r="V435" s="41">
        <f t="shared" si="484"/>
        <v>2875.1970078254139</v>
      </c>
      <c r="W435" s="51">
        <v>4969.2</v>
      </c>
      <c r="X435" s="51">
        <v>20665.490000000002</v>
      </c>
      <c r="Y435" s="41"/>
      <c r="Z435" s="40">
        <f t="shared" si="499"/>
        <v>95366.999999999985</v>
      </c>
      <c r="AA435" s="54">
        <f t="shared" si="485"/>
        <v>10315.767911678886</v>
      </c>
      <c r="AB435" s="54">
        <f t="shared" si="486"/>
        <v>41447.645177742983</v>
      </c>
      <c r="AC435" s="54">
        <f t="shared" si="487"/>
        <v>14861.407910578113</v>
      </c>
      <c r="AD435" s="54">
        <f t="shared" si="488"/>
        <v>3107.489</v>
      </c>
      <c r="AE435" s="54">
        <f t="shared" si="489"/>
        <v>4969.2</v>
      </c>
      <c r="AF435" s="54">
        <f t="shared" si="490"/>
        <v>20665.490000000002</v>
      </c>
      <c r="AG435" s="54"/>
      <c r="AH435" s="42">
        <f t="shared" si="491"/>
        <v>95366.999999999985</v>
      </c>
      <c r="AI435" s="56">
        <f t="shared" si="492"/>
        <v>7704.8600000000151</v>
      </c>
    </row>
    <row r="436" spans="1:35" x14ac:dyDescent="0.25">
      <c r="A436" s="31">
        <v>43</v>
      </c>
      <c r="B436" s="38">
        <v>4118.6000000000004</v>
      </c>
      <c r="C436" s="33">
        <v>2.48</v>
      </c>
      <c r="D436" s="33">
        <v>11.67</v>
      </c>
      <c r="E436" s="33">
        <v>10.84</v>
      </c>
      <c r="F436" s="35">
        <v>0.77</v>
      </c>
      <c r="G436" s="35">
        <v>1.33</v>
      </c>
      <c r="H436" s="35">
        <v>5.51</v>
      </c>
      <c r="I436" s="51">
        <v>136347.26</v>
      </c>
      <c r="J436" s="41">
        <f t="shared" si="500"/>
        <v>12289.341999999997</v>
      </c>
      <c r="K436" s="41">
        <f t="shared" si="493"/>
        <v>48064.062000000005</v>
      </c>
      <c r="L436" s="41">
        <f t="shared" si="494"/>
        <v>44645.624000000003</v>
      </c>
      <c r="M436" s="41">
        <f t="shared" si="495"/>
        <v>3171.3220000000006</v>
      </c>
      <c r="N436" s="110">
        <v>5478.84</v>
      </c>
      <c r="O436" s="155">
        <v>22698.07</v>
      </c>
      <c r="P436" s="213">
        <f t="shared" si="435"/>
        <v>0.9919476929716079</v>
      </c>
      <c r="Q436" s="40">
        <f t="shared" si="422"/>
        <v>136347.26</v>
      </c>
      <c r="R436" s="51">
        <v>135249.35</v>
      </c>
      <c r="S436" s="41">
        <f t="shared" si="496"/>
        <v>11278.485314607726</v>
      </c>
      <c r="T436" s="41">
        <f t="shared" si="497"/>
        <v>47677.035415744329</v>
      </c>
      <c r="U436" s="41">
        <f t="shared" si="498"/>
        <v>44286.123728077851</v>
      </c>
      <c r="V436" s="41">
        <f t="shared" si="484"/>
        <v>3145.785541570106</v>
      </c>
      <c r="W436" s="51">
        <v>5573.55</v>
      </c>
      <c r="X436" s="51">
        <v>23288.37</v>
      </c>
      <c r="Y436" s="41"/>
      <c r="Z436" s="40">
        <f t="shared" si="499"/>
        <v>135249.35000000003</v>
      </c>
      <c r="AA436" s="54">
        <f t="shared" si="485"/>
        <v>11252.948856177856</v>
      </c>
      <c r="AB436" s="54">
        <f t="shared" si="486"/>
        <v>47677.035415744329</v>
      </c>
      <c r="AC436" s="54">
        <f t="shared" si="487"/>
        <v>44286.123728077851</v>
      </c>
      <c r="AD436" s="54">
        <f t="shared" si="488"/>
        <v>3171.3220000000006</v>
      </c>
      <c r="AE436" s="54">
        <f t="shared" si="489"/>
        <v>5573.55</v>
      </c>
      <c r="AF436" s="54">
        <f t="shared" si="490"/>
        <v>23288.37</v>
      </c>
      <c r="AG436" s="54"/>
      <c r="AH436" s="42">
        <f t="shared" si="491"/>
        <v>135249.35000000003</v>
      </c>
      <c r="AI436" s="56">
        <f t="shared" si="492"/>
        <v>1097.9099999999744</v>
      </c>
    </row>
    <row r="437" spans="1:35" x14ac:dyDescent="0.25">
      <c r="A437" s="31">
        <v>44</v>
      </c>
      <c r="B437" s="38">
        <v>4127.7</v>
      </c>
      <c r="C437" s="33">
        <v>2.48</v>
      </c>
      <c r="D437" s="33">
        <v>11.19</v>
      </c>
      <c r="E437" s="33">
        <v>4.25</v>
      </c>
      <c r="F437" s="35">
        <v>0.77</v>
      </c>
      <c r="G437" s="35">
        <v>1.33</v>
      </c>
      <c r="H437" s="35">
        <v>5.51</v>
      </c>
      <c r="I437" s="51">
        <v>106753.47</v>
      </c>
      <c r="J437" s="41">
        <f t="shared" si="500"/>
        <v>11609.773000000008</v>
      </c>
      <c r="K437" s="41">
        <f t="shared" si="493"/>
        <v>46188.962999999996</v>
      </c>
      <c r="L437" s="41">
        <f t="shared" si="494"/>
        <v>17542.724999999999</v>
      </c>
      <c r="M437" s="41">
        <f t="shared" si="495"/>
        <v>3178.3289999999997</v>
      </c>
      <c r="N437" s="110">
        <v>5489.9</v>
      </c>
      <c r="O437" s="155">
        <v>22743.78</v>
      </c>
      <c r="P437" s="213">
        <f t="shared" si="435"/>
        <v>0.88603208869931815</v>
      </c>
      <c r="Q437" s="40">
        <f t="shared" si="422"/>
        <v>106753.47</v>
      </c>
      <c r="R437" s="51">
        <v>94587</v>
      </c>
      <c r="S437" s="41">
        <f t="shared" si="496"/>
        <v>9993.0878825831205</v>
      </c>
      <c r="T437" s="41">
        <f t="shared" si="497"/>
        <v>40924.903361745521</v>
      </c>
      <c r="U437" s="41">
        <f t="shared" si="498"/>
        <v>15543.417273227746</v>
      </c>
      <c r="V437" s="41">
        <f t="shared" si="484"/>
        <v>2816.1014824436147</v>
      </c>
      <c r="W437" s="51">
        <v>4903.08</v>
      </c>
      <c r="X437" s="51">
        <v>20406.41</v>
      </c>
      <c r="Y437" s="41"/>
      <c r="Z437" s="40">
        <f t="shared" si="499"/>
        <v>94587.000000000015</v>
      </c>
      <c r="AA437" s="54">
        <f t="shared" si="485"/>
        <v>9630.8603650267469</v>
      </c>
      <c r="AB437" s="54">
        <f t="shared" si="486"/>
        <v>40924.903361745521</v>
      </c>
      <c r="AC437" s="54">
        <f t="shared" si="487"/>
        <v>15543.417273227746</v>
      </c>
      <c r="AD437" s="54">
        <f t="shared" si="488"/>
        <v>3178.3289999999997</v>
      </c>
      <c r="AE437" s="54">
        <f t="shared" si="489"/>
        <v>4903.08</v>
      </c>
      <c r="AF437" s="54">
        <f t="shared" si="490"/>
        <v>20406.41</v>
      </c>
      <c r="AG437" s="54"/>
      <c r="AH437" s="42">
        <f t="shared" si="491"/>
        <v>94587.000000000015</v>
      </c>
      <c r="AI437" s="56">
        <f t="shared" si="492"/>
        <v>12166.469999999987</v>
      </c>
    </row>
    <row r="438" spans="1:35" x14ac:dyDescent="0.25">
      <c r="A438" s="31">
        <v>65</v>
      </c>
      <c r="B438" s="75">
        <v>10693</v>
      </c>
      <c r="C438" s="33">
        <v>2.2999999999999998</v>
      </c>
      <c r="D438" s="33">
        <v>10.81</v>
      </c>
      <c r="E438" s="33">
        <v>3.44</v>
      </c>
      <c r="F438" s="35">
        <v>0.77</v>
      </c>
      <c r="G438" s="35">
        <v>1.33</v>
      </c>
      <c r="H438" s="35"/>
      <c r="I438" s="51">
        <v>198462.92</v>
      </c>
      <c r="J438" s="41">
        <f t="shared" si="500"/>
        <v>23632.210000000014</v>
      </c>
      <c r="K438" s="41">
        <f t="shared" si="493"/>
        <v>115591.33</v>
      </c>
      <c r="L438" s="41">
        <f t="shared" si="494"/>
        <v>36783.919999999998</v>
      </c>
      <c r="M438" s="41">
        <f t="shared" si="495"/>
        <v>8233.61</v>
      </c>
      <c r="N438" s="110">
        <v>14221.85</v>
      </c>
      <c r="O438" s="41"/>
      <c r="P438" s="213">
        <f t="shared" si="435"/>
        <v>0.89760318955299057</v>
      </c>
      <c r="Q438" s="40">
        <f t="shared" si="422"/>
        <v>198462.92</v>
      </c>
      <c r="R438" s="51">
        <v>178140.95</v>
      </c>
      <c r="S438" s="41">
        <f t="shared" si="496"/>
        <v>21211.244993530294</v>
      </c>
      <c r="T438" s="41">
        <f t="shared" si="497"/>
        <v>103755.14649267228</v>
      </c>
      <c r="U438" s="41">
        <f t="shared" si="498"/>
        <v>33017.363916262038</v>
      </c>
      <c r="V438" s="41">
        <f t="shared" si="484"/>
        <v>7390.5145975353989</v>
      </c>
      <c r="W438" s="51">
        <v>12766.68</v>
      </c>
      <c r="X438" s="51"/>
      <c r="Y438" s="41"/>
      <c r="Z438" s="40">
        <f t="shared" si="499"/>
        <v>178140.94999999998</v>
      </c>
      <c r="AA438" s="54">
        <f t="shared" si="485"/>
        <v>20368.149591065652</v>
      </c>
      <c r="AB438" s="54">
        <f t="shared" si="486"/>
        <v>103755.14649267228</v>
      </c>
      <c r="AC438" s="54">
        <f t="shared" si="487"/>
        <v>33017.363916262038</v>
      </c>
      <c r="AD438" s="54">
        <f t="shared" si="488"/>
        <v>8233.61</v>
      </c>
      <c r="AE438" s="54">
        <f t="shared" si="489"/>
        <v>12766.68</v>
      </c>
      <c r="AF438" s="54">
        <f t="shared" si="490"/>
        <v>0</v>
      </c>
      <c r="AG438" s="54"/>
      <c r="AH438" s="42">
        <f t="shared" si="491"/>
        <v>178140.94999999995</v>
      </c>
      <c r="AI438" s="56">
        <f t="shared" si="492"/>
        <v>20321.97000000003</v>
      </c>
    </row>
    <row r="439" spans="1:35" x14ac:dyDescent="0.25">
      <c r="A439" s="31">
        <v>66</v>
      </c>
      <c r="B439" s="75">
        <v>3535.1</v>
      </c>
      <c r="C439" s="33">
        <v>2.2999999999999998</v>
      </c>
      <c r="D439" s="33">
        <v>15.28</v>
      </c>
      <c r="E439" s="33">
        <v>10.89</v>
      </c>
      <c r="F439" s="35">
        <v>0.77</v>
      </c>
      <c r="G439" s="35">
        <v>1.33</v>
      </c>
      <c r="H439" s="35"/>
      <c r="I439" s="51">
        <v>108739.94</v>
      </c>
      <c r="J439" s="41">
        <f t="shared" si="500"/>
        <v>8802.5060000000067</v>
      </c>
      <c r="K439" s="41">
        <f t="shared" si="493"/>
        <v>54016.327999999994</v>
      </c>
      <c r="L439" s="41">
        <f t="shared" si="494"/>
        <v>38497.239000000001</v>
      </c>
      <c r="M439" s="41">
        <f t="shared" si="495"/>
        <v>2722.027</v>
      </c>
      <c r="N439" s="110">
        <v>4701.84</v>
      </c>
      <c r="O439" s="41"/>
      <c r="P439" s="213">
        <f t="shared" si="435"/>
        <v>0.85497895253574718</v>
      </c>
      <c r="Q439" s="40">
        <f t="shared" si="422"/>
        <v>108739.94</v>
      </c>
      <c r="R439" s="51">
        <v>92970.36</v>
      </c>
      <c r="S439" s="41">
        <f t="shared" si="496"/>
        <v>7489.6515977603194</v>
      </c>
      <c r="T439" s="41">
        <f t="shared" si="497"/>
        <v>46182.823533267343</v>
      </c>
      <c r="U439" s="41">
        <f t="shared" si="498"/>
        <v>32914.329075738315</v>
      </c>
      <c r="V439" s="41">
        <f t="shared" si="484"/>
        <v>2327.2757932340223</v>
      </c>
      <c r="W439" s="51">
        <v>4056.28</v>
      </c>
      <c r="X439" s="51"/>
      <c r="Y439" s="41"/>
      <c r="Z439" s="40">
        <f t="shared" si="499"/>
        <v>92970.36</v>
      </c>
      <c r="AA439" s="54">
        <f t="shared" si="485"/>
        <v>7094.9003909943422</v>
      </c>
      <c r="AB439" s="54">
        <f t="shared" si="486"/>
        <v>46182.823533267343</v>
      </c>
      <c r="AC439" s="54">
        <f t="shared" si="487"/>
        <v>32914.329075738315</v>
      </c>
      <c r="AD439" s="54">
        <f t="shared" si="488"/>
        <v>2722.027</v>
      </c>
      <c r="AE439" s="54">
        <f t="shared" si="489"/>
        <v>4056.28</v>
      </c>
      <c r="AF439" s="54">
        <f t="shared" si="490"/>
        <v>0</v>
      </c>
      <c r="AG439" s="54"/>
      <c r="AH439" s="42">
        <f t="shared" si="491"/>
        <v>92970.36</v>
      </c>
      <c r="AI439" s="56">
        <f t="shared" si="492"/>
        <v>15769.580000000002</v>
      </c>
    </row>
    <row r="440" spans="1:35" x14ac:dyDescent="0.25">
      <c r="A440" s="31" t="s">
        <v>58</v>
      </c>
      <c r="B440" s="75">
        <v>3536.6</v>
      </c>
      <c r="C440" s="33">
        <v>2.2999999999999998</v>
      </c>
      <c r="D440" s="33">
        <v>15.21</v>
      </c>
      <c r="E440" s="33">
        <v>10.88</v>
      </c>
      <c r="F440" s="35">
        <v>0.77</v>
      </c>
      <c r="G440" s="35">
        <v>1.33</v>
      </c>
      <c r="H440" s="35"/>
      <c r="I440" s="51">
        <v>108432.48</v>
      </c>
      <c r="J440" s="41">
        <f t="shared" si="500"/>
        <v>8735.6239999999962</v>
      </c>
      <c r="K440" s="41">
        <f t="shared" si="493"/>
        <v>53791.686000000002</v>
      </c>
      <c r="L440" s="41">
        <f t="shared" si="494"/>
        <v>38478.207999999999</v>
      </c>
      <c r="M440" s="41">
        <f t="shared" si="495"/>
        <v>2723.1819999999998</v>
      </c>
      <c r="N440" s="110">
        <v>4703.78</v>
      </c>
      <c r="O440" s="41"/>
      <c r="P440" s="213">
        <f t="shared" si="435"/>
        <v>1.0197026758034125</v>
      </c>
      <c r="Q440" s="40">
        <f t="shared" si="422"/>
        <v>108432.48</v>
      </c>
      <c r="R440" s="51">
        <v>110568.89</v>
      </c>
      <c r="S440" s="41">
        <f t="shared" si="496"/>
        <v>8869.5162200030754</v>
      </c>
      <c r="T440" s="41">
        <f t="shared" si="497"/>
        <v>54851.526150176964</v>
      </c>
      <c r="U440" s="41">
        <f t="shared" si="498"/>
        <v>39236.331657720271</v>
      </c>
      <c r="V440" s="41">
        <f t="shared" si="484"/>
        <v>2776.8359720996882</v>
      </c>
      <c r="W440" s="51">
        <v>4834.68</v>
      </c>
      <c r="X440" s="51"/>
      <c r="Y440" s="41"/>
      <c r="Z440" s="40">
        <f t="shared" si="499"/>
        <v>110568.88999999998</v>
      </c>
      <c r="AA440" s="54">
        <f t="shared" si="485"/>
        <v>8923.1701921027561</v>
      </c>
      <c r="AB440" s="54">
        <f t="shared" si="486"/>
        <v>54851.526150176964</v>
      </c>
      <c r="AC440" s="54">
        <f t="shared" si="487"/>
        <v>39236.331657720271</v>
      </c>
      <c r="AD440" s="54">
        <f t="shared" si="488"/>
        <v>2723.1819999999998</v>
      </c>
      <c r="AE440" s="54">
        <f t="shared" si="489"/>
        <v>4834.68</v>
      </c>
      <c r="AF440" s="54">
        <f t="shared" si="490"/>
        <v>0</v>
      </c>
      <c r="AG440" s="54"/>
      <c r="AH440" s="42">
        <f t="shared" si="491"/>
        <v>110568.88999999998</v>
      </c>
      <c r="AI440" s="56">
        <f t="shared" si="492"/>
        <v>-2136.4099999999889</v>
      </c>
    </row>
    <row r="441" spans="1:35" x14ac:dyDescent="0.25">
      <c r="A441" s="31">
        <v>67</v>
      </c>
      <c r="B441" s="75">
        <v>13915.3</v>
      </c>
      <c r="C441" s="33">
        <v>2.2999999999999998</v>
      </c>
      <c r="D441" s="33">
        <v>11.27</v>
      </c>
      <c r="E441" s="33">
        <v>2.75</v>
      </c>
      <c r="F441" s="35">
        <v>0.77</v>
      </c>
      <c r="G441" s="35">
        <v>1.33</v>
      </c>
      <c r="H441" s="35"/>
      <c r="I441" s="51">
        <v>256737.65</v>
      </c>
      <c r="J441" s="41">
        <f t="shared" si="500"/>
        <v>32422.793000000012</v>
      </c>
      <c r="K441" s="41">
        <f t="shared" si="493"/>
        <v>156825.43099999998</v>
      </c>
      <c r="L441" s="41">
        <f t="shared" si="494"/>
        <v>38267.074999999997</v>
      </c>
      <c r="M441" s="41">
        <f t="shared" si="495"/>
        <v>10714.780999999999</v>
      </c>
      <c r="N441" s="110">
        <v>18507.57</v>
      </c>
      <c r="O441" s="41"/>
      <c r="P441" s="213">
        <f t="shared" si="435"/>
        <v>0.9168367397613868</v>
      </c>
      <c r="Q441" s="40">
        <f t="shared" si="422"/>
        <v>256737.65</v>
      </c>
      <c r="R441" s="51">
        <v>235386.51</v>
      </c>
      <c r="S441" s="41">
        <f t="shared" si="496"/>
        <v>29646.517967783995</v>
      </c>
      <c r="T441" s="41">
        <f t="shared" si="497"/>
        <v>143783.3168697143</v>
      </c>
      <c r="U441" s="41">
        <f t="shared" si="498"/>
        <v>35084.660283204466</v>
      </c>
      <c r="V441" s="41">
        <f t="shared" si="484"/>
        <v>9823.704879297251</v>
      </c>
      <c r="W441" s="51">
        <v>17048.310000000001</v>
      </c>
      <c r="X441" s="51"/>
      <c r="Y441" s="41"/>
      <c r="Z441" s="40">
        <f t="shared" si="499"/>
        <v>235386.51</v>
      </c>
      <c r="AA441" s="54">
        <f t="shared" si="485"/>
        <v>28755.441847081267</v>
      </c>
      <c r="AB441" s="54">
        <f t="shared" si="486"/>
        <v>143783.3168697143</v>
      </c>
      <c r="AC441" s="54">
        <f t="shared" si="487"/>
        <v>35084.660283204466</v>
      </c>
      <c r="AD441" s="54">
        <f t="shared" si="488"/>
        <v>10714.780999999999</v>
      </c>
      <c r="AE441" s="54">
        <f t="shared" si="489"/>
        <v>17048.310000000001</v>
      </c>
      <c r="AF441" s="54">
        <f t="shared" si="490"/>
        <v>0</v>
      </c>
      <c r="AG441" s="54"/>
      <c r="AH441" s="42">
        <f t="shared" si="491"/>
        <v>235386.51</v>
      </c>
      <c r="AI441" s="56">
        <f t="shared" si="492"/>
        <v>21351.139999999985</v>
      </c>
    </row>
    <row r="442" spans="1:35" x14ac:dyDescent="0.25">
      <c r="A442" s="32" t="s">
        <v>37</v>
      </c>
      <c r="B442" s="53">
        <f>SUM(B430:B441)</f>
        <v>64994.8</v>
      </c>
      <c r="C442" s="33"/>
      <c r="D442" s="34"/>
      <c r="E442" s="34"/>
      <c r="F442" s="35"/>
      <c r="G442" s="35"/>
      <c r="H442" s="35"/>
      <c r="I442" s="43">
        <f>SUM(I430:I441)</f>
        <v>1560957.7499999998</v>
      </c>
      <c r="J442" s="43">
        <f t="shared" ref="J442:O442" si="501">SUM(J430:J441)</f>
        <v>159852.03000000006</v>
      </c>
      <c r="K442" s="43">
        <f t="shared" si="501"/>
        <v>770974.56200000003</v>
      </c>
      <c r="L442" s="43">
        <f t="shared" si="501"/>
        <v>345832.41200000001</v>
      </c>
      <c r="M442" s="43">
        <f t="shared" si="501"/>
        <v>50045.995999999999</v>
      </c>
      <c r="N442" s="43">
        <f t="shared" si="501"/>
        <v>86027.35</v>
      </c>
      <c r="O442" s="43">
        <f t="shared" si="501"/>
        <v>148225.40000000002</v>
      </c>
      <c r="P442" s="213">
        <f t="shared" si="435"/>
        <v>0.96460250765916</v>
      </c>
      <c r="Q442" s="40">
        <f t="shared" si="422"/>
        <v>1560957.7499999998</v>
      </c>
      <c r="R442" s="43">
        <f t="shared" ref="R442:X442" si="502">SUM(R430:R441)</f>
        <v>1505703.76</v>
      </c>
      <c r="S442" s="43">
        <f t="shared" si="502"/>
        <v>150971.14679830399</v>
      </c>
      <c r="T442" s="43">
        <f t="shared" si="502"/>
        <v>739636.93374702765</v>
      </c>
      <c r="U442" s="43">
        <f t="shared" si="502"/>
        <v>333609.38293124619</v>
      </c>
      <c r="V442" s="43">
        <f t="shared" si="502"/>
        <v>47980.496523422255</v>
      </c>
      <c r="W442" s="43">
        <f t="shared" si="502"/>
        <v>83320.509999999995</v>
      </c>
      <c r="X442" s="43">
        <f t="shared" si="502"/>
        <v>150185.29</v>
      </c>
      <c r="Y442" s="41"/>
      <c r="Z442" s="40">
        <f t="shared" ref="Z442:AF442" si="503">SUM(Z430:Z441)</f>
        <v>1505703.76</v>
      </c>
      <c r="AA442" s="55">
        <f t="shared" si="503"/>
        <v>148905.64732172631</v>
      </c>
      <c r="AB442" s="55">
        <f t="shared" si="503"/>
        <v>739636.93374702765</v>
      </c>
      <c r="AC442" s="55">
        <f t="shared" si="503"/>
        <v>333609.38293124619</v>
      </c>
      <c r="AD442" s="55">
        <f t="shared" si="503"/>
        <v>50045.995999999999</v>
      </c>
      <c r="AE442" s="55">
        <f t="shared" si="503"/>
        <v>83320.509999999995</v>
      </c>
      <c r="AF442" s="55">
        <f t="shared" si="503"/>
        <v>150185.29</v>
      </c>
      <c r="AG442" s="54"/>
      <c r="AH442" s="42">
        <f>SUM(AH430:AH441)</f>
        <v>1505703.76</v>
      </c>
      <c r="AI442" s="56">
        <f>SUM(AI430:AI441)</f>
        <v>55253.989999999991</v>
      </c>
    </row>
    <row r="443" spans="1:35" x14ac:dyDescent="0.25">
      <c r="A443" t="s">
        <v>60</v>
      </c>
      <c r="P443" s="213"/>
      <c r="Q443" s="40">
        <f t="shared" si="422"/>
        <v>0</v>
      </c>
    </row>
    <row r="444" spans="1:35" x14ac:dyDescent="0.25">
      <c r="A444" s="31">
        <v>1</v>
      </c>
      <c r="B444" s="38">
        <v>3396.5</v>
      </c>
      <c r="C444" s="33">
        <v>2.2999999999999998</v>
      </c>
      <c r="D444" s="33">
        <v>13.15</v>
      </c>
      <c r="E444" s="33">
        <v>10.050000000000001</v>
      </c>
      <c r="F444" s="35">
        <v>0.77</v>
      </c>
      <c r="G444" s="35">
        <v>1.33</v>
      </c>
      <c r="H444" s="35"/>
      <c r="I444" s="51">
        <v>93932.62</v>
      </c>
      <c r="J444" s="41">
        <f>I444-K444-L444-M444-N444</f>
        <v>8000.1949999999924</v>
      </c>
      <c r="K444" s="41">
        <f>B444*D444</f>
        <v>44663.974999999999</v>
      </c>
      <c r="L444" s="41">
        <f>E444*B444</f>
        <v>34134.825000000004</v>
      </c>
      <c r="M444" s="41">
        <f>F444*B444</f>
        <v>2615.3049999999998</v>
      </c>
      <c r="N444" s="110">
        <v>4518.32</v>
      </c>
      <c r="O444" s="41"/>
      <c r="P444" s="213">
        <f t="shared" si="435"/>
        <v>0.7231052428858048</v>
      </c>
      <c r="Q444" s="40">
        <f t="shared" si="422"/>
        <v>93932.62</v>
      </c>
      <c r="R444" s="51">
        <v>67923.17</v>
      </c>
      <c r="S444" s="41">
        <f>R444-T444-U444-V444-W444-X444</f>
        <v>5676.7538296445791</v>
      </c>
      <c r="T444" s="41">
        <f>P444*K444</f>
        <v>32296.754490620511</v>
      </c>
      <c r="U444" s="41">
        <f>L444*P444</f>
        <v>24683.070922489445</v>
      </c>
      <c r="V444" s="41">
        <f>P444*M444</f>
        <v>1891.1407572454596</v>
      </c>
      <c r="W444" s="51">
        <v>3375.45</v>
      </c>
      <c r="X444" s="51"/>
      <c r="Y444" s="41"/>
      <c r="Z444" s="40">
        <f>SUM(S444:Y444)</f>
        <v>67923.17</v>
      </c>
      <c r="AA444" s="54">
        <f>Z444-AF444-AE444-AD444-AC444-AB444</f>
        <v>4952.5895868900443</v>
      </c>
      <c r="AB444" s="54">
        <f t="shared" ref="AB444:AF446" si="504">T444</f>
        <v>32296.754490620511</v>
      </c>
      <c r="AC444" s="54">
        <f t="shared" si="504"/>
        <v>24683.070922489445</v>
      </c>
      <c r="AD444" s="54">
        <f>M444</f>
        <v>2615.3049999999998</v>
      </c>
      <c r="AE444" s="54">
        <f t="shared" si="504"/>
        <v>3375.45</v>
      </c>
      <c r="AF444" s="54">
        <f t="shared" si="504"/>
        <v>0</v>
      </c>
      <c r="AG444" s="54"/>
      <c r="AH444" s="42">
        <f>SUM(AA444:AG444)</f>
        <v>67923.17</v>
      </c>
      <c r="AI444" s="56">
        <f>I444-Z444</f>
        <v>26009.449999999997</v>
      </c>
    </row>
    <row r="445" spans="1:35" x14ac:dyDescent="0.25">
      <c r="A445" s="31">
        <v>2</v>
      </c>
      <c r="B445" s="38">
        <v>3241.2</v>
      </c>
      <c r="C445" s="33">
        <v>2.2999999999999998</v>
      </c>
      <c r="D445" s="33">
        <v>13.89</v>
      </c>
      <c r="E445" s="33">
        <v>10.41</v>
      </c>
      <c r="F445" s="35">
        <v>0.77</v>
      </c>
      <c r="G445" s="35">
        <v>1.33</v>
      </c>
      <c r="H445" s="35"/>
      <c r="I445" s="51">
        <v>93568.320000000007</v>
      </c>
      <c r="J445" s="41">
        <f>I445-K445-L445-M445-N445</f>
        <v>8000.7660000000105</v>
      </c>
      <c r="K445" s="41">
        <f>B445*D445</f>
        <v>45020.267999999996</v>
      </c>
      <c r="L445" s="41">
        <f>E445*B445</f>
        <v>33740.892</v>
      </c>
      <c r="M445" s="41">
        <f>F445*B445</f>
        <v>2495.7239999999997</v>
      </c>
      <c r="N445" s="110">
        <v>4310.67</v>
      </c>
      <c r="O445" s="41"/>
      <c r="P445" s="213">
        <f t="shared" si="435"/>
        <v>0.72792158713547483</v>
      </c>
      <c r="Q445" s="40">
        <f t="shared" si="422"/>
        <v>93568.320000000007</v>
      </c>
      <c r="R445" s="51">
        <v>68110.399999999994</v>
      </c>
      <c r="S445" s="41">
        <f>R445-T445-U445-V445-W445-X445</f>
        <v>5739.4800330368234</v>
      </c>
      <c r="T445" s="41">
        <f>P445*K445</f>
        <v>32771.22493582443</v>
      </c>
      <c r="U445" s="41">
        <f>L445*P445</f>
        <v>24560.723656006645</v>
      </c>
      <c r="V445" s="41">
        <f>P445*M445</f>
        <v>1816.6913751320956</v>
      </c>
      <c r="W445" s="51">
        <v>3222.28</v>
      </c>
      <c r="X445" s="51"/>
      <c r="Y445" s="41"/>
      <c r="Z445" s="40">
        <f>SUM(S445:Y445)</f>
        <v>68110.399999999994</v>
      </c>
      <c r="AA445" s="54">
        <f>Z445-AF445-AE445-AD445-AC445-AB445</f>
        <v>5060.4474081689186</v>
      </c>
      <c r="AB445" s="54">
        <f t="shared" si="504"/>
        <v>32771.22493582443</v>
      </c>
      <c r="AC445" s="54">
        <f t="shared" si="504"/>
        <v>24560.723656006645</v>
      </c>
      <c r="AD445" s="54">
        <f>M445</f>
        <v>2495.7239999999997</v>
      </c>
      <c r="AE445" s="54">
        <f t="shared" si="504"/>
        <v>3222.28</v>
      </c>
      <c r="AF445" s="54">
        <f t="shared" si="504"/>
        <v>0</v>
      </c>
      <c r="AG445" s="54"/>
      <c r="AH445" s="42">
        <f>SUM(AA445:AG445)</f>
        <v>68110.399999999994</v>
      </c>
      <c r="AI445" s="56">
        <f>I445-Z445</f>
        <v>25457.920000000013</v>
      </c>
    </row>
    <row r="446" spans="1:35" x14ac:dyDescent="0.25">
      <c r="A446" s="31">
        <v>3</v>
      </c>
      <c r="B446" s="38">
        <v>3411</v>
      </c>
      <c r="C446" s="33">
        <v>2.2999999999999998</v>
      </c>
      <c r="D446" s="33">
        <v>13.53</v>
      </c>
      <c r="E446" s="33">
        <v>10.08</v>
      </c>
      <c r="F446" s="35">
        <v>0.77</v>
      </c>
      <c r="G446" s="35">
        <v>1.33</v>
      </c>
      <c r="H446" s="35"/>
      <c r="I446" s="51">
        <v>96190.56</v>
      </c>
      <c r="J446" s="41">
        <f>I446-K446-L446-M446-N446</f>
        <v>8493.730000000005</v>
      </c>
      <c r="K446" s="41">
        <f>B446*D446</f>
        <v>46150.829999999994</v>
      </c>
      <c r="L446" s="41">
        <f>E446*B446</f>
        <v>34382.879999999997</v>
      </c>
      <c r="M446" s="41">
        <f>F446*B446</f>
        <v>2626.4700000000003</v>
      </c>
      <c r="N446" s="110">
        <v>4536.6499999999996</v>
      </c>
      <c r="O446" s="41"/>
      <c r="P446" s="213">
        <f t="shared" si="435"/>
        <v>0.64585651648145104</v>
      </c>
      <c r="Q446" s="40">
        <f t="shared" si="422"/>
        <v>96190.56</v>
      </c>
      <c r="R446" s="51">
        <v>62125.3</v>
      </c>
      <c r="S446" s="41">
        <f>R446-T446-U446-V446-W446-X446</f>
        <v>5454.4158352295744</v>
      </c>
      <c r="T446" s="41">
        <f>P446*K446</f>
        <v>29806.814296527642</v>
      </c>
      <c r="U446" s="41">
        <f>L446*P446</f>
        <v>22206.40710339975</v>
      </c>
      <c r="V446" s="41">
        <f>P446*M446</f>
        <v>1696.3227648430368</v>
      </c>
      <c r="W446" s="51">
        <v>2961.34</v>
      </c>
      <c r="X446" s="51"/>
      <c r="Y446" s="41"/>
      <c r="Z446" s="40">
        <f>SUM(S446:Y446)</f>
        <v>62125.3</v>
      </c>
      <c r="AA446" s="54">
        <f>Z446-AF446-AE446-AD446-AC446-AB446</f>
        <v>4524.2686000726171</v>
      </c>
      <c r="AB446" s="54">
        <f t="shared" si="504"/>
        <v>29806.814296527642</v>
      </c>
      <c r="AC446" s="54">
        <f t="shared" si="504"/>
        <v>22206.40710339975</v>
      </c>
      <c r="AD446" s="54">
        <f>M446</f>
        <v>2626.4700000000003</v>
      </c>
      <c r="AE446" s="54">
        <f t="shared" si="504"/>
        <v>2961.34</v>
      </c>
      <c r="AF446" s="54">
        <f t="shared" si="504"/>
        <v>0</v>
      </c>
      <c r="AG446" s="54"/>
      <c r="AH446" s="42">
        <f>SUM(AA446:AG446)</f>
        <v>62125.3</v>
      </c>
      <c r="AI446" s="56">
        <f>I446-Z446</f>
        <v>34065.259999999995</v>
      </c>
    </row>
    <row r="447" spans="1:35" x14ac:dyDescent="0.25">
      <c r="A447" s="32" t="s">
        <v>37</v>
      </c>
      <c r="B447" s="53">
        <f>SUM(B443:B446)</f>
        <v>10048.700000000001</v>
      </c>
      <c r="C447" s="33"/>
      <c r="D447" s="34"/>
      <c r="E447" s="34"/>
      <c r="F447" s="35"/>
      <c r="G447" s="35"/>
      <c r="H447" s="35"/>
      <c r="I447" s="43">
        <f>SUM(I444:I446)</f>
        <v>283691.5</v>
      </c>
      <c r="J447" s="43">
        <f t="shared" ref="J447:O447" si="505">SUM(J444:J446)</f>
        <v>24494.691000000006</v>
      </c>
      <c r="K447" s="43">
        <f t="shared" si="505"/>
        <v>135835.07299999997</v>
      </c>
      <c r="L447" s="43">
        <f t="shared" si="505"/>
        <v>102258.59700000001</v>
      </c>
      <c r="M447" s="43">
        <f t="shared" si="505"/>
        <v>7737.4989999999998</v>
      </c>
      <c r="N447" s="43">
        <f t="shared" si="505"/>
        <v>13365.64</v>
      </c>
      <c r="O447" s="43">
        <f t="shared" si="505"/>
        <v>0</v>
      </c>
      <c r="P447" s="213">
        <f t="shared" si="435"/>
        <v>0.69850125929046158</v>
      </c>
      <c r="Q447" s="40">
        <f t="shared" si="422"/>
        <v>283691.5</v>
      </c>
      <c r="R447" s="43">
        <f t="shared" ref="R447:X447" si="506">SUM(R444:R446)</f>
        <v>198158.87</v>
      </c>
      <c r="S447" s="43">
        <f t="shared" si="506"/>
        <v>16870.649697910976</v>
      </c>
      <c r="T447" s="43">
        <f t="shared" si="506"/>
        <v>94874.793722972594</v>
      </c>
      <c r="U447" s="43">
        <f t="shared" si="506"/>
        <v>71450.201681895836</v>
      </c>
      <c r="V447" s="43">
        <f t="shared" si="506"/>
        <v>5404.1548972205919</v>
      </c>
      <c r="W447" s="43">
        <f t="shared" si="506"/>
        <v>9559.07</v>
      </c>
      <c r="X447" s="43">
        <f t="shared" si="506"/>
        <v>0</v>
      </c>
      <c r="Y447" s="41"/>
      <c r="Z447" s="40">
        <f>SUM(Z444:Z446)</f>
        <v>198158.87</v>
      </c>
      <c r="AA447" s="55">
        <f>SUM(AA444:AA446)</f>
        <v>14537.30559513158</v>
      </c>
      <c r="AB447" s="55">
        <f>SUM(AB444:AB446)</f>
        <v>94874.793722972594</v>
      </c>
      <c r="AC447" s="55">
        <f>SUM(AC444:AC446)</f>
        <v>71450.201681895836</v>
      </c>
      <c r="AD447" s="55">
        <f>SUM(AD444:AD446)</f>
        <v>7737.4989999999998</v>
      </c>
      <c r="AE447" s="55">
        <f>SUM(AE445:AE446)</f>
        <v>6183.6200000000008</v>
      </c>
      <c r="AF447" s="55">
        <f>SUM(AF444:AF446)</f>
        <v>0</v>
      </c>
      <c r="AG447" s="54"/>
      <c r="AH447" s="42">
        <f>SUM(AH444:AH446)</f>
        <v>198158.87</v>
      </c>
      <c r="AI447" s="56">
        <f>SUM(AI444:AI446)</f>
        <v>85532.63</v>
      </c>
    </row>
    <row r="448" spans="1:35" x14ac:dyDescent="0.25">
      <c r="A448" s="67" t="s">
        <v>61</v>
      </c>
      <c r="B448" s="68">
        <f>B396+B414+B422+B428+B442+B447</f>
        <v>321310.7</v>
      </c>
      <c r="C448" s="67"/>
      <c r="D448" s="67"/>
      <c r="E448" s="67"/>
      <c r="F448" s="67"/>
      <c r="G448" s="67"/>
      <c r="H448" s="67"/>
      <c r="I448" s="68">
        <f>I396+I414+I422+I428+I442+I447</f>
        <v>6599346.3900000006</v>
      </c>
      <c r="J448" s="68">
        <f t="shared" ref="J448:AI448" si="507">J396+J414+J422+J428+J442+J447</f>
        <v>750933.30900000001</v>
      </c>
      <c r="K448" s="68">
        <f t="shared" si="507"/>
        <v>3624716.4109999998</v>
      </c>
      <c r="L448" s="68">
        <f t="shared" si="507"/>
        <v>1260434.101</v>
      </c>
      <c r="M448" s="68">
        <f t="shared" si="507"/>
        <v>247409.239</v>
      </c>
      <c r="N448" s="68">
        <f t="shared" si="507"/>
        <v>427136.27</v>
      </c>
      <c r="O448" s="68">
        <f t="shared" si="507"/>
        <v>288717.06000000006</v>
      </c>
      <c r="P448" s="213">
        <f t="shared" si="435"/>
        <v>0.98783628176850391</v>
      </c>
      <c r="Q448" s="83">
        <f t="shared" si="422"/>
        <v>6599346.3900000006</v>
      </c>
      <c r="R448" s="68">
        <f t="shared" si="507"/>
        <v>6519073.7999999998</v>
      </c>
      <c r="S448" s="68">
        <f t="shared" si="507"/>
        <v>738964.43805863522</v>
      </c>
      <c r="T448" s="68">
        <f t="shared" si="507"/>
        <v>3584720.5529338168</v>
      </c>
      <c r="U448" s="68">
        <f t="shared" si="507"/>
        <v>1225977.5812453486</v>
      </c>
      <c r="V448" s="68">
        <f t="shared" si="507"/>
        <v>245286.88776219945</v>
      </c>
      <c r="W448" s="68">
        <f t="shared" si="507"/>
        <v>425330.46</v>
      </c>
      <c r="X448" s="68">
        <f t="shared" si="507"/>
        <v>298793.88</v>
      </c>
      <c r="Y448" s="68">
        <f t="shared" si="507"/>
        <v>0</v>
      </c>
      <c r="Z448" s="68">
        <f t="shared" si="507"/>
        <v>6519073.8000000007</v>
      </c>
      <c r="AA448" s="68">
        <f t="shared" si="507"/>
        <v>736842.08682083501</v>
      </c>
      <c r="AB448" s="68">
        <f t="shared" si="507"/>
        <v>3584720.5529338168</v>
      </c>
      <c r="AC448" s="68">
        <f t="shared" si="507"/>
        <v>1225977.5812453486</v>
      </c>
      <c r="AD448" s="68">
        <f t="shared" si="507"/>
        <v>247409.239</v>
      </c>
      <c r="AE448" s="68">
        <f t="shared" si="507"/>
        <v>389413.13000000006</v>
      </c>
      <c r="AF448" s="68">
        <f t="shared" si="507"/>
        <v>298793.88</v>
      </c>
      <c r="AG448" s="68">
        <f t="shared" si="507"/>
        <v>0</v>
      </c>
      <c r="AH448" s="68">
        <f t="shared" si="507"/>
        <v>6519073.8000000007</v>
      </c>
      <c r="AI448" s="68">
        <f t="shared" si="507"/>
        <v>80272.58999999988</v>
      </c>
    </row>
    <row r="449" spans="1:35" x14ac:dyDescent="0.25">
      <c r="I449" s="78">
        <f>J449+K449+N449+O449</f>
        <v>6599346.3900000006</v>
      </c>
      <c r="J449" s="78">
        <f>J448+M448+O448</f>
        <v>1287059.608</v>
      </c>
      <c r="K449" s="78">
        <f>K448+L448</f>
        <v>4885150.5120000001</v>
      </c>
      <c r="N449" s="78">
        <f>N448</f>
        <v>427136.27</v>
      </c>
      <c r="O449" s="78"/>
      <c r="Q449" s="108">
        <f t="shared" si="422"/>
        <v>6599346.3900000006</v>
      </c>
      <c r="R449" s="78">
        <f>S449+T449+W449+X449</f>
        <v>6519073.7999999998</v>
      </c>
      <c r="S449" s="78">
        <f>S448+V448+X448</f>
        <v>1283045.2058208347</v>
      </c>
      <c r="T449" s="78">
        <f>T448+U448</f>
        <v>4810698.1341791656</v>
      </c>
      <c r="W449" s="78">
        <f>W448</f>
        <v>425330.46</v>
      </c>
      <c r="X449" s="78"/>
    </row>
    <row r="454" spans="1:35" ht="18.75" x14ac:dyDescent="0.3">
      <c r="A454" s="8"/>
      <c r="B454" s="69" t="s">
        <v>68</v>
      </c>
      <c r="C454" s="9"/>
      <c r="D454" s="9"/>
      <c r="E454" s="10" t="s">
        <v>95</v>
      </c>
      <c r="F454" s="10"/>
      <c r="G454" s="10"/>
      <c r="H454" s="10"/>
      <c r="I454" s="10"/>
      <c r="J454" s="10"/>
      <c r="K454" s="10"/>
      <c r="L454" s="10"/>
      <c r="M454" s="11"/>
      <c r="N454" s="11"/>
      <c r="O454" s="11"/>
      <c r="P454" s="207"/>
      <c r="Q454" s="11"/>
      <c r="R454" s="12"/>
      <c r="S454" s="13"/>
      <c r="T454" s="13"/>
      <c r="U454" s="13"/>
      <c r="V454" s="13"/>
      <c r="W454" s="13"/>
      <c r="X454" s="13"/>
      <c r="Y454" s="13"/>
      <c r="Z454" s="12"/>
      <c r="AA454" s="12"/>
      <c r="AB454" s="12"/>
      <c r="AC454" s="12"/>
      <c r="AD454" s="12"/>
      <c r="AE454" s="12"/>
      <c r="AF454" s="12"/>
      <c r="AG454" s="12"/>
      <c r="AH454" s="11"/>
    </row>
    <row r="455" spans="1:35" ht="18.75" x14ac:dyDescent="0.3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09" t="s">
        <v>68</v>
      </c>
      <c r="L455" s="13"/>
      <c r="M455" s="11" t="s">
        <v>52</v>
      </c>
      <c r="N455" s="11"/>
      <c r="O455" s="11"/>
      <c r="P455" s="207"/>
      <c r="Q455" s="125"/>
      <c r="R455" s="12"/>
      <c r="S455" s="13"/>
      <c r="T455" s="14" t="s">
        <v>53</v>
      </c>
      <c r="U455" s="13"/>
      <c r="V455" s="13"/>
      <c r="W455" s="13"/>
      <c r="X455" s="13"/>
      <c r="Y455" s="13"/>
      <c r="Z455" s="12"/>
      <c r="AA455" s="12"/>
      <c r="AB455" s="12"/>
      <c r="AC455" s="12"/>
      <c r="AD455" s="12"/>
      <c r="AE455" s="12"/>
      <c r="AF455" s="12"/>
      <c r="AG455" s="12"/>
      <c r="AH455" s="11"/>
    </row>
    <row r="456" spans="1:35" ht="21.75" customHeight="1" x14ac:dyDescent="0.25">
      <c r="A456" s="171" t="s">
        <v>1</v>
      </c>
      <c r="B456" s="171" t="s">
        <v>39</v>
      </c>
      <c r="C456" s="174" t="s">
        <v>2</v>
      </c>
      <c r="D456" s="175"/>
      <c r="E456" s="175"/>
      <c r="F456" s="175"/>
      <c r="G456" s="175"/>
      <c r="H456" s="176"/>
      <c r="I456" s="44" t="s">
        <v>51</v>
      </c>
      <c r="J456" s="44" t="s">
        <v>55</v>
      </c>
      <c r="K456" s="177" t="s">
        <v>46</v>
      </c>
      <c r="L456" s="169"/>
      <c r="M456" s="46" t="s">
        <v>47</v>
      </c>
      <c r="N456" s="46" t="s">
        <v>48</v>
      </c>
      <c r="O456" s="47" t="s">
        <v>49</v>
      </c>
      <c r="P456" s="208" t="s">
        <v>54</v>
      </c>
      <c r="Q456" s="170" t="s">
        <v>50</v>
      </c>
      <c r="R456" s="45" t="s">
        <v>51</v>
      </c>
      <c r="S456" s="48" t="s">
        <v>55</v>
      </c>
      <c r="T456" s="168" t="s">
        <v>46</v>
      </c>
      <c r="U456" s="169"/>
      <c r="V456" s="49" t="s">
        <v>47</v>
      </c>
      <c r="W456" s="49" t="s">
        <v>48</v>
      </c>
      <c r="X456" s="50" t="s">
        <v>49</v>
      </c>
      <c r="Y456" s="45"/>
      <c r="Z456" s="170" t="s">
        <v>42</v>
      </c>
      <c r="AA456" s="184" t="s">
        <v>3</v>
      </c>
      <c r="AB456" s="185"/>
      <c r="AC456" s="185"/>
      <c r="AD456" s="185"/>
      <c r="AE456" s="185"/>
      <c r="AF456" s="185"/>
      <c r="AG456" s="186"/>
      <c r="AH456" s="181" t="s">
        <v>44</v>
      </c>
      <c r="AI456" s="178" t="s">
        <v>43</v>
      </c>
    </row>
    <row r="457" spans="1:35" x14ac:dyDescent="0.25">
      <c r="A457" s="172"/>
      <c r="B457" s="172"/>
      <c r="C457" s="171" t="s">
        <v>4</v>
      </c>
      <c r="D457" s="171" t="s">
        <v>5</v>
      </c>
      <c r="E457" s="171" t="s">
        <v>6</v>
      </c>
      <c r="F457" s="171" t="s">
        <v>7</v>
      </c>
      <c r="G457" s="171" t="s">
        <v>8</v>
      </c>
      <c r="H457" s="171" t="s">
        <v>9</v>
      </c>
      <c r="I457" s="166"/>
      <c r="J457" s="166" t="s">
        <v>4</v>
      </c>
      <c r="K457" s="166" t="s">
        <v>5</v>
      </c>
      <c r="L457" s="166" t="s">
        <v>6</v>
      </c>
      <c r="M457" s="166" t="s">
        <v>7</v>
      </c>
      <c r="N457" s="166" t="s">
        <v>8</v>
      </c>
      <c r="O457" s="166" t="s">
        <v>9</v>
      </c>
      <c r="P457" s="209"/>
      <c r="Q457" s="170"/>
      <c r="R457" s="166"/>
      <c r="S457" s="166" t="s">
        <v>4</v>
      </c>
      <c r="T457" s="166" t="s">
        <v>5</v>
      </c>
      <c r="U457" s="166" t="s">
        <v>6</v>
      </c>
      <c r="V457" s="166" t="s">
        <v>7</v>
      </c>
      <c r="W457" s="166" t="s">
        <v>8</v>
      </c>
      <c r="X457" s="166" t="s">
        <v>9</v>
      </c>
      <c r="Y457" s="166"/>
      <c r="Z457" s="170"/>
      <c r="AA457" s="165" t="s">
        <v>4</v>
      </c>
      <c r="AB457" s="165" t="s">
        <v>5</v>
      </c>
      <c r="AC457" s="165" t="s">
        <v>6</v>
      </c>
      <c r="AD457" s="165" t="s">
        <v>7</v>
      </c>
      <c r="AE457" s="165" t="s">
        <v>8</v>
      </c>
      <c r="AF457" s="165" t="s">
        <v>9</v>
      </c>
      <c r="AG457" s="165" t="s">
        <v>10</v>
      </c>
      <c r="AH457" s="182"/>
      <c r="AI457" s="179"/>
    </row>
    <row r="458" spans="1:35" ht="30.75" customHeight="1" x14ac:dyDescent="0.25">
      <c r="A458" s="173"/>
      <c r="B458" s="173"/>
      <c r="C458" s="173"/>
      <c r="D458" s="173"/>
      <c r="E458" s="173"/>
      <c r="F458" s="173"/>
      <c r="G458" s="173"/>
      <c r="H458" s="173"/>
      <c r="I458" s="167"/>
      <c r="J458" s="167"/>
      <c r="K458" s="167"/>
      <c r="L458" s="167"/>
      <c r="M458" s="167"/>
      <c r="N458" s="167"/>
      <c r="O458" s="167"/>
      <c r="P458" s="210"/>
      <c r="Q458" s="170"/>
      <c r="R458" s="167"/>
      <c r="S458" s="167"/>
      <c r="T458" s="167"/>
      <c r="U458" s="167"/>
      <c r="V458" s="167"/>
      <c r="W458" s="167"/>
      <c r="X458" s="167"/>
      <c r="Y458" s="167"/>
      <c r="Z458" s="170"/>
      <c r="AA458" s="165"/>
      <c r="AB458" s="165"/>
      <c r="AC458" s="165"/>
      <c r="AD458" s="165"/>
      <c r="AE458" s="165"/>
      <c r="AF458" s="165"/>
      <c r="AG458" s="165"/>
      <c r="AH458" s="182"/>
      <c r="AI458" s="179"/>
    </row>
    <row r="459" spans="1:35" x14ac:dyDescent="0.25">
      <c r="A459" s="19" t="s">
        <v>11</v>
      </c>
      <c r="B459" s="19">
        <v>2</v>
      </c>
      <c r="C459" s="20">
        <v>3</v>
      </c>
      <c r="D459" s="21" t="s">
        <v>12</v>
      </c>
      <c r="E459" s="21" t="s">
        <v>13</v>
      </c>
      <c r="F459" s="21" t="s">
        <v>14</v>
      </c>
      <c r="G459" s="21" t="s">
        <v>15</v>
      </c>
      <c r="H459" s="21" t="s">
        <v>16</v>
      </c>
      <c r="I459" s="22" t="s">
        <v>17</v>
      </c>
      <c r="J459" s="22" t="s">
        <v>18</v>
      </c>
      <c r="K459" s="22" t="s">
        <v>19</v>
      </c>
      <c r="L459" s="22" t="s">
        <v>20</v>
      </c>
      <c r="M459" s="22" t="s">
        <v>21</v>
      </c>
      <c r="N459" s="22" t="s">
        <v>22</v>
      </c>
      <c r="O459" s="22" t="s">
        <v>23</v>
      </c>
      <c r="P459" s="211" t="s">
        <v>24</v>
      </c>
      <c r="Q459" s="23" t="s">
        <v>25</v>
      </c>
      <c r="R459" s="22" t="s">
        <v>26</v>
      </c>
      <c r="S459" s="22" t="s">
        <v>27</v>
      </c>
      <c r="T459" s="22" t="s">
        <v>28</v>
      </c>
      <c r="U459" s="22" t="s">
        <v>29</v>
      </c>
      <c r="V459" s="22" t="s">
        <v>30</v>
      </c>
      <c r="W459" s="22" t="s">
        <v>31</v>
      </c>
      <c r="X459" s="22" t="s">
        <v>32</v>
      </c>
      <c r="Y459" s="22" t="s">
        <v>33</v>
      </c>
      <c r="Z459" s="23" t="s">
        <v>34</v>
      </c>
      <c r="AA459" s="66">
        <v>36</v>
      </c>
      <c r="AB459" s="66">
        <v>37</v>
      </c>
      <c r="AC459" s="66">
        <v>38</v>
      </c>
      <c r="AD459" s="66">
        <v>39</v>
      </c>
      <c r="AE459" s="66">
        <v>40</v>
      </c>
      <c r="AF459" s="66">
        <v>41</v>
      </c>
      <c r="AG459" s="66">
        <v>42</v>
      </c>
      <c r="AH459" s="183"/>
      <c r="AI459" s="180"/>
    </row>
    <row r="460" spans="1:35" x14ac:dyDescent="0.25">
      <c r="A460" s="6" t="s">
        <v>35</v>
      </c>
      <c r="B460" s="37"/>
      <c r="C460" s="7"/>
      <c r="D460" s="24"/>
      <c r="E460" s="24"/>
      <c r="F460" s="24"/>
      <c r="G460" s="25"/>
      <c r="H460" s="25"/>
      <c r="I460" s="26"/>
      <c r="J460" s="26"/>
      <c r="K460" s="26"/>
      <c r="L460" s="26"/>
      <c r="M460" s="26"/>
      <c r="N460" s="26"/>
      <c r="O460" s="27"/>
      <c r="P460" s="212"/>
      <c r="Q460" s="28"/>
      <c r="R460" s="26"/>
      <c r="S460" s="26"/>
      <c r="T460" s="26"/>
      <c r="U460" s="26"/>
      <c r="V460" s="26"/>
      <c r="W460" s="26"/>
      <c r="X460" s="27"/>
      <c r="Y460" s="27"/>
      <c r="Z460" s="28"/>
      <c r="AA460" s="29"/>
      <c r="AB460" s="29"/>
      <c r="AC460" s="29"/>
      <c r="AD460" s="29"/>
      <c r="AE460" s="29"/>
      <c r="AF460" s="29"/>
      <c r="AG460" s="29"/>
      <c r="AH460" s="30"/>
      <c r="AI460" s="36"/>
    </row>
    <row r="461" spans="1:35" x14ac:dyDescent="0.25">
      <c r="A461" s="31">
        <v>1</v>
      </c>
      <c r="B461" s="52">
        <v>9597.4</v>
      </c>
      <c r="C461" s="33">
        <v>2.2999999999999998</v>
      </c>
      <c r="D461" s="33">
        <v>11.58</v>
      </c>
      <c r="E461" s="33">
        <v>3.46</v>
      </c>
      <c r="F461" s="35">
        <v>0.77</v>
      </c>
      <c r="G461" s="35">
        <v>1.33</v>
      </c>
      <c r="H461" s="35"/>
      <c r="I461" s="51">
        <v>184558.33</v>
      </c>
      <c r="J461" s="41">
        <f t="shared" ref="J461:J466" si="508">I461-K461-L461-M461-N461</f>
        <v>20058.915999999994</v>
      </c>
      <c r="K461" s="41">
        <f>B461*D461</f>
        <v>111137.89199999999</v>
      </c>
      <c r="L461" s="41">
        <f>E461*B461</f>
        <v>33207.004000000001</v>
      </c>
      <c r="M461" s="41">
        <f>F461*B461</f>
        <v>7389.9979999999996</v>
      </c>
      <c r="N461" s="110">
        <v>12764.52</v>
      </c>
      <c r="O461" s="41"/>
      <c r="P461" s="213">
        <f>R461/I461</f>
        <v>0.97436376889626186</v>
      </c>
      <c r="Q461" s="40">
        <f t="shared" ref="Q461:Q526" si="509">I461</f>
        <v>184558.33</v>
      </c>
      <c r="R461" s="51">
        <v>179826.95</v>
      </c>
      <c r="S461" s="41">
        <f>R461-T461-U461-V461-W461-X461</f>
        <v>19490.706809085226</v>
      </c>
      <c r="T461" s="41">
        <f>P461*K461</f>
        <v>108288.7353163057</v>
      </c>
      <c r="U461" s="41">
        <f>L461*P461</f>
        <v>32355.701571193244</v>
      </c>
      <c r="V461" s="41">
        <f t="shared" ref="V461:V472" si="510">P461*M461</f>
        <v>7200.5463034158365</v>
      </c>
      <c r="W461" s="51">
        <v>12491.26</v>
      </c>
      <c r="X461" s="51"/>
      <c r="Y461" s="41"/>
      <c r="Z461" s="40">
        <f>SUM(S461:Y461)</f>
        <v>179826.95</v>
      </c>
      <c r="AA461" s="54">
        <f t="shared" ref="AA461:AA472" si="511">Z461-AF461-AE461-AD461-AC461-AB461</f>
        <v>19301.255112501065</v>
      </c>
      <c r="AB461" s="54">
        <f t="shared" ref="AB461:AB472" si="512">T461</f>
        <v>108288.7353163057</v>
      </c>
      <c r="AC461" s="54">
        <f t="shared" ref="AC461:AC472" si="513">U461</f>
        <v>32355.701571193244</v>
      </c>
      <c r="AD461" s="54">
        <f t="shared" ref="AD461:AD472" si="514">M461</f>
        <v>7389.9979999999996</v>
      </c>
      <c r="AE461" s="54">
        <f t="shared" ref="AE461:AE472" si="515">W461</f>
        <v>12491.26</v>
      </c>
      <c r="AF461" s="54">
        <f t="shared" ref="AF461:AF472" si="516">X461</f>
        <v>0</v>
      </c>
      <c r="AG461" s="54"/>
      <c r="AH461" s="42">
        <f t="shared" ref="AH461:AH472" si="517">SUM(AA461:AG461)</f>
        <v>179826.95</v>
      </c>
      <c r="AI461" s="56">
        <f t="shared" ref="AI461:AI472" si="518">I461-Z461</f>
        <v>4731.3799999999756</v>
      </c>
    </row>
    <row r="462" spans="1:35" x14ac:dyDescent="0.25">
      <c r="A462" s="31">
        <v>2</v>
      </c>
      <c r="B462" s="52">
        <v>7617.2</v>
      </c>
      <c r="C462" s="33">
        <v>2.2999999999999998</v>
      </c>
      <c r="D462" s="33">
        <v>10.32</v>
      </c>
      <c r="E462" s="33">
        <v>3.54</v>
      </c>
      <c r="F462" s="35">
        <v>0.77</v>
      </c>
      <c r="G462" s="35">
        <v>1.33</v>
      </c>
      <c r="H462" s="35"/>
      <c r="I462" s="51">
        <v>139318.59</v>
      </c>
      <c r="J462" s="41">
        <f t="shared" si="508"/>
        <v>17748.023999999998</v>
      </c>
      <c r="K462" s="41">
        <f t="shared" ref="K462:K472" si="519">B462*D462</f>
        <v>78609.504000000001</v>
      </c>
      <c r="L462" s="41">
        <f t="shared" ref="L462:L472" si="520">E462*B462</f>
        <v>26964.887999999999</v>
      </c>
      <c r="M462" s="41">
        <f t="shared" ref="M462:M472" si="521">F462*B462</f>
        <v>5865.2439999999997</v>
      </c>
      <c r="N462" s="110">
        <v>10130.93</v>
      </c>
      <c r="O462" s="41"/>
      <c r="P462" s="213">
        <f t="shared" ref="P462:P524" si="522">R462/I462</f>
        <v>0.96893436834237279</v>
      </c>
      <c r="Q462" s="40">
        <f t="shared" si="509"/>
        <v>139318.59</v>
      </c>
      <c r="R462" s="51">
        <v>134990.57</v>
      </c>
      <c r="S462" s="41">
        <f t="shared" ref="S462:S472" si="523">R462-T462-U462-V462-W462-X462</f>
        <v>17176.086684036065</v>
      </c>
      <c r="T462" s="41">
        <f t="shared" ref="T462:T472" si="524">P462*K462</f>
        <v>76167.450103947223</v>
      </c>
      <c r="U462" s="41">
        <f t="shared" ref="U462:U472" si="525">L462*P462</f>
        <v>26127.206721702827</v>
      </c>
      <c r="V462" s="41">
        <f t="shared" si="510"/>
        <v>5683.0364903138916</v>
      </c>
      <c r="W462" s="51">
        <v>9836.7900000000009</v>
      </c>
      <c r="X462" s="51"/>
      <c r="Y462" s="41"/>
      <c r="Z462" s="40">
        <f t="shared" ref="Z462:Z472" si="526">SUM(S462:Y462)</f>
        <v>134990.57</v>
      </c>
      <c r="AA462" s="54">
        <f t="shared" si="511"/>
        <v>16993.879174349946</v>
      </c>
      <c r="AB462" s="54">
        <f t="shared" si="512"/>
        <v>76167.450103947223</v>
      </c>
      <c r="AC462" s="54">
        <f t="shared" si="513"/>
        <v>26127.206721702827</v>
      </c>
      <c r="AD462" s="54">
        <f t="shared" si="514"/>
        <v>5865.2439999999997</v>
      </c>
      <c r="AE462" s="54">
        <f t="shared" si="515"/>
        <v>9836.7900000000009</v>
      </c>
      <c r="AF462" s="54">
        <f t="shared" si="516"/>
        <v>0</v>
      </c>
      <c r="AG462" s="54"/>
      <c r="AH462" s="42">
        <f t="shared" si="517"/>
        <v>134990.57</v>
      </c>
      <c r="AI462" s="56">
        <f t="shared" si="518"/>
        <v>4328.0199999999895</v>
      </c>
    </row>
    <row r="463" spans="1:35" x14ac:dyDescent="0.25">
      <c r="A463" s="31">
        <v>5</v>
      </c>
      <c r="B463" s="52">
        <v>7603.1</v>
      </c>
      <c r="C463" s="33">
        <v>2.2999999999999998</v>
      </c>
      <c r="D463" s="33">
        <v>10.9</v>
      </c>
      <c r="E463" s="33">
        <v>3.12</v>
      </c>
      <c r="F463" s="35">
        <v>0.77</v>
      </c>
      <c r="G463" s="35">
        <v>1.33</v>
      </c>
      <c r="H463" s="35"/>
      <c r="I463" s="51">
        <v>139745.37</v>
      </c>
      <c r="J463" s="41">
        <f t="shared" si="508"/>
        <v>17183.260999999977</v>
      </c>
      <c r="K463" s="41">
        <f t="shared" si="519"/>
        <v>82873.790000000008</v>
      </c>
      <c r="L463" s="41">
        <f t="shared" si="520"/>
        <v>23721.672000000002</v>
      </c>
      <c r="M463" s="41">
        <f t="shared" si="521"/>
        <v>5854.3870000000006</v>
      </c>
      <c r="N463" s="110">
        <v>10112.26</v>
      </c>
      <c r="O463" s="41"/>
      <c r="P463" s="213">
        <f t="shared" si="522"/>
        <v>1.0059440967525437</v>
      </c>
      <c r="Q463" s="40">
        <f t="shared" si="509"/>
        <v>139745.37</v>
      </c>
      <c r="R463" s="51">
        <v>140576.03</v>
      </c>
      <c r="S463" s="41">
        <f t="shared" si="523"/>
        <v>17270.538217735069</v>
      </c>
      <c r="T463" s="41">
        <f t="shared" si="524"/>
        <v>83366.399826009991</v>
      </c>
      <c r="U463" s="41">
        <f t="shared" si="525"/>
        <v>23862.675913500108</v>
      </c>
      <c r="V463" s="41">
        <f t="shared" si="510"/>
        <v>5889.1860427548345</v>
      </c>
      <c r="W463" s="51">
        <v>10187.23</v>
      </c>
      <c r="X463" s="51"/>
      <c r="Y463" s="41"/>
      <c r="Z463" s="40">
        <f t="shared" si="526"/>
        <v>140576.03</v>
      </c>
      <c r="AA463" s="54">
        <f t="shared" si="511"/>
        <v>17305.337260489905</v>
      </c>
      <c r="AB463" s="54">
        <f t="shared" si="512"/>
        <v>83366.399826009991</v>
      </c>
      <c r="AC463" s="54">
        <f t="shared" si="513"/>
        <v>23862.675913500108</v>
      </c>
      <c r="AD463" s="54">
        <f t="shared" si="514"/>
        <v>5854.3870000000006</v>
      </c>
      <c r="AE463" s="54">
        <f t="shared" si="515"/>
        <v>10187.23</v>
      </c>
      <c r="AF463" s="54">
        <f t="shared" si="516"/>
        <v>0</v>
      </c>
      <c r="AG463" s="54"/>
      <c r="AH463" s="42">
        <f t="shared" si="517"/>
        <v>140576.03</v>
      </c>
      <c r="AI463" s="56">
        <f t="shared" si="518"/>
        <v>-830.66000000000349</v>
      </c>
    </row>
    <row r="464" spans="1:35" x14ac:dyDescent="0.25">
      <c r="A464" s="31">
        <v>7</v>
      </c>
      <c r="B464" s="52">
        <v>9017.7999999999993</v>
      </c>
      <c r="C464" s="33">
        <v>2.2999999999999998</v>
      </c>
      <c r="D464" s="33">
        <v>11.32</v>
      </c>
      <c r="E464" s="33">
        <v>2.96</v>
      </c>
      <c r="F464" s="35">
        <v>0.77</v>
      </c>
      <c r="G464" s="35">
        <v>1.33</v>
      </c>
      <c r="H464" s="35"/>
      <c r="I464" s="51">
        <v>168272.43</v>
      </c>
      <c r="J464" s="41">
        <f t="shared" si="508"/>
        <v>20560.79</v>
      </c>
      <c r="K464" s="41">
        <f t="shared" si="519"/>
        <v>102081.496</v>
      </c>
      <c r="L464" s="41">
        <f t="shared" si="520"/>
        <v>26692.687999999998</v>
      </c>
      <c r="M464" s="41">
        <f t="shared" si="521"/>
        <v>6943.7059999999992</v>
      </c>
      <c r="N464" s="110">
        <v>11993.75</v>
      </c>
      <c r="O464" s="41"/>
      <c r="P464" s="213">
        <f t="shared" si="522"/>
        <v>0.99384605071668619</v>
      </c>
      <c r="Q464" s="40">
        <f t="shared" si="509"/>
        <v>168272.43</v>
      </c>
      <c r="R464" s="51">
        <v>167236.89000000001</v>
      </c>
      <c r="S464" s="41">
        <f t="shared" si="523"/>
        <v>20411.341011898381</v>
      </c>
      <c r="T464" s="41">
        <f t="shared" si="524"/>
        <v>101453.2916508512</v>
      </c>
      <c r="U464" s="41">
        <f t="shared" si="525"/>
        <v>26528.42255181268</v>
      </c>
      <c r="V464" s="41">
        <f t="shared" si="510"/>
        <v>6900.9747854377574</v>
      </c>
      <c r="W464" s="51">
        <v>11942.86</v>
      </c>
      <c r="X464" s="51"/>
      <c r="Y464" s="41"/>
      <c r="Z464" s="40">
        <f t="shared" si="526"/>
        <v>167236.89000000001</v>
      </c>
      <c r="AA464" s="54">
        <f t="shared" si="511"/>
        <v>20368.609797336147</v>
      </c>
      <c r="AB464" s="54">
        <f t="shared" si="512"/>
        <v>101453.2916508512</v>
      </c>
      <c r="AC464" s="54">
        <f t="shared" si="513"/>
        <v>26528.42255181268</v>
      </c>
      <c r="AD464" s="54">
        <f t="shared" si="514"/>
        <v>6943.7059999999992</v>
      </c>
      <c r="AE464" s="54">
        <f t="shared" si="515"/>
        <v>11942.86</v>
      </c>
      <c r="AF464" s="54">
        <f t="shared" si="516"/>
        <v>0</v>
      </c>
      <c r="AG464" s="54"/>
      <c r="AH464" s="42">
        <f t="shared" si="517"/>
        <v>167236.89000000001</v>
      </c>
      <c r="AI464" s="56">
        <f t="shared" si="518"/>
        <v>1035.539999999979</v>
      </c>
    </row>
    <row r="465" spans="1:35" x14ac:dyDescent="0.25">
      <c r="A465" s="31" t="s">
        <v>36</v>
      </c>
      <c r="B465" s="52">
        <v>2970.7</v>
      </c>
      <c r="C465" s="33">
        <v>2.2999999999999998</v>
      </c>
      <c r="D465" s="33">
        <v>10.87</v>
      </c>
      <c r="E465" s="33">
        <v>3.13</v>
      </c>
      <c r="F465" s="35">
        <v>0.77</v>
      </c>
      <c r="G465" s="35">
        <v>1.33</v>
      </c>
      <c r="H465" s="35"/>
      <c r="I465" s="51">
        <v>53977.79</v>
      </c>
      <c r="J465" s="41">
        <f t="shared" si="508"/>
        <v>6149.4910000000073</v>
      </c>
      <c r="K465" s="41">
        <f t="shared" si="519"/>
        <v>32291.508999999995</v>
      </c>
      <c r="L465" s="41">
        <f t="shared" si="520"/>
        <v>9298.2909999999993</v>
      </c>
      <c r="M465" s="41">
        <f t="shared" si="521"/>
        <v>2287.4389999999999</v>
      </c>
      <c r="N465" s="110">
        <v>3951.06</v>
      </c>
      <c r="O465" s="41"/>
      <c r="P465" s="213">
        <f t="shared" si="522"/>
        <v>1.1473402301205737</v>
      </c>
      <c r="Q465" s="40">
        <f t="shared" si="509"/>
        <v>53977.79</v>
      </c>
      <c r="R465" s="51">
        <v>61930.89</v>
      </c>
      <c r="S465" s="41">
        <f t="shared" si="523"/>
        <v>7054.0285086845961</v>
      </c>
      <c r="T465" s="41">
        <f t="shared" si="524"/>
        <v>37049.34736700057</v>
      </c>
      <c r="U465" s="41">
        <f t="shared" si="525"/>
        <v>10668.303335668059</v>
      </c>
      <c r="V465" s="41">
        <f t="shared" si="510"/>
        <v>2624.470788646775</v>
      </c>
      <c r="W465" s="51">
        <v>4534.74</v>
      </c>
      <c r="X465" s="51"/>
      <c r="Y465" s="41"/>
      <c r="Z465" s="40">
        <f t="shared" si="526"/>
        <v>61930.89</v>
      </c>
      <c r="AA465" s="54">
        <f t="shared" si="511"/>
        <v>7391.0602973313726</v>
      </c>
      <c r="AB465" s="54">
        <f t="shared" si="512"/>
        <v>37049.34736700057</v>
      </c>
      <c r="AC465" s="54">
        <f t="shared" si="513"/>
        <v>10668.303335668059</v>
      </c>
      <c r="AD465" s="54">
        <f t="shared" si="514"/>
        <v>2287.4389999999999</v>
      </c>
      <c r="AE465" s="54">
        <f t="shared" si="515"/>
        <v>4534.74</v>
      </c>
      <c r="AF465" s="54">
        <f t="shared" si="516"/>
        <v>0</v>
      </c>
      <c r="AG465" s="54"/>
      <c r="AH465" s="42">
        <f t="shared" si="517"/>
        <v>61930.89</v>
      </c>
      <c r="AI465" s="56">
        <f t="shared" si="518"/>
        <v>-7953.0999999999985</v>
      </c>
    </row>
    <row r="466" spans="1:35" x14ac:dyDescent="0.25">
      <c r="A466" s="31">
        <v>8</v>
      </c>
      <c r="B466" s="52">
        <v>11006.5</v>
      </c>
      <c r="C466" s="33">
        <v>2.2999999999999998</v>
      </c>
      <c r="D466" s="33">
        <v>11.25</v>
      </c>
      <c r="E466" s="33">
        <v>2.66</v>
      </c>
      <c r="F466" s="35">
        <v>0.77</v>
      </c>
      <c r="G466" s="35">
        <v>1.33</v>
      </c>
      <c r="H466" s="35"/>
      <c r="I466" s="51">
        <v>202519.74</v>
      </c>
      <c r="J466" s="41">
        <f t="shared" si="508"/>
        <v>26305.62999999999</v>
      </c>
      <c r="K466" s="41">
        <f t="shared" si="519"/>
        <v>123823.125</v>
      </c>
      <c r="L466" s="41">
        <f t="shared" si="520"/>
        <v>29277.29</v>
      </c>
      <c r="M466" s="41">
        <f t="shared" si="521"/>
        <v>8475.005000000001</v>
      </c>
      <c r="N466" s="110">
        <v>14638.69</v>
      </c>
      <c r="O466" s="41"/>
      <c r="P466" s="213">
        <f t="shared" si="522"/>
        <v>0.99455198787041699</v>
      </c>
      <c r="Q466" s="40">
        <f t="shared" si="509"/>
        <v>202519.74</v>
      </c>
      <c r="R466" s="51">
        <v>201416.41</v>
      </c>
      <c r="S466" s="41">
        <f t="shared" si="523"/>
        <v>26086.354848002469</v>
      </c>
      <c r="T466" s="41">
        <f t="shared" si="524"/>
        <v>123148.53511307713</v>
      </c>
      <c r="U466" s="41">
        <f t="shared" si="525"/>
        <v>29117.786968958681</v>
      </c>
      <c r="V466" s="41">
        <f t="shared" si="510"/>
        <v>8428.8330699617236</v>
      </c>
      <c r="W466" s="51">
        <v>14634.9</v>
      </c>
      <c r="X466" s="51"/>
      <c r="Y466" s="41"/>
      <c r="Z466" s="40">
        <f t="shared" si="526"/>
        <v>201416.41</v>
      </c>
      <c r="AA466" s="54">
        <f t="shared" si="511"/>
        <v>26040.182917964194</v>
      </c>
      <c r="AB466" s="54">
        <f t="shared" si="512"/>
        <v>123148.53511307713</v>
      </c>
      <c r="AC466" s="54">
        <f t="shared" si="513"/>
        <v>29117.786968958681</v>
      </c>
      <c r="AD466" s="54">
        <f t="shared" si="514"/>
        <v>8475.005000000001</v>
      </c>
      <c r="AE466" s="54">
        <f t="shared" si="515"/>
        <v>14634.9</v>
      </c>
      <c r="AF466" s="54">
        <f t="shared" si="516"/>
        <v>0</v>
      </c>
      <c r="AG466" s="54"/>
      <c r="AH466" s="42">
        <f t="shared" si="517"/>
        <v>201416.41</v>
      </c>
      <c r="AI466" s="56">
        <f t="shared" si="518"/>
        <v>1103.3299999999872</v>
      </c>
    </row>
    <row r="467" spans="1:35" x14ac:dyDescent="0.25">
      <c r="A467" s="31">
        <v>9</v>
      </c>
      <c r="B467" s="52">
        <v>4225.3999999999996</v>
      </c>
      <c r="C467" s="33">
        <v>2.48</v>
      </c>
      <c r="D467" s="33">
        <v>10.69</v>
      </c>
      <c r="E467" s="33">
        <v>3.76</v>
      </c>
      <c r="F467" s="35">
        <v>0.77</v>
      </c>
      <c r="G467" s="35">
        <v>1.33</v>
      </c>
      <c r="H467" s="35">
        <v>5.51</v>
      </c>
      <c r="I467" s="51">
        <v>103465.60000000001</v>
      </c>
      <c r="J467" s="41">
        <f>I467-K467-L467-M467-N467-O467</f>
        <v>10253.192000000025</v>
      </c>
      <c r="K467" s="41">
        <f t="shared" si="519"/>
        <v>45169.525999999991</v>
      </c>
      <c r="L467" s="41">
        <f t="shared" si="520"/>
        <v>15887.503999999997</v>
      </c>
      <c r="M467" s="41">
        <f t="shared" si="521"/>
        <v>3253.558</v>
      </c>
      <c r="N467" s="110">
        <v>5619.85</v>
      </c>
      <c r="O467" s="41">
        <v>23281.97</v>
      </c>
      <c r="P467" s="213">
        <f t="shared" si="522"/>
        <v>1.1164740744749946</v>
      </c>
      <c r="Q467" s="40">
        <f t="shared" si="509"/>
        <v>103465.60000000001</v>
      </c>
      <c r="R467" s="51">
        <v>115516.66</v>
      </c>
      <c r="S467" s="41">
        <f t="shared" si="523"/>
        <v>11241.435783757322</v>
      </c>
      <c r="T467" s="41">
        <f t="shared" si="524"/>
        <v>50430.604735324196</v>
      </c>
      <c r="U467" s="41">
        <f t="shared" si="525"/>
        <v>17737.98632411777</v>
      </c>
      <c r="V467" s="41">
        <f t="shared" si="510"/>
        <v>3632.5131568007146</v>
      </c>
      <c r="W467" s="51">
        <v>6286.28</v>
      </c>
      <c r="X467" s="51">
        <v>26187.84</v>
      </c>
      <c r="Y467" s="41"/>
      <c r="Z467" s="40">
        <f t="shared" si="526"/>
        <v>115516.66</v>
      </c>
      <c r="AA467" s="54">
        <f t="shared" si="511"/>
        <v>11620.390940558042</v>
      </c>
      <c r="AB467" s="54">
        <f t="shared" si="512"/>
        <v>50430.604735324196</v>
      </c>
      <c r="AC467" s="54">
        <f t="shared" si="513"/>
        <v>17737.98632411777</v>
      </c>
      <c r="AD467" s="54">
        <f t="shared" si="514"/>
        <v>3253.558</v>
      </c>
      <c r="AE467" s="54">
        <f t="shared" si="515"/>
        <v>6286.28</v>
      </c>
      <c r="AF467" s="54">
        <f t="shared" si="516"/>
        <v>26187.84</v>
      </c>
      <c r="AG467" s="54"/>
      <c r="AH467" s="42">
        <f t="shared" si="517"/>
        <v>115516.66</v>
      </c>
      <c r="AI467" s="56">
        <f t="shared" si="518"/>
        <v>-12051.059999999998</v>
      </c>
    </row>
    <row r="468" spans="1:35" x14ac:dyDescent="0.25">
      <c r="A468" s="31">
        <v>10</v>
      </c>
      <c r="B468" s="52">
        <v>4147.5</v>
      </c>
      <c r="C468" s="33">
        <v>2.48</v>
      </c>
      <c r="D468" s="33">
        <v>12.06</v>
      </c>
      <c r="E468" s="33">
        <v>4.21</v>
      </c>
      <c r="F468" s="35">
        <v>0.77</v>
      </c>
      <c r="G468" s="35">
        <v>1.33</v>
      </c>
      <c r="H468" s="35">
        <v>5.51</v>
      </c>
      <c r="I468" s="51">
        <v>111558.63</v>
      </c>
      <c r="J468" s="41">
        <f>I468-K468-L468-M468-N468-O468</f>
        <v>12516.020000000008</v>
      </c>
      <c r="K468" s="41">
        <f t="shared" si="519"/>
        <v>50018.85</v>
      </c>
      <c r="L468" s="41">
        <f t="shared" si="520"/>
        <v>17460.974999999999</v>
      </c>
      <c r="M468" s="41">
        <f t="shared" si="521"/>
        <v>3193.5750000000003</v>
      </c>
      <c r="N468" s="110">
        <v>5516.3</v>
      </c>
      <c r="O468" s="41">
        <v>22852.91</v>
      </c>
      <c r="P468" s="213">
        <f t="shared" si="522"/>
        <v>1.2648141161288911</v>
      </c>
      <c r="Q468" s="40">
        <f t="shared" si="509"/>
        <v>111558.63</v>
      </c>
      <c r="R468" s="51">
        <v>141100.93</v>
      </c>
      <c r="S468" s="41">
        <f t="shared" si="523"/>
        <v>15047.586045176424</v>
      </c>
      <c r="T468" s="41">
        <f t="shared" si="524"/>
        <v>63264.547552533579</v>
      </c>
      <c r="U468" s="41">
        <f t="shared" si="525"/>
        <v>22084.887661373661</v>
      </c>
      <c r="V468" s="41">
        <f t="shared" si="510"/>
        <v>4039.2787409163234</v>
      </c>
      <c r="W468" s="51">
        <v>7042.55</v>
      </c>
      <c r="X468" s="51">
        <v>29622.080000000002</v>
      </c>
      <c r="Y468" s="41"/>
      <c r="Z468" s="40">
        <f t="shared" si="526"/>
        <v>141100.93</v>
      </c>
      <c r="AA468" s="54">
        <f t="shared" si="511"/>
        <v>15893.289786092748</v>
      </c>
      <c r="AB468" s="54">
        <f t="shared" si="512"/>
        <v>63264.547552533579</v>
      </c>
      <c r="AC468" s="54">
        <f t="shared" si="513"/>
        <v>22084.887661373661</v>
      </c>
      <c r="AD468" s="54">
        <f t="shared" si="514"/>
        <v>3193.5750000000003</v>
      </c>
      <c r="AE468" s="54">
        <f t="shared" si="515"/>
        <v>7042.55</v>
      </c>
      <c r="AF468" s="54">
        <f t="shared" si="516"/>
        <v>29622.080000000002</v>
      </c>
      <c r="AG468" s="54"/>
      <c r="AH468" s="42">
        <f t="shared" si="517"/>
        <v>141100.93</v>
      </c>
      <c r="AI468" s="56">
        <f t="shared" si="518"/>
        <v>-29542.299999999988</v>
      </c>
    </row>
    <row r="469" spans="1:35" x14ac:dyDescent="0.25">
      <c r="A469" s="31">
        <v>11</v>
      </c>
      <c r="B469" s="52">
        <v>4203.1000000000004</v>
      </c>
      <c r="C469" s="33">
        <v>2.48</v>
      </c>
      <c r="D469" s="33">
        <v>11.76</v>
      </c>
      <c r="E469" s="33">
        <v>3.83</v>
      </c>
      <c r="F469" s="35">
        <v>0.77</v>
      </c>
      <c r="G469" s="35">
        <v>1.33</v>
      </c>
      <c r="H469" s="35">
        <v>5.51</v>
      </c>
      <c r="I469" s="51">
        <v>109908.33</v>
      </c>
      <c r="J469" s="41">
        <f>I469-K469-L469-M469-N469-O469</f>
        <v>12396.113999999994</v>
      </c>
      <c r="K469" s="41">
        <f t="shared" si="519"/>
        <v>49428.456000000006</v>
      </c>
      <c r="L469" s="41">
        <f t="shared" si="520"/>
        <v>16097.873000000001</v>
      </c>
      <c r="M469" s="41">
        <f t="shared" si="521"/>
        <v>3236.3870000000002</v>
      </c>
      <c r="N469" s="110">
        <v>5590.35</v>
      </c>
      <c r="O469" s="41">
        <v>23159.15</v>
      </c>
      <c r="P469" s="213">
        <f t="shared" si="522"/>
        <v>0.81294420541191004</v>
      </c>
      <c r="Q469" s="40">
        <f t="shared" si="509"/>
        <v>109908.33</v>
      </c>
      <c r="R469" s="51">
        <v>89349.34</v>
      </c>
      <c r="S469" s="41">
        <f t="shared" si="523"/>
        <v>9786.7384794151585</v>
      </c>
      <c r="T469" s="41">
        <f t="shared" si="524"/>
        <v>40182.57688765756</v>
      </c>
      <c r="U469" s="41">
        <f t="shared" si="525"/>
        <v>13086.672574806842</v>
      </c>
      <c r="V469" s="41">
        <f t="shared" si="510"/>
        <v>2631.0020581204353</v>
      </c>
      <c r="W469" s="51">
        <v>4565.4399999999996</v>
      </c>
      <c r="X469" s="51">
        <v>19096.91</v>
      </c>
      <c r="Y469" s="41"/>
      <c r="Z469" s="40">
        <f t="shared" si="526"/>
        <v>89349.34</v>
      </c>
      <c r="AA469" s="54">
        <f t="shared" si="511"/>
        <v>9181.3535375355859</v>
      </c>
      <c r="AB469" s="54">
        <f t="shared" si="512"/>
        <v>40182.57688765756</v>
      </c>
      <c r="AC469" s="54">
        <f t="shared" si="513"/>
        <v>13086.672574806842</v>
      </c>
      <c r="AD469" s="54">
        <f t="shared" si="514"/>
        <v>3236.3870000000002</v>
      </c>
      <c r="AE469" s="54">
        <f t="shared" si="515"/>
        <v>4565.4399999999996</v>
      </c>
      <c r="AF469" s="54">
        <f t="shared" si="516"/>
        <v>19096.91</v>
      </c>
      <c r="AG469" s="54"/>
      <c r="AH469" s="42">
        <f t="shared" si="517"/>
        <v>89349.34</v>
      </c>
      <c r="AI469" s="56">
        <f t="shared" si="518"/>
        <v>20558.990000000005</v>
      </c>
    </row>
    <row r="470" spans="1:35" x14ac:dyDescent="0.25">
      <c r="A470" s="31">
        <v>12</v>
      </c>
      <c r="B470" s="52">
        <v>8010.6</v>
      </c>
      <c r="C470" s="33">
        <v>2.2999999999999998</v>
      </c>
      <c r="D470" s="33">
        <v>10.43</v>
      </c>
      <c r="E470" s="33">
        <v>3.28</v>
      </c>
      <c r="F470" s="35">
        <v>0.77</v>
      </c>
      <c r="G470" s="35">
        <v>1.33</v>
      </c>
      <c r="H470" s="35"/>
      <c r="I470" s="51">
        <v>144671.85</v>
      </c>
      <c r="J470" s="41">
        <f>I470-K470-L470-M470-N470</f>
        <v>18024.152000000006</v>
      </c>
      <c r="K470" s="41">
        <f t="shared" si="519"/>
        <v>83550.558000000005</v>
      </c>
      <c r="L470" s="41">
        <f t="shared" si="520"/>
        <v>26274.768</v>
      </c>
      <c r="M470" s="41">
        <f t="shared" si="521"/>
        <v>6168.1620000000003</v>
      </c>
      <c r="N470" s="110">
        <v>10654.21</v>
      </c>
      <c r="O470" s="41"/>
      <c r="P470" s="213">
        <f t="shared" si="522"/>
        <v>0.96178648437826697</v>
      </c>
      <c r="Q470" s="40">
        <f t="shared" si="509"/>
        <v>144671.85</v>
      </c>
      <c r="R470" s="51">
        <v>139143.43</v>
      </c>
      <c r="S470" s="41">
        <f t="shared" si="523"/>
        <v>17373.960965707298</v>
      </c>
      <c r="T470" s="41">
        <f t="shared" si="524"/>
        <v>80357.797446662487</v>
      </c>
      <c r="U470" s="41">
        <f t="shared" si="525"/>
        <v>25270.71674257459</v>
      </c>
      <c r="V470" s="41">
        <f t="shared" si="510"/>
        <v>5932.4548450556204</v>
      </c>
      <c r="W470" s="51">
        <v>10208.5</v>
      </c>
      <c r="X470" s="51"/>
      <c r="Y470" s="41"/>
      <c r="Z470" s="40">
        <f t="shared" si="526"/>
        <v>139143.43</v>
      </c>
      <c r="AA470" s="54">
        <f t="shared" si="511"/>
        <v>17138.253810762923</v>
      </c>
      <c r="AB470" s="54">
        <f t="shared" si="512"/>
        <v>80357.797446662487</v>
      </c>
      <c r="AC470" s="54">
        <f t="shared" si="513"/>
        <v>25270.71674257459</v>
      </c>
      <c r="AD470" s="54">
        <f t="shared" si="514"/>
        <v>6168.1620000000003</v>
      </c>
      <c r="AE470" s="54">
        <f t="shared" si="515"/>
        <v>10208.5</v>
      </c>
      <c r="AF470" s="54">
        <f t="shared" si="516"/>
        <v>0</v>
      </c>
      <c r="AG470" s="54"/>
      <c r="AH470" s="42">
        <f t="shared" si="517"/>
        <v>139143.43</v>
      </c>
      <c r="AI470" s="56">
        <f t="shared" si="518"/>
        <v>5528.4200000000128</v>
      </c>
    </row>
    <row r="471" spans="1:35" x14ac:dyDescent="0.25">
      <c r="A471" s="31">
        <v>16</v>
      </c>
      <c r="B471" s="52">
        <v>7003.3</v>
      </c>
      <c r="C471" s="33">
        <v>2.2999999999999998</v>
      </c>
      <c r="D471" s="33">
        <v>11.24</v>
      </c>
      <c r="E471" s="33">
        <v>3.26</v>
      </c>
      <c r="F471" s="35">
        <v>0.77</v>
      </c>
      <c r="G471" s="35">
        <v>1.33</v>
      </c>
      <c r="H471" s="35"/>
      <c r="I471" s="51">
        <v>130961.76</v>
      </c>
      <c r="J471" s="41">
        <f>I471-K471-L471-M471-N471</f>
        <v>14706.968999999992</v>
      </c>
      <c r="K471" s="41">
        <f t="shared" si="519"/>
        <v>78717.092000000004</v>
      </c>
      <c r="L471" s="41">
        <f t="shared" si="520"/>
        <v>22830.757999999998</v>
      </c>
      <c r="M471" s="41">
        <f t="shared" si="521"/>
        <v>5392.5410000000002</v>
      </c>
      <c r="N471" s="110">
        <v>9314.4</v>
      </c>
      <c r="O471" s="41"/>
      <c r="P471" s="213">
        <f t="shared" si="522"/>
        <v>0.94642878959476417</v>
      </c>
      <c r="Q471" s="40">
        <f t="shared" si="509"/>
        <v>130961.76</v>
      </c>
      <c r="R471" s="51">
        <v>123945.98</v>
      </c>
      <c r="S471" s="41">
        <f t="shared" si="523"/>
        <v>13916.63518707919</v>
      </c>
      <c r="T471" s="41">
        <f t="shared" si="524"/>
        <v>74500.122101979694</v>
      </c>
      <c r="U471" s="41">
        <f t="shared" si="525"/>
        <v>21607.686659470975</v>
      </c>
      <c r="V471" s="41">
        <f t="shared" si="510"/>
        <v>5103.6560514701396</v>
      </c>
      <c r="W471" s="51">
        <v>8817.8799999999992</v>
      </c>
      <c r="X471" s="51"/>
      <c r="Y471" s="41"/>
      <c r="Z471" s="40">
        <f t="shared" si="526"/>
        <v>123945.98</v>
      </c>
      <c r="AA471" s="54">
        <f t="shared" si="511"/>
        <v>13627.750238549328</v>
      </c>
      <c r="AB471" s="54">
        <f t="shared" si="512"/>
        <v>74500.122101979694</v>
      </c>
      <c r="AC471" s="54">
        <f t="shared" si="513"/>
        <v>21607.686659470975</v>
      </c>
      <c r="AD471" s="54">
        <f t="shared" si="514"/>
        <v>5392.5410000000002</v>
      </c>
      <c r="AE471" s="54">
        <f t="shared" si="515"/>
        <v>8817.8799999999992</v>
      </c>
      <c r="AF471" s="54">
        <f t="shared" si="516"/>
        <v>0</v>
      </c>
      <c r="AG471" s="54"/>
      <c r="AH471" s="42">
        <f t="shared" si="517"/>
        <v>123945.98</v>
      </c>
      <c r="AI471" s="56">
        <f t="shared" si="518"/>
        <v>7015.7799999999988</v>
      </c>
    </row>
    <row r="472" spans="1:35" x14ac:dyDescent="0.25">
      <c r="A472" s="31">
        <v>17</v>
      </c>
      <c r="B472" s="162">
        <v>1947.3</v>
      </c>
      <c r="C472" s="33">
        <v>2.2999999999999998</v>
      </c>
      <c r="D472" s="33">
        <v>12.88</v>
      </c>
      <c r="E472" s="33">
        <v>3</v>
      </c>
      <c r="F472" s="35">
        <v>0.77</v>
      </c>
      <c r="G472" s="35"/>
      <c r="H472" s="35"/>
      <c r="I472" s="51">
        <v>34992.980000000003</v>
      </c>
      <c r="J472" s="41">
        <f>I472-K472-L472-M472-N472</f>
        <v>2570.4350000000013</v>
      </c>
      <c r="K472" s="41">
        <f t="shared" si="519"/>
        <v>25081.224000000002</v>
      </c>
      <c r="L472" s="41">
        <f t="shared" si="520"/>
        <v>5841.9</v>
      </c>
      <c r="M472" s="41">
        <f t="shared" si="521"/>
        <v>1499.421</v>
      </c>
      <c r="N472" s="41"/>
      <c r="O472" s="41"/>
      <c r="P472" s="213">
        <f t="shared" si="522"/>
        <v>0.73199996113506194</v>
      </c>
      <c r="Q472" s="40">
        <f t="shared" si="509"/>
        <v>34992.980000000003</v>
      </c>
      <c r="R472" s="51">
        <v>25614.86</v>
      </c>
      <c r="S472" s="41">
        <f t="shared" si="523"/>
        <v>1881.5583201002028</v>
      </c>
      <c r="T472" s="41">
        <f t="shared" si="524"/>
        <v>18359.454993219784</v>
      </c>
      <c r="U472" s="41">
        <f t="shared" si="525"/>
        <v>4276.270572954918</v>
      </c>
      <c r="V472" s="41">
        <f t="shared" si="510"/>
        <v>1097.5761137250956</v>
      </c>
      <c r="W472" s="51"/>
      <c r="X472" s="51"/>
      <c r="Y472" s="41"/>
      <c r="Z472" s="40">
        <f t="shared" si="526"/>
        <v>25614.86</v>
      </c>
      <c r="AA472" s="54">
        <f t="shared" si="511"/>
        <v>1479.7134338253018</v>
      </c>
      <c r="AB472" s="54">
        <f t="shared" si="512"/>
        <v>18359.454993219784</v>
      </c>
      <c r="AC472" s="54">
        <f t="shared" si="513"/>
        <v>4276.270572954918</v>
      </c>
      <c r="AD472" s="54">
        <f t="shared" si="514"/>
        <v>1499.421</v>
      </c>
      <c r="AE472" s="54">
        <f t="shared" si="515"/>
        <v>0</v>
      </c>
      <c r="AF472" s="54">
        <f t="shared" si="516"/>
        <v>0</v>
      </c>
      <c r="AG472" s="54"/>
      <c r="AH472" s="42">
        <f t="shared" si="517"/>
        <v>25614.860000000004</v>
      </c>
      <c r="AI472" s="56">
        <f t="shared" si="518"/>
        <v>9378.1200000000026</v>
      </c>
    </row>
    <row r="473" spans="1:35" x14ac:dyDescent="0.25">
      <c r="A473" s="32" t="s">
        <v>37</v>
      </c>
      <c r="B473" s="53">
        <f>SUM(B461:B471)</f>
        <v>75402.600000000006</v>
      </c>
      <c r="C473" s="33"/>
      <c r="D473" s="34"/>
      <c r="E473" s="34"/>
      <c r="F473" s="35"/>
      <c r="G473" s="35"/>
      <c r="H473" s="35"/>
      <c r="I473" s="43">
        <f t="shared" ref="I473:O473" si="527">SUM(I461:I471)</f>
        <v>1488958.4200000002</v>
      </c>
      <c r="J473" s="43">
        <f t="shared" si="527"/>
        <v>175902.55899999998</v>
      </c>
      <c r="K473" s="43">
        <f t="shared" si="527"/>
        <v>837701.79799999995</v>
      </c>
      <c r="L473" s="43">
        <f t="shared" si="527"/>
        <v>247713.71099999998</v>
      </c>
      <c r="M473" s="43">
        <f t="shared" si="527"/>
        <v>58060.001999999993</v>
      </c>
      <c r="N473" s="43">
        <f t="shared" si="527"/>
        <v>100286.32</v>
      </c>
      <c r="O473" s="43">
        <f t="shared" si="527"/>
        <v>69294.03</v>
      </c>
      <c r="P473" s="213">
        <f t="shared" si="522"/>
        <v>1.0040804766059215</v>
      </c>
      <c r="Q473" s="40">
        <f t="shared" si="509"/>
        <v>1488958.4200000002</v>
      </c>
      <c r="R473" s="43">
        <f t="shared" ref="R473:X473" si="528">SUM(R461:R471)</f>
        <v>1495034.08</v>
      </c>
      <c r="S473" s="43">
        <f t="shared" si="528"/>
        <v>174855.41254057718</v>
      </c>
      <c r="T473" s="43">
        <f t="shared" si="528"/>
        <v>838209.40810134914</v>
      </c>
      <c r="U473" s="43">
        <f t="shared" si="528"/>
        <v>248448.04702517943</v>
      </c>
      <c r="V473" s="43">
        <f t="shared" si="528"/>
        <v>58065.952332894049</v>
      </c>
      <c r="W473" s="43">
        <f t="shared" si="528"/>
        <v>100548.43000000001</v>
      </c>
      <c r="X473" s="43">
        <f t="shared" si="528"/>
        <v>74906.83</v>
      </c>
      <c r="Y473" s="41"/>
      <c r="Z473" s="40">
        <f t="shared" ref="Z473:AF473" si="529">SUM(Z461:Z471)</f>
        <v>1495034.08</v>
      </c>
      <c r="AA473" s="55">
        <f t="shared" si="529"/>
        <v>174861.36287347128</v>
      </c>
      <c r="AB473" s="55">
        <f t="shared" si="529"/>
        <v>838209.40810134914</v>
      </c>
      <c r="AC473" s="55">
        <f t="shared" si="529"/>
        <v>248448.04702517943</v>
      </c>
      <c r="AD473" s="55">
        <f t="shared" si="529"/>
        <v>58060.001999999993</v>
      </c>
      <c r="AE473" s="55">
        <f t="shared" si="529"/>
        <v>100548.43000000001</v>
      </c>
      <c r="AF473" s="55">
        <f t="shared" si="529"/>
        <v>74906.83</v>
      </c>
      <c r="AG473" s="54"/>
      <c r="AH473" s="42">
        <f>SUM(AH461:AH471)</f>
        <v>1495034.08</v>
      </c>
      <c r="AI473" s="56">
        <f>SUM(AI461:AI471)</f>
        <v>-6075.6600000000399</v>
      </c>
    </row>
    <row r="474" spans="1:35" x14ac:dyDescent="0.25">
      <c r="A474" s="6" t="s">
        <v>56</v>
      </c>
      <c r="B474" s="37"/>
      <c r="C474" s="7"/>
      <c r="D474" s="24"/>
      <c r="E474" s="24"/>
      <c r="F474" s="24"/>
      <c r="G474" s="35"/>
      <c r="H474" s="25"/>
      <c r="I474" s="26"/>
      <c r="J474" s="26"/>
      <c r="K474" s="26"/>
      <c r="L474" s="26"/>
      <c r="M474" s="26"/>
      <c r="N474" s="26"/>
      <c r="O474" s="27"/>
      <c r="P474" s="213"/>
      <c r="Q474" s="40">
        <f t="shared" si="509"/>
        <v>0</v>
      </c>
      <c r="R474" s="26"/>
      <c r="S474" s="26"/>
      <c r="T474" s="26"/>
      <c r="U474" s="26"/>
      <c r="V474" s="26"/>
      <c r="W474" s="26"/>
      <c r="X474" s="27"/>
      <c r="Y474" s="27"/>
      <c r="Z474" s="28"/>
      <c r="AA474" s="29"/>
      <c r="AB474" s="29"/>
      <c r="AC474" s="29"/>
      <c r="AD474" s="29"/>
      <c r="AE474" s="29"/>
      <c r="AF474" s="29"/>
      <c r="AG474" s="29"/>
      <c r="AH474" s="30"/>
      <c r="AI474" s="36"/>
    </row>
    <row r="475" spans="1:35" x14ac:dyDescent="0.25">
      <c r="A475" s="31">
        <v>1</v>
      </c>
      <c r="B475" s="52">
        <v>3665.9</v>
      </c>
      <c r="C475" s="33">
        <v>2.2999999999999998</v>
      </c>
      <c r="D475" s="33">
        <v>13.39</v>
      </c>
      <c r="E475" s="33">
        <v>10.1</v>
      </c>
      <c r="F475" s="35">
        <v>0.77</v>
      </c>
      <c r="G475" s="35">
        <v>1.33</v>
      </c>
      <c r="H475" s="35"/>
      <c r="I475" s="51">
        <v>101375.44</v>
      </c>
      <c r="J475" s="41">
        <f t="shared" ref="J475:J480" si="530">I475-K475-L475-M475-N475</f>
        <v>7650.0560000000005</v>
      </c>
      <c r="K475" s="41">
        <f>B475*D475</f>
        <v>49086.401000000005</v>
      </c>
      <c r="L475" s="41">
        <f>E475*B475</f>
        <v>37025.589999999997</v>
      </c>
      <c r="M475" s="41">
        <f>F475*B475</f>
        <v>2822.7429999999999</v>
      </c>
      <c r="N475" s="110">
        <v>4790.6499999999996</v>
      </c>
      <c r="O475" s="41"/>
      <c r="P475" s="213">
        <f t="shared" si="522"/>
        <v>1.060804964200402</v>
      </c>
      <c r="Q475" s="40">
        <f t="shared" si="509"/>
        <v>101375.44</v>
      </c>
      <c r="R475" s="51">
        <v>107539.57</v>
      </c>
      <c r="S475" s="41">
        <f>R475-T475-U475-V475-W475-X475</f>
        <v>8095.0026829577328</v>
      </c>
      <c r="T475" s="41">
        <f>P475*K475</f>
        <v>52071.097855531581</v>
      </c>
      <c r="U475" s="41">
        <f>L475*P475</f>
        <v>39276.929674448758</v>
      </c>
      <c r="V475" s="41">
        <f t="shared" ref="V475:V490" si="531">P475*M475</f>
        <v>2994.3797870619355</v>
      </c>
      <c r="W475" s="51">
        <v>5102.16</v>
      </c>
      <c r="X475" s="51"/>
      <c r="Y475" s="41"/>
      <c r="Z475" s="40">
        <f>SUM(S475:Y475)</f>
        <v>107539.57</v>
      </c>
      <c r="AA475" s="54">
        <f t="shared" ref="AA475:AA490" si="532">Z475-AF475-AE475-AD475-AC475-AB475</f>
        <v>8266.6394700196615</v>
      </c>
      <c r="AB475" s="54">
        <f t="shared" ref="AB475:AB490" si="533">T475</f>
        <v>52071.097855531581</v>
      </c>
      <c r="AC475" s="54">
        <f t="shared" ref="AC475:AC490" si="534">U475</f>
        <v>39276.929674448758</v>
      </c>
      <c r="AD475" s="54">
        <f t="shared" ref="AD475:AD490" si="535">M475</f>
        <v>2822.7429999999999</v>
      </c>
      <c r="AE475" s="54">
        <f t="shared" ref="AE475:AE490" si="536">W475</f>
        <v>5102.16</v>
      </c>
      <c r="AF475" s="54">
        <f t="shared" ref="AF475:AF490" si="537">X475</f>
        <v>0</v>
      </c>
      <c r="AG475" s="54"/>
      <c r="AH475" s="42">
        <f t="shared" ref="AH475:AH490" si="538">SUM(AA475:AG475)</f>
        <v>107539.57</v>
      </c>
      <c r="AI475" s="56">
        <f t="shared" ref="AI475:AI490" si="539">I475-Z475</f>
        <v>-6164.1300000000047</v>
      </c>
    </row>
    <row r="476" spans="1:35" x14ac:dyDescent="0.25">
      <c r="A476" s="31">
        <v>2</v>
      </c>
      <c r="B476" s="52">
        <v>1470.6</v>
      </c>
      <c r="C476" s="33">
        <v>2.2999999999999998</v>
      </c>
      <c r="D476" s="33">
        <v>11.56</v>
      </c>
      <c r="E476" s="33">
        <v>2.77</v>
      </c>
      <c r="F476" s="35">
        <v>0.77</v>
      </c>
      <c r="G476" s="35">
        <v>1.33</v>
      </c>
      <c r="H476" s="35"/>
      <c r="I476" s="51">
        <v>27250.17</v>
      </c>
      <c r="J476" s="41">
        <f t="shared" si="530"/>
        <v>3088.2199999999993</v>
      </c>
      <c r="K476" s="41">
        <f t="shared" ref="K476:K490" si="540">B476*D476</f>
        <v>17000.135999999999</v>
      </c>
      <c r="L476" s="41">
        <f t="shared" ref="L476:L490" si="541">E476*B476</f>
        <v>4073.5619999999999</v>
      </c>
      <c r="M476" s="41">
        <f t="shared" ref="M476:M490" si="542">F476*B476</f>
        <v>1132.3619999999999</v>
      </c>
      <c r="N476" s="110">
        <v>1955.89</v>
      </c>
      <c r="O476" s="41"/>
      <c r="P476" s="213">
        <f t="shared" si="522"/>
        <v>1.2198628485620457</v>
      </c>
      <c r="Q476" s="40">
        <f t="shared" si="509"/>
        <v>27250.17</v>
      </c>
      <c r="R476" s="51">
        <v>33241.47</v>
      </c>
      <c r="S476" s="41">
        <f t="shared" ref="S476:S490" si="543">R476-T476-U476-V476-W476-X476</f>
        <v>3757.3323930603037</v>
      </c>
      <c r="T476" s="41">
        <f t="shared" ref="T476:T490" si="544">P476*K476</f>
        <v>20737.834326902179</v>
      </c>
      <c r="U476" s="41">
        <f t="shared" ref="U476:U490" si="545">L476*P476</f>
        <v>4969.1869451141038</v>
      </c>
      <c r="V476" s="41">
        <f t="shared" si="531"/>
        <v>1381.3263349234151</v>
      </c>
      <c r="W476" s="51">
        <v>2395.79</v>
      </c>
      <c r="X476" s="51"/>
      <c r="Y476" s="41"/>
      <c r="Z476" s="40">
        <f t="shared" ref="Z476:Z490" si="546">SUM(S476:Y476)</f>
        <v>33241.47</v>
      </c>
      <c r="AA476" s="54">
        <f t="shared" si="532"/>
        <v>4006.2967279837176</v>
      </c>
      <c r="AB476" s="54">
        <f t="shared" si="533"/>
        <v>20737.834326902179</v>
      </c>
      <c r="AC476" s="54">
        <f t="shared" si="534"/>
        <v>4969.1869451141038</v>
      </c>
      <c r="AD476" s="54">
        <f t="shared" si="535"/>
        <v>1132.3619999999999</v>
      </c>
      <c r="AE476" s="54">
        <f t="shared" si="536"/>
        <v>2395.79</v>
      </c>
      <c r="AF476" s="54">
        <f t="shared" si="537"/>
        <v>0</v>
      </c>
      <c r="AG476" s="54"/>
      <c r="AH476" s="42">
        <f t="shared" si="538"/>
        <v>33241.47</v>
      </c>
      <c r="AI476" s="56">
        <f t="shared" si="539"/>
        <v>-5991.3000000000029</v>
      </c>
    </row>
    <row r="477" spans="1:35" x14ac:dyDescent="0.25">
      <c r="A477" s="31">
        <v>3</v>
      </c>
      <c r="B477" s="52">
        <v>1474.6</v>
      </c>
      <c r="C477" s="33">
        <v>2.2999999999999998</v>
      </c>
      <c r="D477" s="33">
        <v>11.54</v>
      </c>
      <c r="E477" s="33">
        <v>2.25</v>
      </c>
      <c r="F477" s="35">
        <v>0.77</v>
      </c>
      <c r="G477" s="35">
        <v>1.33</v>
      </c>
      <c r="H477" s="35"/>
      <c r="I477" s="51">
        <v>26528.080000000002</v>
      </c>
      <c r="J477" s="41">
        <f t="shared" si="530"/>
        <v>3096.6840000000029</v>
      </c>
      <c r="K477" s="41">
        <f t="shared" si="540"/>
        <v>17016.883999999998</v>
      </c>
      <c r="L477" s="41">
        <f t="shared" si="541"/>
        <v>3317.85</v>
      </c>
      <c r="M477" s="41">
        <f t="shared" si="542"/>
        <v>1135.442</v>
      </c>
      <c r="N477" s="110">
        <v>1961.22</v>
      </c>
      <c r="O477" s="41"/>
      <c r="P477" s="213">
        <f t="shared" si="522"/>
        <v>0.94326803899867606</v>
      </c>
      <c r="Q477" s="40">
        <f t="shared" si="509"/>
        <v>26528.080000000002</v>
      </c>
      <c r="R477" s="51">
        <v>25023.09</v>
      </c>
      <c r="S477" s="41">
        <f t="shared" si="543"/>
        <v>2913.2391875235635</v>
      </c>
      <c r="T477" s="41">
        <f t="shared" si="544"/>
        <v>16051.482800547945</v>
      </c>
      <c r="U477" s="41">
        <f t="shared" si="545"/>
        <v>3129.6218631917573</v>
      </c>
      <c r="V477" s="41">
        <f t="shared" si="531"/>
        <v>1071.0261487367347</v>
      </c>
      <c r="W477" s="51">
        <v>1857.72</v>
      </c>
      <c r="X477" s="51"/>
      <c r="Y477" s="41"/>
      <c r="Z477" s="40">
        <f t="shared" si="546"/>
        <v>25023.090000000004</v>
      </c>
      <c r="AA477" s="54">
        <f t="shared" si="532"/>
        <v>2848.8233362603005</v>
      </c>
      <c r="AB477" s="54">
        <f t="shared" si="533"/>
        <v>16051.482800547945</v>
      </c>
      <c r="AC477" s="54">
        <f t="shared" si="534"/>
        <v>3129.6218631917573</v>
      </c>
      <c r="AD477" s="54">
        <f t="shared" si="535"/>
        <v>1135.442</v>
      </c>
      <c r="AE477" s="54">
        <f t="shared" si="536"/>
        <v>1857.72</v>
      </c>
      <c r="AF477" s="54">
        <f t="shared" si="537"/>
        <v>0</v>
      </c>
      <c r="AG477" s="54"/>
      <c r="AH477" s="42">
        <f t="shared" si="538"/>
        <v>25023.090000000004</v>
      </c>
      <c r="AI477" s="56">
        <f t="shared" si="539"/>
        <v>1504.989999999998</v>
      </c>
    </row>
    <row r="478" spans="1:35" x14ac:dyDescent="0.25">
      <c r="A478" s="31">
        <v>4</v>
      </c>
      <c r="B478" s="52">
        <v>1465.7</v>
      </c>
      <c r="C478" s="33">
        <v>2.2999999999999998</v>
      </c>
      <c r="D478" s="33">
        <v>11.58</v>
      </c>
      <c r="E478" s="33">
        <v>2.2999999999999998</v>
      </c>
      <c r="F478" s="35">
        <v>0.77</v>
      </c>
      <c r="G478" s="35">
        <v>1.33</v>
      </c>
      <c r="H478" s="35"/>
      <c r="I478" s="51">
        <v>26499.9</v>
      </c>
      <c r="J478" s="41">
        <f t="shared" si="530"/>
        <v>3077.9850000000015</v>
      </c>
      <c r="K478" s="41">
        <f t="shared" si="540"/>
        <v>16972.806</v>
      </c>
      <c r="L478" s="41">
        <f t="shared" si="541"/>
        <v>3371.1099999999997</v>
      </c>
      <c r="M478" s="41">
        <f t="shared" si="542"/>
        <v>1128.5890000000002</v>
      </c>
      <c r="N478" s="110">
        <v>1949.41</v>
      </c>
      <c r="O478" s="41"/>
      <c r="P478" s="213">
        <f t="shared" si="522"/>
        <v>0.89702112083441821</v>
      </c>
      <c r="Q478" s="40">
        <f t="shared" si="509"/>
        <v>26499.9</v>
      </c>
      <c r="R478" s="51">
        <v>23770.97</v>
      </c>
      <c r="S478" s="41">
        <f t="shared" si="543"/>
        <v>2754.1594977773516</v>
      </c>
      <c r="T478" s="41">
        <f t="shared" si="544"/>
        <v>15224.965461825139</v>
      </c>
      <c r="U478" s="41">
        <f t="shared" si="545"/>
        <v>3023.9568706561154</v>
      </c>
      <c r="V478" s="41">
        <f t="shared" si="531"/>
        <v>1012.3681697413954</v>
      </c>
      <c r="W478" s="51">
        <v>1755.52</v>
      </c>
      <c r="X478" s="51"/>
      <c r="Y478" s="41"/>
      <c r="Z478" s="40">
        <f t="shared" si="546"/>
        <v>23770.97</v>
      </c>
      <c r="AA478" s="54">
        <f t="shared" si="532"/>
        <v>2637.938667518747</v>
      </c>
      <c r="AB478" s="54">
        <f t="shared" si="533"/>
        <v>15224.965461825139</v>
      </c>
      <c r="AC478" s="54">
        <f t="shared" si="534"/>
        <v>3023.9568706561154</v>
      </c>
      <c r="AD478" s="54">
        <f t="shared" si="535"/>
        <v>1128.5890000000002</v>
      </c>
      <c r="AE478" s="54">
        <f t="shared" si="536"/>
        <v>1755.52</v>
      </c>
      <c r="AF478" s="54">
        <f t="shared" si="537"/>
        <v>0</v>
      </c>
      <c r="AG478" s="54"/>
      <c r="AH478" s="42">
        <f t="shared" si="538"/>
        <v>23770.97</v>
      </c>
      <c r="AI478" s="56">
        <f t="shared" si="539"/>
        <v>2728.9300000000003</v>
      </c>
    </row>
    <row r="479" spans="1:35" x14ac:dyDescent="0.25">
      <c r="A479" s="31">
        <v>5</v>
      </c>
      <c r="B479" s="52">
        <v>8488.9</v>
      </c>
      <c r="C479" s="33">
        <v>2.2999999999999998</v>
      </c>
      <c r="D479" s="33">
        <v>10.64</v>
      </c>
      <c r="E479" s="33">
        <v>3.72</v>
      </c>
      <c r="F479" s="35">
        <v>0.77</v>
      </c>
      <c r="G479" s="35">
        <v>1.33</v>
      </c>
      <c r="H479" s="35"/>
      <c r="I479" s="51">
        <v>157553.99</v>
      </c>
      <c r="J479" s="41">
        <f t="shared" si="530"/>
        <v>17826.632999999983</v>
      </c>
      <c r="K479" s="41">
        <f t="shared" si="540"/>
        <v>90321.896000000008</v>
      </c>
      <c r="L479" s="41">
        <f t="shared" si="541"/>
        <v>31578.707999999999</v>
      </c>
      <c r="M479" s="41">
        <f t="shared" si="542"/>
        <v>6536.4529999999995</v>
      </c>
      <c r="N479" s="110">
        <v>11290.3</v>
      </c>
      <c r="O479" s="41"/>
      <c r="P479" s="213">
        <f t="shared" si="522"/>
        <v>1.0096444399789559</v>
      </c>
      <c r="Q479" s="40">
        <f t="shared" si="509"/>
        <v>157553.99</v>
      </c>
      <c r="R479" s="51">
        <v>159073.51</v>
      </c>
      <c r="S479" s="41">
        <f t="shared" si="543"/>
        <v>17991.009512689765</v>
      </c>
      <c r="T479" s="41">
        <f t="shared" si="544"/>
        <v>91193.000104757506</v>
      </c>
      <c r="U479" s="41">
        <f t="shared" si="545"/>
        <v>31883.266953918974</v>
      </c>
      <c r="V479" s="41">
        <f t="shared" si="531"/>
        <v>6599.4934286337657</v>
      </c>
      <c r="W479" s="51">
        <v>11406.74</v>
      </c>
      <c r="X479" s="51"/>
      <c r="Y479" s="41"/>
      <c r="Z479" s="40">
        <f t="shared" si="546"/>
        <v>159073.50999999998</v>
      </c>
      <c r="AA479" s="54">
        <f t="shared" si="532"/>
        <v>18054.049941323508</v>
      </c>
      <c r="AB479" s="54">
        <f t="shared" si="533"/>
        <v>91193.000104757506</v>
      </c>
      <c r="AC479" s="54">
        <f t="shared" si="534"/>
        <v>31883.266953918974</v>
      </c>
      <c r="AD479" s="54">
        <f t="shared" si="535"/>
        <v>6536.4529999999995</v>
      </c>
      <c r="AE479" s="54">
        <f t="shared" si="536"/>
        <v>11406.74</v>
      </c>
      <c r="AF479" s="54">
        <f t="shared" si="537"/>
        <v>0</v>
      </c>
      <c r="AG479" s="54"/>
      <c r="AH479" s="42">
        <f t="shared" si="538"/>
        <v>159073.50999999998</v>
      </c>
      <c r="AI479" s="56">
        <f t="shared" si="539"/>
        <v>-1519.5199999999895</v>
      </c>
    </row>
    <row r="480" spans="1:35" x14ac:dyDescent="0.25">
      <c r="A480" s="31">
        <v>6</v>
      </c>
      <c r="B480" s="52">
        <v>10701.3</v>
      </c>
      <c r="C480" s="33">
        <v>2.2999999999999998</v>
      </c>
      <c r="D480" s="33">
        <v>10.85</v>
      </c>
      <c r="E480" s="33">
        <v>2.5099999999999998</v>
      </c>
      <c r="F480" s="35">
        <v>0.77</v>
      </c>
      <c r="G480" s="35">
        <v>1.33</v>
      </c>
      <c r="H480" s="35"/>
      <c r="I480" s="51">
        <v>188022.09</v>
      </c>
      <c r="J480" s="41">
        <f t="shared" si="530"/>
        <v>22579.961000000018</v>
      </c>
      <c r="K480" s="41">
        <f t="shared" si="540"/>
        <v>116109.10499999998</v>
      </c>
      <c r="L480" s="41">
        <f t="shared" si="541"/>
        <v>26860.262999999995</v>
      </c>
      <c r="M480" s="41">
        <f t="shared" si="542"/>
        <v>8240.0010000000002</v>
      </c>
      <c r="N480" s="110">
        <v>14232.76</v>
      </c>
      <c r="O480" s="41"/>
      <c r="P480" s="213">
        <f t="shared" si="522"/>
        <v>0.99259810376536073</v>
      </c>
      <c r="Q480" s="40">
        <f t="shared" si="509"/>
        <v>188022.09</v>
      </c>
      <c r="R480" s="51">
        <v>186630.37</v>
      </c>
      <c r="S480" s="41">
        <f t="shared" si="543"/>
        <v>22487.487059043298</v>
      </c>
      <c r="T480" s="41">
        <f t="shared" si="544"/>
        <v>115249.67745289314</v>
      </c>
      <c r="U480" s="41">
        <f t="shared" si="545"/>
        <v>26661.446120438875</v>
      </c>
      <c r="V480" s="41">
        <f t="shared" si="531"/>
        <v>8179.0093676246761</v>
      </c>
      <c r="W480" s="51">
        <v>14052.75</v>
      </c>
      <c r="X480" s="51"/>
      <c r="Y480" s="41"/>
      <c r="Z480" s="40">
        <f t="shared" si="546"/>
        <v>186630.36999999997</v>
      </c>
      <c r="AA480" s="54">
        <f t="shared" si="532"/>
        <v>22426.495426667971</v>
      </c>
      <c r="AB480" s="54">
        <f t="shared" si="533"/>
        <v>115249.67745289314</v>
      </c>
      <c r="AC480" s="54">
        <f t="shared" si="534"/>
        <v>26661.446120438875</v>
      </c>
      <c r="AD480" s="54">
        <f t="shared" si="535"/>
        <v>8240.0010000000002</v>
      </c>
      <c r="AE480" s="54">
        <f t="shared" si="536"/>
        <v>14052.75</v>
      </c>
      <c r="AF480" s="54">
        <f t="shared" si="537"/>
        <v>0</v>
      </c>
      <c r="AG480" s="54"/>
      <c r="AH480" s="42">
        <f t="shared" si="538"/>
        <v>186630.36999999997</v>
      </c>
      <c r="AI480" s="56">
        <f t="shared" si="539"/>
        <v>1391.7200000000303</v>
      </c>
    </row>
    <row r="481" spans="1:35" x14ac:dyDescent="0.25">
      <c r="A481" s="31">
        <v>7</v>
      </c>
      <c r="B481" s="52">
        <v>4988.2</v>
      </c>
      <c r="C481" s="33">
        <v>2.2999999999999998</v>
      </c>
      <c r="D481" s="33">
        <v>11.22</v>
      </c>
      <c r="E481" s="33">
        <v>3.45</v>
      </c>
      <c r="F481" s="35">
        <v>0.77</v>
      </c>
      <c r="G481" s="35">
        <v>1.33</v>
      </c>
      <c r="H481" s="35"/>
      <c r="I481" s="51">
        <v>95374.52</v>
      </c>
      <c r="J481" s="41">
        <f>I481-K481-L481-M481-N481-O481</f>
        <v>11722.222000000003</v>
      </c>
      <c r="K481" s="41">
        <f t="shared" si="540"/>
        <v>55967.603999999999</v>
      </c>
      <c r="L481" s="41">
        <f t="shared" si="541"/>
        <v>17209.29</v>
      </c>
      <c r="M481" s="41">
        <f t="shared" si="542"/>
        <v>3840.9139999999998</v>
      </c>
      <c r="N481" s="110">
        <v>6634.49</v>
      </c>
      <c r="O481" s="41">
        <f>H481*B481</f>
        <v>0</v>
      </c>
      <c r="P481" s="213">
        <f t="shared" si="522"/>
        <v>0.91248197107571283</v>
      </c>
      <c r="Q481" s="40">
        <f t="shared" si="509"/>
        <v>95374.52</v>
      </c>
      <c r="R481" s="51">
        <v>87027.53</v>
      </c>
      <c r="S481" s="41">
        <f t="shared" si="543"/>
        <v>10690.258748229196</v>
      </c>
      <c r="T481" s="41">
        <f t="shared" si="544"/>
        <v>51069.429614304951</v>
      </c>
      <c r="U481" s="41">
        <f t="shared" si="545"/>
        <v>15703.166860013554</v>
      </c>
      <c r="V481" s="41">
        <f t="shared" si="531"/>
        <v>3504.7647774523002</v>
      </c>
      <c r="W481" s="51">
        <v>6059.91</v>
      </c>
      <c r="X481" s="51"/>
      <c r="Y481" s="41"/>
      <c r="Z481" s="40">
        <f t="shared" si="546"/>
        <v>87027.530000000013</v>
      </c>
      <c r="AA481" s="54">
        <f t="shared" si="532"/>
        <v>10354.109525681502</v>
      </c>
      <c r="AB481" s="54">
        <f t="shared" si="533"/>
        <v>51069.429614304951</v>
      </c>
      <c r="AC481" s="54">
        <f t="shared" si="534"/>
        <v>15703.166860013554</v>
      </c>
      <c r="AD481" s="54">
        <f t="shared" si="535"/>
        <v>3840.9139999999998</v>
      </c>
      <c r="AE481" s="54">
        <f t="shared" si="536"/>
        <v>6059.91</v>
      </c>
      <c r="AF481" s="54">
        <f t="shared" si="537"/>
        <v>0</v>
      </c>
      <c r="AG481" s="54"/>
      <c r="AH481" s="42">
        <f t="shared" si="538"/>
        <v>87027.530000000013</v>
      </c>
      <c r="AI481" s="56">
        <f t="shared" si="539"/>
        <v>8346.9899999999907</v>
      </c>
    </row>
    <row r="482" spans="1:35" x14ac:dyDescent="0.25">
      <c r="A482" s="31">
        <v>8</v>
      </c>
      <c r="B482" s="52">
        <v>2363.9</v>
      </c>
      <c r="C482" s="33">
        <v>2.2999999999999998</v>
      </c>
      <c r="D482" s="33">
        <v>11.02</v>
      </c>
      <c r="E482" s="33">
        <v>3.07</v>
      </c>
      <c r="F482" s="35">
        <v>0.77</v>
      </c>
      <c r="G482" s="35">
        <v>1.33</v>
      </c>
      <c r="H482" s="35"/>
      <c r="I482" s="51">
        <v>43472.27</v>
      </c>
      <c r="J482" s="41">
        <f>I482-K482-L482-M482-N482-O482</f>
        <v>5200.655999999999</v>
      </c>
      <c r="K482" s="41">
        <f t="shared" si="540"/>
        <v>26050.178</v>
      </c>
      <c r="L482" s="41">
        <f t="shared" si="541"/>
        <v>7257.1729999999998</v>
      </c>
      <c r="M482" s="41">
        <f t="shared" si="542"/>
        <v>1820.2030000000002</v>
      </c>
      <c r="N482" s="110">
        <v>3144.06</v>
      </c>
      <c r="O482" s="41">
        <f>H482*B482</f>
        <v>0</v>
      </c>
      <c r="P482" s="213">
        <f t="shared" si="522"/>
        <v>0.83422857835581166</v>
      </c>
      <c r="Q482" s="40">
        <f t="shared" si="509"/>
        <v>43472.27</v>
      </c>
      <c r="R482" s="51">
        <v>36265.81</v>
      </c>
      <c r="S482" s="41">
        <f t="shared" si="543"/>
        <v>4338.5105654629915</v>
      </c>
      <c r="T482" s="41">
        <f t="shared" si="544"/>
        <v>21731.802958855842</v>
      </c>
      <c r="U482" s="41">
        <f t="shared" si="545"/>
        <v>6054.1411146721803</v>
      </c>
      <c r="V482" s="41">
        <f t="shared" si="531"/>
        <v>1518.4653610089836</v>
      </c>
      <c r="W482" s="51">
        <v>2622.89</v>
      </c>
      <c r="X482" s="51"/>
      <c r="Y482" s="41"/>
      <c r="Z482" s="40">
        <f t="shared" si="546"/>
        <v>36265.81</v>
      </c>
      <c r="AA482" s="54">
        <f t="shared" si="532"/>
        <v>4036.7729264719746</v>
      </c>
      <c r="AB482" s="54">
        <f t="shared" si="533"/>
        <v>21731.802958855842</v>
      </c>
      <c r="AC482" s="54">
        <f t="shared" si="534"/>
        <v>6054.1411146721803</v>
      </c>
      <c r="AD482" s="54">
        <f t="shared" si="535"/>
        <v>1820.2030000000002</v>
      </c>
      <c r="AE482" s="54">
        <f t="shared" si="536"/>
        <v>2622.89</v>
      </c>
      <c r="AF482" s="54">
        <f t="shared" si="537"/>
        <v>0</v>
      </c>
      <c r="AG482" s="54"/>
      <c r="AH482" s="42">
        <f t="shared" si="538"/>
        <v>36265.81</v>
      </c>
      <c r="AI482" s="56">
        <f t="shared" si="539"/>
        <v>7206.4599999999991</v>
      </c>
    </row>
    <row r="483" spans="1:35" x14ac:dyDescent="0.25">
      <c r="A483" s="31">
        <v>9</v>
      </c>
      <c r="B483" s="52">
        <v>7667.4</v>
      </c>
      <c r="C483" s="33">
        <v>2.2999999999999998</v>
      </c>
      <c r="D483" s="33">
        <v>10.91</v>
      </c>
      <c r="E483" s="33">
        <v>3.26</v>
      </c>
      <c r="F483" s="35">
        <v>0.77</v>
      </c>
      <c r="G483" s="35">
        <v>1.33</v>
      </c>
      <c r="H483" s="35"/>
      <c r="I483" s="51">
        <v>142384.65</v>
      </c>
      <c r="J483" s="41">
        <f>I483-K483-L483-M483-N483-O483</f>
        <v>17636.103999999988</v>
      </c>
      <c r="K483" s="41">
        <f t="shared" si="540"/>
        <v>83651.334000000003</v>
      </c>
      <c r="L483" s="41">
        <f t="shared" si="541"/>
        <v>24995.723999999998</v>
      </c>
      <c r="M483" s="41">
        <f t="shared" si="542"/>
        <v>5903.8980000000001</v>
      </c>
      <c r="N483" s="110">
        <v>10197.59</v>
      </c>
      <c r="O483" s="41">
        <f>H483*B483</f>
        <v>0</v>
      </c>
      <c r="P483" s="213">
        <f t="shared" si="522"/>
        <v>1.0875745384070545</v>
      </c>
      <c r="Q483" s="40">
        <f t="shared" si="509"/>
        <v>142384.65</v>
      </c>
      <c r="R483" s="51">
        <v>154853.92000000001</v>
      </c>
      <c r="S483" s="41">
        <f t="shared" si="543"/>
        <v>19164.926904213196</v>
      </c>
      <c r="T483" s="41">
        <f t="shared" si="544"/>
        <v>90977.060962184347</v>
      </c>
      <c r="U483" s="41">
        <f t="shared" si="545"/>
        <v>27184.712991450135</v>
      </c>
      <c r="V483" s="41">
        <f t="shared" si="531"/>
        <v>6420.929142152333</v>
      </c>
      <c r="W483" s="51">
        <v>11106.29</v>
      </c>
      <c r="X483" s="51"/>
      <c r="Y483" s="41"/>
      <c r="Z483" s="40">
        <f t="shared" si="546"/>
        <v>154853.92000000001</v>
      </c>
      <c r="AA483" s="54">
        <f t="shared" si="532"/>
        <v>19681.958046365544</v>
      </c>
      <c r="AB483" s="54">
        <f t="shared" si="533"/>
        <v>90977.060962184347</v>
      </c>
      <c r="AC483" s="54">
        <f t="shared" si="534"/>
        <v>27184.712991450135</v>
      </c>
      <c r="AD483" s="54">
        <f t="shared" si="535"/>
        <v>5903.8980000000001</v>
      </c>
      <c r="AE483" s="54">
        <f t="shared" si="536"/>
        <v>11106.29</v>
      </c>
      <c r="AF483" s="54">
        <f t="shared" si="537"/>
        <v>0</v>
      </c>
      <c r="AG483" s="54"/>
      <c r="AH483" s="42">
        <f t="shared" si="538"/>
        <v>154853.92000000001</v>
      </c>
      <c r="AI483" s="56">
        <f t="shared" si="539"/>
        <v>-12469.270000000019</v>
      </c>
    </row>
    <row r="484" spans="1:35" x14ac:dyDescent="0.25">
      <c r="A484" s="31">
        <v>10</v>
      </c>
      <c r="B484" s="52">
        <v>6215.4</v>
      </c>
      <c r="C484" s="33">
        <v>2.2999999999999998</v>
      </c>
      <c r="D484" s="33">
        <v>10.63</v>
      </c>
      <c r="E484" s="33">
        <v>3.97</v>
      </c>
      <c r="F484" s="35">
        <v>0.77</v>
      </c>
      <c r="G484" s="35">
        <v>1.33</v>
      </c>
      <c r="H484" s="35"/>
      <c r="I484" s="51">
        <v>118093.52</v>
      </c>
      <c r="J484" s="41">
        <f t="shared" ref="J484:J490" si="547">I484-K484-L484-M484-N484</f>
        <v>14296.302</v>
      </c>
      <c r="K484" s="41">
        <f t="shared" si="540"/>
        <v>66069.702000000005</v>
      </c>
      <c r="L484" s="41">
        <f t="shared" si="541"/>
        <v>24675.137999999999</v>
      </c>
      <c r="M484" s="41">
        <f t="shared" si="542"/>
        <v>4785.8580000000002</v>
      </c>
      <c r="N484" s="110">
        <v>8266.52</v>
      </c>
      <c r="O484" s="41"/>
      <c r="P484" s="213">
        <f t="shared" si="522"/>
        <v>0.94751786550184969</v>
      </c>
      <c r="Q484" s="40">
        <f t="shared" si="509"/>
        <v>118093.52</v>
      </c>
      <c r="R484" s="51">
        <v>111895.72</v>
      </c>
      <c r="S484" s="41">
        <f t="shared" si="543"/>
        <v>13537.10694113818</v>
      </c>
      <c r="T484" s="41">
        <f t="shared" si="544"/>
        <v>62602.223013383293</v>
      </c>
      <c r="U484" s="41">
        <f t="shared" si="545"/>
        <v>23380.134088723578</v>
      </c>
      <c r="V484" s="41">
        <f t="shared" si="531"/>
        <v>4534.6859567549518</v>
      </c>
      <c r="W484" s="51">
        <v>7841.57</v>
      </c>
      <c r="X484" s="51"/>
      <c r="Y484" s="41"/>
      <c r="Z484" s="40">
        <f t="shared" si="546"/>
        <v>111895.72</v>
      </c>
      <c r="AA484" s="54">
        <f t="shared" si="532"/>
        <v>13285.934897893123</v>
      </c>
      <c r="AB484" s="54">
        <f t="shared" si="533"/>
        <v>62602.223013383293</v>
      </c>
      <c r="AC484" s="54">
        <f t="shared" si="534"/>
        <v>23380.134088723578</v>
      </c>
      <c r="AD484" s="54">
        <f t="shared" si="535"/>
        <v>4785.8580000000002</v>
      </c>
      <c r="AE484" s="54">
        <f t="shared" si="536"/>
        <v>7841.57</v>
      </c>
      <c r="AF484" s="54">
        <f t="shared" si="537"/>
        <v>0</v>
      </c>
      <c r="AG484" s="54"/>
      <c r="AH484" s="42">
        <f t="shared" si="538"/>
        <v>111895.72</v>
      </c>
      <c r="AI484" s="56">
        <f t="shared" si="539"/>
        <v>6197.8000000000029</v>
      </c>
    </row>
    <row r="485" spans="1:35" x14ac:dyDescent="0.25">
      <c r="A485" s="31">
        <v>11</v>
      </c>
      <c r="B485" s="52">
        <v>6020.7</v>
      </c>
      <c r="C485" s="33">
        <v>2.2999999999999998</v>
      </c>
      <c r="D485" s="33">
        <v>10.48</v>
      </c>
      <c r="E485" s="33">
        <v>3.3</v>
      </c>
      <c r="F485" s="35">
        <v>0.77</v>
      </c>
      <c r="G485" s="35">
        <v>1.33</v>
      </c>
      <c r="H485" s="35"/>
      <c r="I485" s="51">
        <v>110118.57</v>
      </c>
      <c r="J485" s="41">
        <f t="shared" si="547"/>
        <v>14509.81500000001</v>
      </c>
      <c r="K485" s="41">
        <f t="shared" si="540"/>
        <v>63096.936000000002</v>
      </c>
      <c r="L485" s="41">
        <f t="shared" si="541"/>
        <v>19868.309999999998</v>
      </c>
      <c r="M485" s="41">
        <f t="shared" si="542"/>
        <v>4635.9390000000003</v>
      </c>
      <c r="N485" s="110">
        <v>8007.57</v>
      </c>
      <c r="O485" s="41"/>
      <c r="P485" s="213">
        <f t="shared" si="522"/>
        <v>0.92231019709028172</v>
      </c>
      <c r="Q485" s="40">
        <f t="shared" si="509"/>
        <v>110118.57</v>
      </c>
      <c r="R485" s="51">
        <v>101563.48</v>
      </c>
      <c r="S485" s="41">
        <f t="shared" si="543"/>
        <v>13361.833797307769</v>
      </c>
      <c r="T485" s="41">
        <f t="shared" si="544"/>
        <v>58194.94747795289</v>
      </c>
      <c r="U485" s="41">
        <f t="shared" si="545"/>
        <v>18324.744911950813</v>
      </c>
      <c r="V485" s="41">
        <f t="shared" si="531"/>
        <v>4275.7738127885241</v>
      </c>
      <c r="W485" s="51">
        <v>7406.18</v>
      </c>
      <c r="X485" s="51"/>
      <c r="Y485" s="41"/>
      <c r="Z485" s="40">
        <f t="shared" si="546"/>
        <v>101563.47999999998</v>
      </c>
      <c r="AA485" s="54">
        <f t="shared" si="532"/>
        <v>13001.668610096291</v>
      </c>
      <c r="AB485" s="54">
        <f t="shared" si="533"/>
        <v>58194.94747795289</v>
      </c>
      <c r="AC485" s="54">
        <f t="shared" si="534"/>
        <v>18324.744911950813</v>
      </c>
      <c r="AD485" s="54">
        <f t="shared" si="535"/>
        <v>4635.9390000000003</v>
      </c>
      <c r="AE485" s="54">
        <f t="shared" si="536"/>
        <v>7406.18</v>
      </c>
      <c r="AF485" s="54">
        <f t="shared" si="537"/>
        <v>0</v>
      </c>
      <c r="AG485" s="54"/>
      <c r="AH485" s="42">
        <f t="shared" si="538"/>
        <v>101563.47999999998</v>
      </c>
      <c r="AI485" s="56">
        <f t="shared" si="539"/>
        <v>8555.0900000000256</v>
      </c>
    </row>
    <row r="486" spans="1:35" x14ac:dyDescent="0.25">
      <c r="A486" s="31">
        <v>12</v>
      </c>
      <c r="B486" s="52">
        <v>2819.7</v>
      </c>
      <c r="C486" s="33">
        <v>2.2999999999999998</v>
      </c>
      <c r="D486" s="33">
        <v>10.71</v>
      </c>
      <c r="E486" s="33">
        <v>2.95</v>
      </c>
      <c r="F486" s="35">
        <v>0.77</v>
      </c>
      <c r="G486" s="35">
        <v>1.33</v>
      </c>
      <c r="H486" s="35"/>
      <c r="I486" s="51">
        <v>51205.83</v>
      </c>
      <c r="J486" s="41">
        <f t="shared" si="547"/>
        <v>6767.3590000000013</v>
      </c>
      <c r="K486" s="41">
        <f t="shared" si="540"/>
        <v>30198.987000000001</v>
      </c>
      <c r="L486" s="41">
        <f t="shared" si="541"/>
        <v>8318.1149999999998</v>
      </c>
      <c r="M486" s="41">
        <f t="shared" si="542"/>
        <v>2171.1689999999999</v>
      </c>
      <c r="N486" s="110">
        <v>3750.2</v>
      </c>
      <c r="O486" s="41"/>
      <c r="P486" s="213">
        <f t="shared" si="522"/>
        <v>1.1174577191698678</v>
      </c>
      <c r="Q486" s="40">
        <f t="shared" si="509"/>
        <v>51205.83</v>
      </c>
      <c r="R486" s="51">
        <v>57220.35</v>
      </c>
      <c r="S486" s="41">
        <f t="shared" si="543"/>
        <v>7539.9974913745227</v>
      </c>
      <c r="T486" s="41">
        <f t="shared" si="544"/>
        <v>33746.091134260489</v>
      </c>
      <c r="U486" s="41">
        <f t="shared" si="545"/>
        <v>9295.1418156926647</v>
      </c>
      <c r="V486" s="41">
        <f t="shared" si="531"/>
        <v>2426.1895586723226</v>
      </c>
      <c r="W486" s="51">
        <v>4212.93</v>
      </c>
      <c r="X486" s="51"/>
      <c r="Y486" s="41"/>
      <c r="Z486" s="40">
        <f t="shared" si="546"/>
        <v>57220.350000000006</v>
      </c>
      <c r="AA486" s="54">
        <f t="shared" si="532"/>
        <v>7795.0180500468487</v>
      </c>
      <c r="AB486" s="54">
        <f t="shared" si="533"/>
        <v>33746.091134260489</v>
      </c>
      <c r="AC486" s="54">
        <f t="shared" si="534"/>
        <v>9295.1418156926647</v>
      </c>
      <c r="AD486" s="54">
        <f t="shared" si="535"/>
        <v>2171.1689999999999</v>
      </c>
      <c r="AE486" s="54">
        <f t="shared" si="536"/>
        <v>4212.93</v>
      </c>
      <c r="AF486" s="54">
        <f t="shared" si="537"/>
        <v>0</v>
      </c>
      <c r="AG486" s="54"/>
      <c r="AH486" s="42">
        <f t="shared" si="538"/>
        <v>57220.350000000006</v>
      </c>
      <c r="AI486" s="56">
        <f t="shared" si="539"/>
        <v>-6014.5200000000041</v>
      </c>
    </row>
    <row r="487" spans="1:35" x14ac:dyDescent="0.25">
      <c r="A487" s="31">
        <v>13</v>
      </c>
      <c r="B487" s="52">
        <v>7986.1</v>
      </c>
      <c r="C487" s="33">
        <v>2.2999999999999998</v>
      </c>
      <c r="D487" s="33">
        <v>10.74</v>
      </c>
      <c r="E487" s="33">
        <v>2.81</v>
      </c>
      <c r="F487" s="35">
        <v>0.77</v>
      </c>
      <c r="G487" s="35">
        <v>1.33</v>
      </c>
      <c r="H487" s="35"/>
      <c r="I487" s="51">
        <v>143750.43</v>
      </c>
      <c r="J487" s="41">
        <f t="shared" si="547"/>
        <v>18767.927999999982</v>
      </c>
      <c r="K487" s="41">
        <f t="shared" si="540"/>
        <v>85770.714000000007</v>
      </c>
      <c r="L487" s="41">
        <f t="shared" si="541"/>
        <v>22440.941000000003</v>
      </c>
      <c r="M487" s="41">
        <f t="shared" si="542"/>
        <v>6149.2970000000005</v>
      </c>
      <c r="N487" s="110">
        <v>10621.55</v>
      </c>
      <c r="O487" s="41"/>
      <c r="P487" s="213">
        <f t="shared" si="522"/>
        <v>0.87750638380699109</v>
      </c>
      <c r="Q487" s="40">
        <f t="shared" si="509"/>
        <v>143750.43</v>
      </c>
      <c r="R487" s="51">
        <v>126141.92</v>
      </c>
      <c r="S487" s="41">
        <f t="shared" si="543"/>
        <v>16338.924561755111</v>
      </c>
      <c r="T487" s="41">
        <f t="shared" si="544"/>
        <v>75264.349078683663</v>
      </c>
      <c r="U487" s="41">
        <f t="shared" si="545"/>
        <v>19692.068986136044</v>
      </c>
      <c r="V487" s="41">
        <f t="shared" si="531"/>
        <v>5396.0473734251791</v>
      </c>
      <c r="W487" s="51">
        <v>9450.5300000000007</v>
      </c>
      <c r="X487" s="51"/>
      <c r="Y487" s="41"/>
      <c r="Z487" s="40">
        <f t="shared" si="546"/>
        <v>126141.91999999998</v>
      </c>
      <c r="AA487" s="54">
        <f t="shared" si="532"/>
        <v>15585.674935180272</v>
      </c>
      <c r="AB487" s="54">
        <f t="shared" si="533"/>
        <v>75264.349078683663</v>
      </c>
      <c r="AC487" s="54">
        <f t="shared" si="534"/>
        <v>19692.068986136044</v>
      </c>
      <c r="AD487" s="54">
        <f t="shared" si="535"/>
        <v>6149.2970000000005</v>
      </c>
      <c r="AE487" s="54">
        <f t="shared" si="536"/>
        <v>9450.5300000000007</v>
      </c>
      <c r="AF487" s="54">
        <f t="shared" si="537"/>
        <v>0</v>
      </c>
      <c r="AG487" s="54"/>
      <c r="AH487" s="42">
        <f t="shared" si="538"/>
        <v>126141.91999999998</v>
      </c>
      <c r="AI487" s="56">
        <f t="shared" si="539"/>
        <v>17608.510000000009</v>
      </c>
    </row>
    <row r="488" spans="1:35" x14ac:dyDescent="0.25">
      <c r="A488" s="31">
        <v>14</v>
      </c>
      <c r="B488" s="52">
        <v>6546</v>
      </c>
      <c r="C488" s="33">
        <v>2.2999999999999998</v>
      </c>
      <c r="D488" s="33">
        <v>11.04</v>
      </c>
      <c r="E488" s="33">
        <v>2.82</v>
      </c>
      <c r="F488" s="35">
        <v>0.77</v>
      </c>
      <c r="G488" s="35">
        <v>1.33</v>
      </c>
      <c r="H488" s="35"/>
      <c r="I488" s="51">
        <v>119464.95</v>
      </c>
      <c r="J488" s="41">
        <f t="shared" si="547"/>
        <v>14990.720000000001</v>
      </c>
      <c r="K488" s="41">
        <f t="shared" si="540"/>
        <v>72267.839999999997</v>
      </c>
      <c r="L488" s="41">
        <f t="shared" si="541"/>
        <v>18459.719999999998</v>
      </c>
      <c r="M488" s="41">
        <f t="shared" si="542"/>
        <v>5040.42</v>
      </c>
      <c r="N488" s="110">
        <v>8706.25</v>
      </c>
      <c r="O488" s="41"/>
      <c r="P488" s="213">
        <f t="shared" si="522"/>
        <v>1.0289515041859558</v>
      </c>
      <c r="Q488" s="40">
        <f t="shared" si="509"/>
        <v>119464.95</v>
      </c>
      <c r="R488" s="51">
        <v>122923.64</v>
      </c>
      <c r="S488" s="41">
        <f t="shared" si="543"/>
        <v>15384.252926149476</v>
      </c>
      <c r="T488" s="41">
        <f t="shared" si="544"/>
        <v>74360.102672269975</v>
      </c>
      <c r="U488" s="41">
        <f t="shared" si="545"/>
        <v>18994.156660851571</v>
      </c>
      <c r="V488" s="41">
        <f t="shared" si="531"/>
        <v>5186.3477407289756</v>
      </c>
      <c r="W488" s="51">
        <v>8998.7800000000007</v>
      </c>
      <c r="X488" s="51"/>
      <c r="Y488" s="41"/>
      <c r="Z488" s="40">
        <f t="shared" si="546"/>
        <v>122923.64</v>
      </c>
      <c r="AA488" s="54">
        <f t="shared" si="532"/>
        <v>15530.180666878456</v>
      </c>
      <c r="AB488" s="54">
        <f t="shared" si="533"/>
        <v>74360.102672269975</v>
      </c>
      <c r="AC488" s="54">
        <f t="shared" si="534"/>
        <v>18994.156660851571</v>
      </c>
      <c r="AD488" s="54">
        <f t="shared" si="535"/>
        <v>5040.42</v>
      </c>
      <c r="AE488" s="54">
        <f t="shared" si="536"/>
        <v>8998.7800000000007</v>
      </c>
      <c r="AF488" s="54">
        <f t="shared" si="537"/>
        <v>0</v>
      </c>
      <c r="AG488" s="54"/>
      <c r="AH488" s="42">
        <f t="shared" si="538"/>
        <v>122923.64</v>
      </c>
      <c r="AI488" s="56">
        <f t="shared" si="539"/>
        <v>-3458.6900000000023</v>
      </c>
    </row>
    <row r="489" spans="1:35" x14ac:dyDescent="0.25">
      <c r="A489" s="31">
        <v>31</v>
      </c>
      <c r="B489" s="52">
        <v>2809.8</v>
      </c>
      <c r="C489" s="33">
        <v>2.2999999999999998</v>
      </c>
      <c r="D489" s="33">
        <v>10.98</v>
      </c>
      <c r="E489" s="33">
        <v>3.74</v>
      </c>
      <c r="F489" s="35">
        <v>0.77</v>
      </c>
      <c r="G489" s="35">
        <v>1.33</v>
      </c>
      <c r="H489" s="35"/>
      <c r="I489" s="51">
        <v>52852.6</v>
      </c>
      <c r="J489" s="41">
        <f t="shared" si="547"/>
        <v>5591.6779999999935</v>
      </c>
      <c r="K489" s="41">
        <f t="shared" si="540"/>
        <v>30851.604000000003</v>
      </c>
      <c r="L489" s="41">
        <f t="shared" si="541"/>
        <v>10508.652000000002</v>
      </c>
      <c r="M489" s="41">
        <f t="shared" si="542"/>
        <v>2163.5460000000003</v>
      </c>
      <c r="N489" s="110">
        <v>3737.12</v>
      </c>
      <c r="O489" s="41"/>
      <c r="P489" s="213">
        <f t="shared" si="522"/>
        <v>0.87750801285083424</v>
      </c>
      <c r="Q489" s="40">
        <f t="shared" si="509"/>
        <v>52852.6</v>
      </c>
      <c r="R489" s="51">
        <v>46378.58</v>
      </c>
      <c r="S489" s="41">
        <f t="shared" si="543"/>
        <v>4906.7349952668319</v>
      </c>
      <c r="T489" s="41">
        <f t="shared" si="544"/>
        <v>27072.529719300852</v>
      </c>
      <c r="U489" s="41">
        <f t="shared" si="545"/>
        <v>9221.4263342609465</v>
      </c>
      <c r="V489" s="41">
        <f t="shared" si="531"/>
        <v>1898.5289511713713</v>
      </c>
      <c r="W489" s="51">
        <v>3279.36</v>
      </c>
      <c r="X489" s="51"/>
      <c r="Y489" s="41"/>
      <c r="Z489" s="40">
        <f t="shared" si="546"/>
        <v>46378.58</v>
      </c>
      <c r="AA489" s="54">
        <f t="shared" si="532"/>
        <v>4641.7179464381989</v>
      </c>
      <c r="AB489" s="54">
        <f t="shared" si="533"/>
        <v>27072.529719300852</v>
      </c>
      <c r="AC489" s="54">
        <f t="shared" si="534"/>
        <v>9221.4263342609465</v>
      </c>
      <c r="AD489" s="54">
        <f t="shared" si="535"/>
        <v>2163.5460000000003</v>
      </c>
      <c r="AE489" s="54">
        <f t="shared" si="536"/>
        <v>3279.36</v>
      </c>
      <c r="AF489" s="54">
        <f t="shared" si="537"/>
        <v>0</v>
      </c>
      <c r="AG489" s="54"/>
      <c r="AH489" s="42">
        <f t="shared" si="538"/>
        <v>46378.58</v>
      </c>
      <c r="AI489" s="56">
        <f t="shared" si="539"/>
        <v>6474.0199999999968</v>
      </c>
    </row>
    <row r="490" spans="1:35" x14ac:dyDescent="0.25">
      <c r="A490" s="31">
        <v>32</v>
      </c>
      <c r="B490" s="52">
        <v>5327</v>
      </c>
      <c r="C490" s="33">
        <v>2.2999999999999998</v>
      </c>
      <c r="D490" s="33">
        <v>10.34</v>
      </c>
      <c r="E490" s="33">
        <v>2.02</v>
      </c>
      <c r="F490" s="35">
        <v>0.77</v>
      </c>
      <c r="G490" s="35">
        <v>1.33</v>
      </c>
      <c r="H490" s="35"/>
      <c r="I490" s="51">
        <v>87789.29</v>
      </c>
      <c r="J490" s="41">
        <f t="shared" si="547"/>
        <v>10760.839999999993</v>
      </c>
      <c r="K490" s="41">
        <f t="shared" si="540"/>
        <v>55081.18</v>
      </c>
      <c r="L490" s="41">
        <f t="shared" si="541"/>
        <v>10760.54</v>
      </c>
      <c r="M490" s="41">
        <f t="shared" si="542"/>
        <v>4101.79</v>
      </c>
      <c r="N490" s="110">
        <v>7084.94</v>
      </c>
      <c r="O490" s="41"/>
      <c r="P490" s="213">
        <f t="shared" si="522"/>
        <v>0.88146788748376947</v>
      </c>
      <c r="Q490" s="40">
        <f t="shared" si="509"/>
        <v>87789.29</v>
      </c>
      <c r="R490" s="51">
        <v>77383.44</v>
      </c>
      <c r="S490" s="41">
        <f t="shared" si="543"/>
        <v>9485.3419971000949</v>
      </c>
      <c r="T490" s="41">
        <f t="shared" si="544"/>
        <v>48552.291374713255</v>
      </c>
      <c r="U490" s="41">
        <f t="shared" si="545"/>
        <v>9485.0704619846019</v>
      </c>
      <c r="V490" s="41">
        <f t="shared" si="531"/>
        <v>3615.5961662020509</v>
      </c>
      <c r="W490" s="51">
        <v>6245.14</v>
      </c>
      <c r="X490" s="51"/>
      <c r="Y490" s="41"/>
      <c r="Z490" s="40">
        <f t="shared" si="546"/>
        <v>77383.440000000017</v>
      </c>
      <c r="AA490" s="54">
        <f t="shared" si="532"/>
        <v>8999.1481633021685</v>
      </c>
      <c r="AB490" s="54">
        <f t="shared" si="533"/>
        <v>48552.291374713255</v>
      </c>
      <c r="AC490" s="54">
        <f t="shared" si="534"/>
        <v>9485.0704619846019</v>
      </c>
      <c r="AD490" s="54">
        <f t="shared" si="535"/>
        <v>4101.79</v>
      </c>
      <c r="AE490" s="54">
        <f t="shared" si="536"/>
        <v>6245.14</v>
      </c>
      <c r="AF490" s="54">
        <f t="shared" si="537"/>
        <v>0</v>
      </c>
      <c r="AG490" s="54"/>
      <c r="AH490" s="42">
        <f t="shared" si="538"/>
        <v>77383.440000000017</v>
      </c>
      <c r="AI490" s="56">
        <f t="shared" si="539"/>
        <v>10405.849999999977</v>
      </c>
    </row>
    <row r="491" spans="1:35" x14ac:dyDescent="0.25">
      <c r="A491" s="32" t="s">
        <v>37</v>
      </c>
      <c r="B491" s="53">
        <f>SUM(B475:B490)</f>
        <v>80011.199999999997</v>
      </c>
      <c r="C491" s="33"/>
      <c r="D491" s="34"/>
      <c r="E491" s="34"/>
      <c r="F491" s="35"/>
      <c r="G491" s="35"/>
      <c r="H491" s="35"/>
      <c r="I491" s="43">
        <f t="shared" ref="I491:N491" si="548">SUM(I475:I490)</f>
        <v>1491736.3</v>
      </c>
      <c r="J491" s="43">
        <f t="shared" si="548"/>
        <v>177563.16299999997</v>
      </c>
      <c r="K491" s="43">
        <f t="shared" si="548"/>
        <v>875513.30700000015</v>
      </c>
      <c r="L491" s="43">
        <f t="shared" si="548"/>
        <v>270720.68599999999</v>
      </c>
      <c r="M491" s="43">
        <f t="shared" si="548"/>
        <v>61608.624000000003</v>
      </c>
      <c r="N491" s="43">
        <f t="shared" si="548"/>
        <v>106330.51999999999</v>
      </c>
      <c r="O491" s="43">
        <f>SUM(O480:O490)</f>
        <v>0</v>
      </c>
      <c r="P491" s="213">
        <f t="shared" si="522"/>
        <v>0.97666951591913387</v>
      </c>
      <c r="Q491" s="40">
        <f t="shared" si="509"/>
        <v>1491736.3</v>
      </c>
      <c r="R491" s="43">
        <f t="shared" ref="R491:W491" si="549">SUM(R475:R490)</f>
        <v>1456933.3699999999</v>
      </c>
      <c r="S491" s="43">
        <f t="shared" si="549"/>
        <v>172746.11926104937</v>
      </c>
      <c r="T491" s="43">
        <f t="shared" si="549"/>
        <v>854098.88600836706</v>
      </c>
      <c r="U491" s="43">
        <f t="shared" si="549"/>
        <v>266279.17265350459</v>
      </c>
      <c r="V491" s="43">
        <f t="shared" si="549"/>
        <v>60014.93207707892</v>
      </c>
      <c r="W491" s="43">
        <f t="shared" si="549"/>
        <v>103794.25999999998</v>
      </c>
      <c r="X491" s="43">
        <f>SUM(X480:X490)</f>
        <v>0</v>
      </c>
      <c r="Y491" s="41"/>
      <c r="Z491" s="40">
        <f t="shared" ref="Z491:AE491" si="550">SUM(Z475:Z490)</f>
        <v>1456933.3699999999</v>
      </c>
      <c r="AA491" s="55">
        <f t="shared" si="550"/>
        <v>171152.4273381283</v>
      </c>
      <c r="AB491" s="55">
        <f t="shared" si="550"/>
        <v>854098.88600836706</v>
      </c>
      <c r="AC491" s="55">
        <f t="shared" si="550"/>
        <v>266279.17265350459</v>
      </c>
      <c r="AD491" s="55">
        <f t="shared" si="550"/>
        <v>61608.624000000003</v>
      </c>
      <c r="AE491" s="55">
        <f t="shared" si="550"/>
        <v>103794.25999999998</v>
      </c>
      <c r="AF491" s="55">
        <f>SUM(AF480:AF490)</f>
        <v>0</v>
      </c>
      <c r="AG491" s="54"/>
      <c r="AH491" s="42">
        <f>SUM(AH475:AH490)</f>
        <v>1456933.3699999999</v>
      </c>
      <c r="AI491" s="56">
        <f>SUM(AI475:AI490)</f>
        <v>34802.930000000008</v>
      </c>
    </row>
    <row r="492" spans="1:35" x14ac:dyDescent="0.25">
      <c r="A492" s="6" t="s">
        <v>45</v>
      </c>
      <c r="B492" s="37"/>
      <c r="G492" s="35"/>
      <c r="P492" s="213"/>
      <c r="Q492" s="40">
        <f t="shared" si="509"/>
        <v>0</v>
      </c>
    </row>
    <row r="493" spans="1:35" x14ac:dyDescent="0.25">
      <c r="A493" s="31">
        <v>5</v>
      </c>
      <c r="B493" s="52">
        <v>12921.5</v>
      </c>
      <c r="C493" s="33">
        <v>2.48</v>
      </c>
      <c r="D493" s="33">
        <v>10.57</v>
      </c>
      <c r="E493" s="33">
        <v>4.29</v>
      </c>
      <c r="F493" s="35">
        <v>0.77</v>
      </c>
      <c r="G493" s="35">
        <v>1.33</v>
      </c>
      <c r="H493" s="35">
        <v>5.51</v>
      </c>
      <c r="I493" s="51">
        <v>322908.77</v>
      </c>
      <c r="J493" s="41">
        <f>I493-K493-L493-M493-N493-O493</f>
        <v>32562.375</v>
      </c>
      <c r="K493" s="41">
        <f>B493*D493</f>
        <v>136580.255</v>
      </c>
      <c r="L493" s="41">
        <f t="shared" ref="L493:L498" si="551">E493*B493</f>
        <v>55433.235000000001</v>
      </c>
      <c r="M493" s="41">
        <f>F493*B493</f>
        <v>9949.5550000000003</v>
      </c>
      <c r="N493" s="110">
        <v>17185.72</v>
      </c>
      <c r="O493" s="41">
        <v>71197.63</v>
      </c>
      <c r="P493" s="213">
        <f t="shared" si="522"/>
        <v>0.94730623141638415</v>
      </c>
      <c r="Q493" s="40">
        <f t="shared" si="509"/>
        <v>322908.77</v>
      </c>
      <c r="R493" s="51">
        <v>305893.49</v>
      </c>
      <c r="S493" s="41">
        <f t="shared" ref="S493:S498" si="552">R493-T493-U493-V493-W493-X493</f>
        <v>29893.088955672356</v>
      </c>
      <c r="T493" s="41">
        <f t="shared" ref="T493:T498" si="553">P493*K493</f>
        <v>129383.32664993877</v>
      </c>
      <c r="U493" s="41">
        <f t="shared" ref="U493:U498" si="554">L493*P493</f>
        <v>52512.248943068807</v>
      </c>
      <c r="V493" s="41">
        <f t="shared" ref="V493:V498" si="555">P493*M493</f>
        <v>9425.2754513200416</v>
      </c>
      <c r="W493" s="51">
        <v>16435.04</v>
      </c>
      <c r="X493" s="51">
        <v>68244.509999999995</v>
      </c>
      <c r="Y493" s="41"/>
      <c r="Z493" s="40">
        <f t="shared" ref="Z493:Z498" si="556">SUM(S493:Y493)</f>
        <v>305893.49</v>
      </c>
      <c r="AA493" s="54">
        <f>Z493-AF493-AE493-AD493-AC493-AB493</f>
        <v>29368.809406992397</v>
      </c>
      <c r="AB493" s="54">
        <f t="shared" ref="AB493:AF498" si="557">T493</f>
        <v>129383.32664993877</v>
      </c>
      <c r="AC493" s="54">
        <f t="shared" si="557"/>
        <v>52512.248943068807</v>
      </c>
      <c r="AD493" s="54">
        <f t="shared" ref="AD493:AD498" si="558">M493</f>
        <v>9949.5550000000003</v>
      </c>
      <c r="AE493" s="54">
        <f t="shared" si="557"/>
        <v>16435.04</v>
      </c>
      <c r="AF493" s="54">
        <f t="shared" si="557"/>
        <v>68244.509999999995</v>
      </c>
      <c r="AG493" s="54"/>
      <c r="AH493" s="42">
        <f t="shared" ref="AH493:AH498" si="559">SUM(AA493:AG493)</f>
        <v>305893.49</v>
      </c>
      <c r="AI493" s="56">
        <f t="shared" ref="AI493:AI498" si="560">I493-Z493</f>
        <v>17015.280000000028</v>
      </c>
    </row>
    <row r="494" spans="1:35" x14ac:dyDescent="0.25">
      <c r="A494" s="31">
        <v>13</v>
      </c>
      <c r="B494" s="52">
        <v>6390.9</v>
      </c>
      <c r="C494" s="33">
        <v>2.2999999999999998</v>
      </c>
      <c r="D494" s="33">
        <v>10.99</v>
      </c>
      <c r="E494" s="33">
        <v>2.99</v>
      </c>
      <c r="F494" s="35">
        <v>0.77</v>
      </c>
      <c r="G494" s="35">
        <v>1.33</v>
      </c>
      <c r="H494" s="35"/>
      <c r="I494" s="51">
        <v>118039.91</v>
      </c>
      <c r="J494" s="41">
        <f>I494-K494-L494-M494-N494</f>
        <v>15274.15500000001</v>
      </c>
      <c r="K494" s="41">
        <f>B494*D494</f>
        <v>70235.990999999995</v>
      </c>
      <c r="L494" s="41">
        <f t="shared" si="551"/>
        <v>19108.791000000001</v>
      </c>
      <c r="M494" s="41">
        <f>F494*B494</f>
        <v>4920.9929999999995</v>
      </c>
      <c r="N494" s="110">
        <v>8499.98</v>
      </c>
      <c r="O494" s="41"/>
      <c r="P494" s="213">
        <f t="shared" si="522"/>
        <v>1.0128762382146852</v>
      </c>
      <c r="Q494" s="40">
        <f t="shared" si="509"/>
        <v>118039.91</v>
      </c>
      <c r="R494" s="51">
        <v>119559.82</v>
      </c>
      <c r="S494" s="41">
        <f t="shared" si="552"/>
        <v>15449.496425608091</v>
      </c>
      <c r="T494" s="41">
        <f t="shared" si="553"/>
        <v>71140.366351360484</v>
      </c>
      <c r="U494" s="41">
        <f t="shared" si="554"/>
        <v>19354.840344910634</v>
      </c>
      <c r="V494" s="41">
        <f t="shared" si="555"/>
        <v>4984.3568781207978</v>
      </c>
      <c r="W494" s="51">
        <v>8630.76</v>
      </c>
      <c r="X494" s="51"/>
      <c r="Y494" s="41"/>
      <c r="Z494" s="40">
        <f t="shared" si="556"/>
        <v>119559.81999999999</v>
      </c>
      <c r="AA494" s="54">
        <f>Z494-AF494-AE494-AD494-AC494-AB494</f>
        <v>15512.86030372887</v>
      </c>
      <c r="AB494" s="54">
        <f t="shared" si="557"/>
        <v>71140.366351360484</v>
      </c>
      <c r="AC494" s="54">
        <f t="shared" si="557"/>
        <v>19354.840344910634</v>
      </c>
      <c r="AD494" s="54">
        <f t="shared" si="558"/>
        <v>4920.9929999999995</v>
      </c>
      <c r="AE494" s="54">
        <f t="shared" si="557"/>
        <v>8630.76</v>
      </c>
      <c r="AF494" s="54">
        <f t="shared" si="557"/>
        <v>0</v>
      </c>
      <c r="AG494" s="54"/>
      <c r="AH494" s="42">
        <f t="shared" si="559"/>
        <v>119559.81999999998</v>
      </c>
      <c r="AI494" s="56">
        <f t="shared" si="560"/>
        <v>-1519.9099999999889</v>
      </c>
    </row>
    <row r="495" spans="1:35" x14ac:dyDescent="0.25">
      <c r="A495" s="31">
        <v>15</v>
      </c>
      <c r="B495" s="52">
        <v>13644.5</v>
      </c>
      <c r="C495" s="33">
        <v>2.2999999999999998</v>
      </c>
      <c r="D495" s="33">
        <v>11.04</v>
      </c>
      <c r="E495" s="33">
        <v>3.75</v>
      </c>
      <c r="F495" s="35">
        <v>0.77</v>
      </c>
      <c r="G495" s="35">
        <v>1.33</v>
      </c>
      <c r="H495" s="35"/>
      <c r="I495" s="51">
        <v>260883.55</v>
      </c>
      <c r="J495" s="41">
        <f>I495-K495-L495-M495-N495</f>
        <v>30427.909999999989</v>
      </c>
      <c r="K495" s="41">
        <f t="shared" ref="K495:K496" si="561">B495*D495</f>
        <v>150635.28</v>
      </c>
      <c r="L495" s="41">
        <f t="shared" si="551"/>
        <v>51166.875</v>
      </c>
      <c r="M495" s="41">
        <f t="shared" ref="M495:M496" si="562">F495*B495</f>
        <v>10506.264999999999</v>
      </c>
      <c r="N495" s="110">
        <v>18147.22</v>
      </c>
      <c r="O495" s="41"/>
      <c r="P495" s="213">
        <f t="shared" si="522"/>
        <v>0.9603982313181495</v>
      </c>
      <c r="Q495" s="40">
        <f t="shared" si="509"/>
        <v>260883.55</v>
      </c>
      <c r="R495" s="51">
        <v>250552.1</v>
      </c>
      <c r="S495" s="41">
        <f t="shared" si="552"/>
        <v>29215.438938049178</v>
      </c>
      <c r="T495" s="41">
        <f t="shared" si="553"/>
        <v>144669.85648611421</v>
      </c>
      <c r="U495" s="41">
        <f t="shared" si="554"/>
        <v>49140.57625207684</v>
      </c>
      <c r="V495" s="41">
        <f t="shared" si="555"/>
        <v>10090.198323759778</v>
      </c>
      <c r="W495" s="51">
        <v>17436.03</v>
      </c>
      <c r="X495" s="51"/>
      <c r="Y495" s="41"/>
      <c r="Z495" s="40">
        <f t="shared" si="556"/>
        <v>250552.1</v>
      </c>
      <c r="AA495" s="54">
        <f t="shared" ref="AA495:AA496" si="563">Z495-AF495-AE495-AD495-AC495-AB495</f>
        <v>28799.372261808952</v>
      </c>
      <c r="AB495" s="54">
        <f t="shared" si="557"/>
        <v>144669.85648611421</v>
      </c>
      <c r="AC495" s="54">
        <f t="shared" si="557"/>
        <v>49140.57625207684</v>
      </c>
      <c r="AD495" s="54">
        <f t="shared" si="558"/>
        <v>10506.264999999999</v>
      </c>
      <c r="AE495" s="54">
        <f t="shared" si="557"/>
        <v>17436.03</v>
      </c>
      <c r="AF495" s="54">
        <f t="shared" si="557"/>
        <v>0</v>
      </c>
      <c r="AG495" s="54"/>
      <c r="AH495" s="42">
        <f t="shared" si="559"/>
        <v>250552.1</v>
      </c>
      <c r="AI495" s="56">
        <f t="shared" si="560"/>
        <v>10331.449999999983</v>
      </c>
    </row>
    <row r="496" spans="1:35" x14ac:dyDescent="0.25">
      <c r="A496" s="31">
        <v>16</v>
      </c>
      <c r="B496" s="52">
        <v>10087.700000000001</v>
      </c>
      <c r="C496" s="33">
        <v>2.2999999999999998</v>
      </c>
      <c r="D496" s="33">
        <v>11.15</v>
      </c>
      <c r="E496" s="33">
        <v>3</v>
      </c>
      <c r="F496" s="35">
        <v>0.77</v>
      </c>
      <c r="G496" s="35">
        <v>1.33</v>
      </c>
      <c r="H496" s="35"/>
      <c r="I496" s="51">
        <v>188338.46</v>
      </c>
      <c r="J496" s="41">
        <f>I496-K496-L496-M496-N496</f>
        <v>24413.135999999973</v>
      </c>
      <c r="K496" s="41">
        <f t="shared" si="561"/>
        <v>112477.85500000001</v>
      </c>
      <c r="L496" s="41">
        <f t="shared" si="551"/>
        <v>30263.100000000002</v>
      </c>
      <c r="M496" s="41">
        <f t="shared" si="562"/>
        <v>7767.5290000000005</v>
      </c>
      <c r="N496" s="110">
        <v>13416.84</v>
      </c>
      <c r="O496" s="41"/>
      <c r="P496" s="213">
        <f t="shared" si="522"/>
        <v>1.0637680694638791</v>
      </c>
      <c r="Q496" s="40">
        <f t="shared" si="509"/>
        <v>188338.46</v>
      </c>
      <c r="R496" s="51">
        <v>200348.44</v>
      </c>
      <c r="S496" s="41">
        <f t="shared" si="552"/>
        <v>25945.910537384854</v>
      </c>
      <c r="T496" s="41">
        <f t="shared" si="553"/>
        <v>119650.35067078813</v>
      </c>
      <c r="U496" s="41">
        <f t="shared" si="554"/>
        <v>32192.919462992322</v>
      </c>
      <c r="V496" s="41">
        <f t="shared" si="555"/>
        <v>8262.8493288346963</v>
      </c>
      <c r="W496" s="51">
        <v>14296.41</v>
      </c>
      <c r="X496" s="51"/>
      <c r="Y496" s="41"/>
      <c r="Z496" s="40">
        <f t="shared" si="556"/>
        <v>200348.44</v>
      </c>
      <c r="AA496" s="54">
        <f t="shared" si="563"/>
        <v>26441.230866219543</v>
      </c>
      <c r="AB496" s="54">
        <f t="shared" si="557"/>
        <v>119650.35067078813</v>
      </c>
      <c r="AC496" s="54">
        <f t="shared" si="557"/>
        <v>32192.919462992322</v>
      </c>
      <c r="AD496" s="54">
        <f t="shared" si="558"/>
        <v>7767.5290000000005</v>
      </c>
      <c r="AE496" s="54">
        <f t="shared" si="557"/>
        <v>14296.41</v>
      </c>
      <c r="AF496" s="54">
        <f t="shared" si="557"/>
        <v>0</v>
      </c>
      <c r="AG496" s="54"/>
      <c r="AH496" s="42">
        <f t="shared" si="559"/>
        <v>200348.44</v>
      </c>
      <c r="AI496" s="56">
        <f t="shared" si="560"/>
        <v>-12009.98000000001</v>
      </c>
    </row>
    <row r="497" spans="1:35" x14ac:dyDescent="0.25">
      <c r="A497" s="31">
        <v>17</v>
      </c>
      <c r="B497" s="52">
        <v>6466.1</v>
      </c>
      <c r="C497" s="33">
        <v>2.2999999999999998</v>
      </c>
      <c r="D497" s="33">
        <v>11.07</v>
      </c>
      <c r="E497" s="33">
        <v>3.25</v>
      </c>
      <c r="F497" s="35">
        <v>0.77</v>
      </c>
      <c r="G497" s="35">
        <v>1.33</v>
      </c>
      <c r="H497" s="35"/>
      <c r="I497" s="51">
        <v>120334.35</v>
      </c>
      <c r="J497" s="41">
        <f>I497-K497-L497-M497-N497</f>
        <v>14160.951000000005</v>
      </c>
      <c r="K497" s="41">
        <f>B497*D497</f>
        <v>71579.726999999999</v>
      </c>
      <c r="L497" s="41">
        <f t="shared" si="551"/>
        <v>21014.825000000001</v>
      </c>
      <c r="M497" s="41">
        <f>F497*B497</f>
        <v>4978.8970000000008</v>
      </c>
      <c r="N497" s="110">
        <v>8599.9500000000007</v>
      </c>
      <c r="O497" s="41"/>
      <c r="P497" s="213">
        <f t="shared" si="522"/>
        <v>0.98083232260780073</v>
      </c>
      <c r="Q497" s="40">
        <f t="shared" si="509"/>
        <v>120334.35</v>
      </c>
      <c r="R497" s="51">
        <v>118027.82</v>
      </c>
      <c r="S497" s="41">
        <f t="shared" si="552"/>
        <v>13878.547392476214</v>
      </c>
      <c r="T497" s="41">
        <f t="shared" si="553"/>
        <v>70207.709885042306</v>
      </c>
      <c r="U497" s="41">
        <f t="shared" si="554"/>
        <v>20612.019613946475</v>
      </c>
      <c r="V497" s="41">
        <f t="shared" si="555"/>
        <v>4883.463108535012</v>
      </c>
      <c r="W497" s="51">
        <v>8446.08</v>
      </c>
      <c r="X497" s="51"/>
      <c r="Y497" s="41"/>
      <c r="Z497" s="40">
        <f t="shared" si="556"/>
        <v>118027.82000000002</v>
      </c>
      <c r="AA497" s="54">
        <f>Z497-AF497-AE497-AD497-AC497-AB497</f>
        <v>13783.113501011248</v>
      </c>
      <c r="AB497" s="54">
        <f t="shared" si="557"/>
        <v>70207.709885042306</v>
      </c>
      <c r="AC497" s="54">
        <f t="shared" si="557"/>
        <v>20612.019613946475</v>
      </c>
      <c r="AD497" s="54">
        <f t="shared" si="558"/>
        <v>4978.8970000000008</v>
      </c>
      <c r="AE497" s="54">
        <f t="shared" si="557"/>
        <v>8446.08</v>
      </c>
      <c r="AF497" s="54">
        <f t="shared" si="557"/>
        <v>0</v>
      </c>
      <c r="AG497" s="54"/>
      <c r="AH497" s="42">
        <f t="shared" si="559"/>
        <v>118027.82000000002</v>
      </c>
      <c r="AI497" s="56">
        <f t="shared" si="560"/>
        <v>2306.5299999999843</v>
      </c>
    </row>
    <row r="498" spans="1:35" x14ac:dyDescent="0.25">
      <c r="A498" s="31" t="s">
        <v>38</v>
      </c>
      <c r="B498" s="52">
        <v>5386.3</v>
      </c>
      <c r="C498" s="33">
        <v>2.2999999999999998</v>
      </c>
      <c r="D498" s="33">
        <v>11.65</v>
      </c>
      <c r="E498" s="33">
        <v>1.51</v>
      </c>
      <c r="F498" s="35">
        <v>0.77</v>
      </c>
      <c r="G498" s="35">
        <v>1.33</v>
      </c>
      <c r="H498" s="35"/>
      <c r="I498" s="51">
        <v>93667.82</v>
      </c>
      <c r="J498" s="41">
        <f>I498-K498-L498-M498-N498</f>
        <v>11472.800999999999</v>
      </c>
      <c r="K498" s="41">
        <f>B498*D498</f>
        <v>62750.395000000004</v>
      </c>
      <c r="L498" s="41">
        <f t="shared" si="551"/>
        <v>8133.3130000000001</v>
      </c>
      <c r="M498" s="41">
        <f>F498*B498</f>
        <v>4147.451</v>
      </c>
      <c r="N498" s="110">
        <v>7163.86</v>
      </c>
      <c r="O498" s="41"/>
      <c r="P498" s="213">
        <f t="shared" si="522"/>
        <v>0.84042417128956337</v>
      </c>
      <c r="Q498" s="40">
        <f t="shared" si="509"/>
        <v>93667.82</v>
      </c>
      <c r="R498" s="51">
        <v>78720.7</v>
      </c>
      <c r="S498" s="41">
        <f t="shared" si="552"/>
        <v>9274.7603765295244</v>
      </c>
      <c r="T498" s="41">
        <f t="shared" si="553"/>
        <v>52736.948715967766</v>
      </c>
      <c r="U498" s="41">
        <f t="shared" si="554"/>
        <v>6835.4328378636328</v>
      </c>
      <c r="V498" s="41">
        <f t="shared" si="555"/>
        <v>3485.6180696390711</v>
      </c>
      <c r="W498" s="51">
        <v>6387.94</v>
      </c>
      <c r="X498" s="51"/>
      <c r="Y498" s="41"/>
      <c r="Z498" s="40">
        <f t="shared" si="556"/>
        <v>78720.699999999983</v>
      </c>
      <c r="AA498" s="54">
        <f>Z498-AF498-AE498-AD498-AC498-AB498</f>
        <v>8612.9274461685782</v>
      </c>
      <c r="AB498" s="54">
        <f t="shared" si="557"/>
        <v>52736.948715967766</v>
      </c>
      <c r="AC498" s="54">
        <f t="shared" si="557"/>
        <v>6835.4328378636328</v>
      </c>
      <c r="AD498" s="54">
        <f t="shared" si="558"/>
        <v>4147.451</v>
      </c>
      <c r="AE498" s="54">
        <f t="shared" si="557"/>
        <v>6387.94</v>
      </c>
      <c r="AF498" s="54">
        <f t="shared" si="557"/>
        <v>0</v>
      </c>
      <c r="AG498" s="54"/>
      <c r="AH498" s="42">
        <f t="shared" si="559"/>
        <v>78720.699999999983</v>
      </c>
      <c r="AI498" s="56">
        <f t="shared" si="560"/>
        <v>14947.120000000024</v>
      </c>
    </row>
    <row r="499" spans="1:35" x14ac:dyDescent="0.25">
      <c r="A499" s="32" t="s">
        <v>37</v>
      </c>
      <c r="B499" s="53">
        <f>SUM(B493:B498)</f>
        <v>54897.000000000007</v>
      </c>
      <c r="C499" s="33"/>
      <c r="D499" s="34"/>
      <c r="E499" s="34"/>
      <c r="F499" s="35"/>
      <c r="G499" s="35"/>
      <c r="H499" s="35"/>
      <c r="I499" s="43">
        <f t="shared" ref="I499:O499" si="564">SUM(I493:I498)</f>
        <v>1104172.8599999999</v>
      </c>
      <c r="J499" s="43">
        <f t="shared" si="564"/>
        <v>128311.32799999998</v>
      </c>
      <c r="K499" s="43">
        <f t="shared" si="564"/>
        <v>604259.50299999991</v>
      </c>
      <c r="L499" s="43">
        <f t="shared" si="564"/>
        <v>185120.139</v>
      </c>
      <c r="M499" s="43">
        <f t="shared" si="564"/>
        <v>42270.69</v>
      </c>
      <c r="N499" s="43">
        <f t="shared" si="564"/>
        <v>73013.569999999992</v>
      </c>
      <c r="O499" s="43">
        <f t="shared" si="564"/>
        <v>71197.63</v>
      </c>
      <c r="P499" s="213">
        <f t="shared" si="522"/>
        <v>0.97186084613599377</v>
      </c>
      <c r="Q499" s="40">
        <f t="shared" si="509"/>
        <v>1104172.8599999999</v>
      </c>
      <c r="R499" s="43">
        <f t="shared" ref="R499:W499" si="565">SUM(R493:R498)</f>
        <v>1073102.3700000001</v>
      </c>
      <c r="S499" s="43">
        <f t="shared" si="565"/>
        <v>123657.24262572022</v>
      </c>
      <c r="T499" s="43">
        <f t="shared" si="565"/>
        <v>587788.5587592118</v>
      </c>
      <c r="U499" s="43">
        <f t="shared" si="565"/>
        <v>180648.03745485868</v>
      </c>
      <c r="V499" s="43">
        <f t="shared" si="565"/>
        <v>41131.761160209397</v>
      </c>
      <c r="W499" s="43">
        <f t="shared" si="565"/>
        <v>71632.260000000009</v>
      </c>
      <c r="X499" s="43">
        <f>SUM(X487:X498)</f>
        <v>68244.509999999995</v>
      </c>
      <c r="Y499" s="41"/>
      <c r="Z499" s="40">
        <f t="shared" ref="Z499:AF499" si="566">SUM(Z493:Z498)</f>
        <v>1073102.3700000001</v>
      </c>
      <c r="AA499" s="55">
        <f t="shared" si="566"/>
        <v>122518.31378592958</v>
      </c>
      <c r="AB499" s="55">
        <f t="shared" si="566"/>
        <v>587788.5587592118</v>
      </c>
      <c r="AC499" s="55">
        <f t="shared" si="566"/>
        <v>180648.03745485868</v>
      </c>
      <c r="AD499" s="55">
        <f t="shared" si="566"/>
        <v>42270.69</v>
      </c>
      <c r="AE499" s="55">
        <f t="shared" si="566"/>
        <v>71632.260000000009</v>
      </c>
      <c r="AF499" s="55">
        <f t="shared" si="566"/>
        <v>68244.509999999995</v>
      </c>
      <c r="AG499" s="54"/>
      <c r="AH499" s="42">
        <f>SUM(AH493:AH498)</f>
        <v>1073102.3699999999</v>
      </c>
      <c r="AI499" s="56">
        <f>SUM(AI493:AI498)</f>
        <v>31070.49000000002</v>
      </c>
    </row>
    <row r="500" spans="1:35" x14ac:dyDescent="0.25">
      <c r="A500" t="s">
        <v>40</v>
      </c>
      <c r="P500" s="213"/>
      <c r="Q500" s="40">
        <f t="shared" si="509"/>
        <v>0</v>
      </c>
    </row>
    <row r="501" spans="1:35" x14ac:dyDescent="0.25">
      <c r="A501" s="31">
        <v>2</v>
      </c>
      <c r="B501" s="52">
        <v>14818.5</v>
      </c>
      <c r="C501" s="33">
        <v>2.2999999999999998</v>
      </c>
      <c r="D501" s="33">
        <v>10.92</v>
      </c>
      <c r="E501" s="33">
        <v>3.15</v>
      </c>
      <c r="F501" s="35">
        <v>0.77</v>
      </c>
      <c r="G501" s="35">
        <v>1.33</v>
      </c>
      <c r="H501" s="35"/>
      <c r="I501" s="51">
        <v>273550.69</v>
      </c>
      <c r="J501" s="41">
        <f>I501-K501-L501-M501-N501</f>
        <v>33935.340000000011</v>
      </c>
      <c r="K501" s="41">
        <f>B501*D501</f>
        <v>161818.01999999999</v>
      </c>
      <c r="L501" s="41">
        <f>E501*B501</f>
        <v>46678.275000000001</v>
      </c>
      <c r="M501" s="41">
        <f>F501*B501</f>
        <v>11410.245000000001</v>
      </c>
      <c r="N501" s="110">
        <v>19708.810000000001</v>
      </c>
      <c r="O501" s="41"/>
      <c r="P501" s="213">
        <f t="shared" si="522"/>
        <v>1.0038330373065407</v>
      </c>
      <c r="Q501" s="40">
        <f t="shared" si="509"/>
        <v>273550.69</v>
      </c>
      <c r="R501" s="51">
        <v>274599.21999999997</v>
      </c>
      <c r="S501" s="41">
        <f>R501-T501-U501-V501-W501-X501</f>
        <v>34037.380028227708</v>
      </c>
      <c r="T501" s="41">
        <f>P501*K501</f>
        <v>162438.27450753053</v>
      </c>
      <c r="U501" s="41">
        <f>L501*P501</f>
        <v>46857.194569479965</v>
      </c>
      <c r="V501" s="41">
        <f>P501*M501</f>
        <v>11453.980894761771</v>
      </c>
      <c r="W501" s="51">
        <v>19812.39</v>
      </c>
      <c r="X501" s="51"/>
      <c r="Y501" s="41"/>
      <c r="Z501" s="40">
        <f>SUM(S501:Y501)</f>
        <v>274599.21999999997</v>
      </c>
      <c r="AA501" s="54">
        <f>Z501-AF501-AE501-AD501-AC501-AB501</f>
        <v>34081.115922989469</v>
      </c>
      <c r="AB501" s="54">
        <f t="shared" ref="AB501:AF504" si="567">T501</f>
        <v>162438.27450753053</v>
      </c>
      <c r="AC501" s="54">
        <f t="shared" si="567"/>
        <v>46857.194569479965</v>
      </c>
      <c r="AD501" s="54">
        <f>M501</f>
        <v>11410.245000000001</v>
      </c>
      <c r="AE501" s="54">
        <f t="shared" si="567"/>
        <v>19812.39</v>
      </c>
      <c r="AF501" s="54">
        <f t="shared" si="567"/>
        <v>0</v>
      </c>
      <c r="AG501" s="54"/>
      <c r="AH501" s="42">
        <f>SUM(AA501:AG501)</f>
        <v>274599.21999999997</v>
      </c>
      <c r="AI501" s="56">
        <f>I501-Z501</f>
        <v>-1048.5299999999697</v>
      </c>
    </row>
    <row r="502" spans="1:35" x14ac:dyDescent="0.25">
      <c r="A502" s="31">
        <v>14</v>
      </c>
      <c r="B502" s="52">
        <v>9268.9</v>
      </c>
      <c r="C502" s="33">
        <v>2.2999999999999998</v>
      </c>
      <c r="D502" s="33">
        <v>10.92</v>
      </c>
      <c r="E502" s="33">
        <v>2.95</v>
      </c>
      <c r="F502" s="35">
        <v>0.77</v>
      </c>
      <c r="G502" s="35">
        <v>1.33</v>
      </c>
      <c r="H502" s="35"/>
      <c r="I502" s="51">
        <v>171196.82</v>
      </c>
      <c r="J502" s="41">
        <f>I502-K502-L502-M502-N502</f>
        <v>23172.44400000001</v>
      </c>
      <c r="K502" s="41">
        <f>B502*D502</f>
        <v>101216.38799999999</v>
      </c>
      <c r="L502" s="41">
        <f>E502*B502</f>
        <v>27343.255000000001</v>
      </c>
      <c r="M502" s="41">
        <f>F502*B502</f>
        <v>7137.0529999999999</v>
      </c>
      <c r="N502" s="110">
        <v>12327.68</v>
      </c>
      <c r="O502" s="41"/>
      <c r="P502" s="213">
        <f t="shared" si="522"/>
        <v>0.89260472244753142</v>
      </c>
      <c r="Q502" s="40">
        <f t="shared" si="509"/>
        <v>171196.82</v>
      </c>
      <c r="R502" s="51">
        <v>152811.09</v>
      </c>
      <c r="S502" s="41">
        <f>R502-T502-U502-V502-W502-X502</f>
        <v>20659.658329872953</v>
      </c>
      <c r="T502" s="41">
        <f>P502*K502</f>
        <v>90346.225917881646</v>
      </c>
      <c r="U502" s="41">
        <f>L502*P502</f>
        <v>24406.718540087077</v>
      </c>
      <c r="V502" s="41">
        <f>P502*M502</f>
        <v>6370.5672121583211</v>
      </c>
      <c r="W502" s="51">
        <v>11027.92</v>
      </c>
      <c r="X502" s="51"/>
      <c r="Y502" s="41"/>
      <c r="Z502" s="40">
        <f>SUM(S502:Y502)</f>
        <v>152811.09</v>
      </c>
      <c r="AA502" s="54">
        <f>Z502-AF502-AE502-AD502-AC502-AB502</f>
        <v>19893.172542031243</v>
      </c>
      <c r="AB502" s="54">
        <f t="shared" si="567"/>
        <v>90346.225917881646</v>
      </c>
      <c r="AC502" s="54">
        <f t="shared" si="567"/>
        <v>24406.718540087077</v>
      </c>
      <c r="AD502" s="54">
        <f>M502</f>
        <v>7137.0529999999999</v>
      </c>
      <c r="AE502" s="54">
        <f t="shared" si="567"/>
        <v>11027.92</v>
      </c>
      <c r="AF502" s="54">
        <f t="shared" si="567"/>
        <v>0</v>
      </c>
      <c r="AG502" s="54"/>
      <c r="AH502" s="42">
        <f>SUM(AA502:AG502)</f>
        <v>152811.09</v>
      </c>
      <c r="AI502" s="56">
        <f>I502-Z502</f>
        <v>18385.73000000001</v>
      </c>
    </row>
    <row r="503" spans="1:35" x14ac:dyDescent="0.25">
      <c r="A503" s="31">
        <v>6</v>
      </c>
      <c r="B503" s="52">
        <v>7878.8</v>
      </c>
      <c r="C503" s="33">
        <v>2.2999999999999998</v>
      </c>
      <c r="D503" s="33">
        <v>11.24</v>
      </c>
      <c r="E503" s="33">
        <v>3.02</v>
      </c>
      <c r="F503" s="35">
        <v>0.77</v>
      </c>
      <c r="G503" s="35">
        <v>1.33</v>
      </c>
      <c r="H503" s="35"/>
      <c r="I503" s="51">
        <v>143158.21</v>
      </c>
      <c r="J503" s="41">
        <f>I503-K503-L503-M503-N503</f>
        <v>14261.16599999999</v>
      </c>
      <c r="K503" s="41">
        <f>B503*D503</f>
        <v>88557.712</v>
      </c>
      <c r="L503" s="41">
        <f>E503*B503</f>
        <v>23793.976000000002</v>
      </c>
      <c r="M503" s="41">
        <f>F503*B503</f>
        <v>6066.6760000000004</v>
      </c>
      <c r="N503" s="110">
        <v>10478.68</v>
      </c>
      <c r="O503" s="41"/>
      <c r="P503" s="213">
        <f t="shared" si="522"/>
        <v>0.99340610643287586</v>
      </c>
      <c r="Q503" s="40">
        <f t="shared" si="509"/>
        <v>143158.21</v>
      </c>
      <c r="R503" s="51">
        <v>142214.24</v>
      </c>
      <c r="S503" s="41">
        <f>R503-T503-U503-V503-W503-X503</f>
        <v>14153.254088608955</v>
      </c>
      <c r="T503" s="41">
        <f>P503*K503</f>
        <v>87973.771872523968</v>
      </c>
      <c r="U503" s="41">
        <f>L503*P503</f>
        <v>23637.081054717295</v>
      </c>
      <c r="V503" s="41">
        <f>P503*M503</f>
        <v>6026.6729841497736</v>
      </c>
      <c r="W503" s="51">
        <v>10423.459999999999</v>
      </c>
      <c r="X503" s="51"/>
      <c r="Y503" s="41"/>
      <c r="Z503" s="40">
        <f>SUM(S503:Y503)</f>
        <v>142214.24</v>
      </c>
      <c r="AA503" s="54">
        <f>Z503-AF503-AE503-AD503-AC503-AB503</f>
        <v>14113.251072758721</v>
      </c>
      <c r="AB503" s="54">
        <f t="shared" si="567"/>
        <v>87973.771872523968</v>
      </c>
      <c r="AC503" s="54">
        <f t="shared" si="567"/>
        <v>23637.081054717295</v>
      </c>
      <c r="AD503" s="54">
        <f>M503</f>
        <v>6066.6760000000004</v>
      </c>
      <c r="AE503" s="54">
        <f t="shared" si="567"/>
        <v>10423.459999999999</v>
      </c>
      <c r="AF503" s="54">
        <f t="shared" si="567"/>
        <v>0</v>
      </c>
      <c r="AG503" s="54"/>
      <c r="AH503" s="42">
        <f>SUM(AA503:AG503)</f>
        <v>142214.24</v>
      </c>
      <c r="AI503" s="56">
        <f>I503-Z503</f>
        <v>943.97000000000116</v>
      </c>
    </row>
    <row r="504" spans="1:35" x14ac:dyDescent="0.25">
      <c r="A504" s="31">
        <v>24</v>
      </c>
      <c r="B504" s="52">
        <v>3990.2</v>
      </c>
      <c r="C504" s="33">
        <v>2.2999999999999998</v>
      </c>
      <c r="D504" s="33">
        <v>12.24</v>
      </c>
      <c r="E504" s="33">
        <v>2.75</v>
      </c>
      <c r="F504" s="35">
        <v>0.77</v>
      </c>
      <c r="G504" s="35">
        <v>1.33</v>
      </c>
      <c r="H504" s="35"/>
      <c r="I504" s="51">
        <v>77211.039999999994</v>
      </c>
      <c r="J504" s="41">
        <f>I504-K504-L504-M504-N504</f>
        <v>9018.4579999999987</v>
      </c>
      <c r="K504" s="41">
        <f>B504*D504</f>
        <v>48840.047999999995</v>
      </c>
      <c r="L504" s="41">
        <f>E504*B504</f>
        <v>10973.05</v>
      </c>
      <c r="M504" s="41">
        <f>F504*B504</f>
        <v>3072.4539999999997</v>
      </c>
      <c r="N504" s="110">
        <v>5307.03</v>
      </c>
      <c r="O504" s="41"/>
      <c r="P504" s="213">
        <f t="shared" si="522"/>
        <v>1.1273797115023967</v>
      </c>
      <c r="Q504" s="40">
        <f t="shared" si="509"/>
        <v>77211.039999999994</v>
      </c>
      <c r="R504" s="51">
        <v>87046.16</v>
      </c>
      <c r="S504" s="41">
        <f>R504-T504-U504-V504-W504-X504</f>
        <v>10151.654528571045</v>
      </c>
      <c r="T504" s="41">
        <f>P504*K504</f>
        <v>55061.279224003199</v>
      </c>
      <c r="U504" s="41">
        <f>L504*P504</f>
        <v>12370.793943301373</v>
      </c>
      <c r="V504" s="41">
        <f>P504*M504</f>
        <v>3463.8223041243846</v>
      </c>
      <c r="W504" s="51">
        <v>5998.61</v>
      </c>
      <c r="X504" s="51"/>
      <c r="Y504" s="41"/>
      <c r="Z504" s="40">
        <f>SUM(S504:Y504)</f>
        <v>87046.16</v>
      </c>
      <c r="AA504" s="54">
        <f>Z504-AF504-AE504-AD504-AC504-AB504</f>
        <v>10543.022832695438</v>
      </c>
      <c r="AB504" s="54">
        <f t="shared" si="567"/>
        <v>55061.279224003199</v>
      </c>
      <c r="AC504" s="54">
        <f t="shared" si="567"/>
        <v>12370.793943301373</v>
      </c>
      <c r="AD504" s="54">
        <f>M504</f>
        <v>3072.4539999999997</v>
      </c>
      <c r="AE504" s="54">
        <f t="shared" si="567"/>
        <v>5998.61</v>
      </c>
      <c r="AF504" s="54">
        <f t="shared" si="567"/>
        <v>0</v>
      </c>
      <c r="AG504" s="54"/>
      <c r="AH504" s="42">
        <f>SUM(AA504:AG504)</f>
        <v>87046.16</v>
      </c>
      <c r="AI504" s="56">
        <f>I504-Z504</f>
        <v>-9835.1200000000099</v>
      </c>
    </row>
    <row r="505" spans="1:35" x14ac:dyDescent="0.25">
      <c r="A505" s="32" t="s">
        <v>37</v>
      </c>
      <c r="B505" s="53">
        <f>SUM(B501:B504)</f>
        <v>35956.400000000001</v>
      </c>
      <c r="C505" s="33"/>
      <c r="D505" s="34"/>
      <c r="E505" s="34"/>
      <c r="F505" s="35"/>
      <c r="G505" s="35"/>
      <c r="H505" s="35"/>
      <c r="I505" s="43">
        <f t="shared" ref="I505:O505" si="568">SUM(I501:I504)</f>
        <v>665116.76</v>
      </c>
      <c r="J505" s="43">
        <f t="shared" si="568"/>
        <v>80387.40800000001</v>
      </c>
      <c r="K505" s="43">
        <f t="shared" si="568"/>
        <v>400432.16800000001</v>
      </c>
      <c r="L505" s="43">
        <f t="shared" si="568"/>
        <v>108788.556</v>
      </c>
      <c r="M505" s="43">
        <f t="shared" si="568"/>
        <v>27686.428</v>
      </c>
      <c r="N505" s="43">
        <f t="shared" si="568"/>
        <v>47822.2</v>
      </c>
      <c r="O505" s="43">
        <f t="shared" si="568"/>
        <v>0</v>
      </c>
      <c r="P505" s="213">
        <f t="shared" si="522"/>
        <v>0.98730140253870602</v>
      </c>
      <c r="Q505" s="40">
        <f t="shared" si="509"/>
        <v>665116.76</v>
      </c>
      <c r="R505" s="43">
        <f t="shared" ref="R505:X505" si="569">SUM(R501:R504)</f>
        <v>656670.71</v>
      </c>
      <c r="S505" s="43">
        <f t="shared" si="569"/>
        <v>79001.946975280662</v>
      </c>
      <c r="T505" s="43">
        <f t="shared" si="569"/>
        <v>395819.55152193934</v>
      </c>
      <c r="U505" s="43">
        <f t="shared" si="569"/>
        <v>107271.78810758571</v>
      </c>
      <c r="V505" s="43">
        <f t="shared" si="569"/>
        <v>27315.043395194247</v>
      </c>
      <c r="W505" s="43">
        <f t="shared" si="569"/>
        <v>47262.38</v>
      </c>
      <c r="X505" s="43">
        <f t="shared" si="569"/>
        <v>0</v>
      </c>
      <c r="Y505" s="41"/>
      <c r="Z505" s="40">
        <f>SUM(Z501:Z504)</f>
        <v>656670.71</v>
      </c>
      <c r="AA505" s="55">
        <f>SUM(AA501:AA504)</f>
        <v>78630.562370474872</v>
      </c>
      <c r="AB505" s="55">
        <f>SUM(AB501:AB504)</f>
        <v>395819.55152193934</v>
      </c>
      <c r="AC505" s="55">
        <f>SUM(AC501:AC504)</f>
        <v>107271.78810758571</v>
      </c>
      <c r="AD505" s="55">
        <f>SUM(AD501:AD504)</f>
        <v>27686.428</v>
      </c>
      <c r="AE505" s="55">
        <f>SUM(AE503:AE504)</f>
        <v>16422.07</v>
      </c>
      <c r="AF505" s="55">
        <f>SUM(AF501:AF504)</f>
        <v>0</v>
      </c>
      <c r="AG505" s="54"/>
      <c r="AH505" s="42">
        <f>SUM(AH501:AH504)</f>
        <v>656670.71</v>
      </c>
      <c r="AI505" s="56">
        <f>SUM(AI501:AI504)</f>
        <v>8446.050000000032</v>
      </c>
    </row>
    <row r="506" spans="1:35" x14ac:dyDescent="0.25">
      <c r="A506" t="s">
        <v>41</v>
      </c>
      <c r="I506" t="s">
        <v>59</v>
      </c>
      <c r="P506" s="213"/>
      <c r="Q506" s="40" t="str">
        <f t="shared" si="509"/>
        <v xml:space="preserve"> </v>
      </c>
    </row>
    <row r="507" spans="1:35" x14ac:dyDescent="0.25">
      <c r="A507" s="31">
        <v>15</v>
      </c>
      <c r="B507" s="52">
        <v>3319.7</v>
      </c>
      <c r="C507" s="33">
        <v>2.2999999999999998</v>
      </c>
      <c r="D507" s="33">
        <v>13.7</v>
      </c>
      <c r="E507" s="33">
        <v>10</v>
      </c>
      <c r="F507" s="35">
        <v>0.77</v>
      </c>
      <c r="G507" s="35">
        <v>1.33</v>
      </c>
      <c r="H507" s="35"/>
      <c r="I507" s="51">
        <v>94500.7</v>
      </c>
      <c r="J507" s="41">
        <f>I507-K507-L507-M507-N507</f>
        <v>8852.3810000000049</v>
      </c>
      <c r="K507" s="41">
        <f>B507*D507</f>
        <v>45479.889999999992</v>
      </c>
      <c r="L507" s="41">
        <f>E507*B507</f>
        <v>33197</v>
      </c>
      <c r="M507" s="41">
        <f>F507*B507</f>
        <v>2556.1689999999999</v>
      </c>
      <c r="N507" s="110">
        <v>4415.26</v>
      </c>
      <c r="O507" s="41"/>
      <c r="P507" s="213">
        <f t="shared" si="522"/>
        <v>1.158461789171932</v>
      </c>
      <c r="Q507" s="40">
        <f t="shared" si="509"/>
        <v>94500.7</v>
      </c>
      <c r="R507" s="51">
        <v>109475.45</v>
      </c>
      <c r="S507" s="41">
        <f>R507-T507-U507-V507-W507-X507</f>
        <v>9955.3751309508971</v>
      </c>
      <c r="T507" s="41">
        <f>P507*K507</f>
        <v>52686.714740742646</v>
      </c>
      <c r="U507" s="41">
        <f>L507*P507</f>
        <v>38457.456015140626</v>
      </c>
      <c r="V507" s="41">
        <f t="shared" ref="V507:V518" si="570">P507*M507</f>
        <v>2961.2241131658279</v>
      </c>
      <c r="W507" s="51">
        <v>5414.68</v>
      </c>
      <c r="X507" s="51"/>
      <c r="Y507" s="41"/>
      <c r="Z507" s="40">
        <f>SUM(S507:Y507)</f>
        <v>109475.44999999998</v>
      </c>
      <c r="AA507" s="54">
        <f t="shared" ref="AA507:AA518" si="571">Z507-AF507-AE507-AD507-AC507-AB507</f>
        <v>10360.430244116724</v>
      </c>
      <c r="AB507" s="54">
        <f t="shared" ref="AB507:AB518" si="572">T507</f>
        <v>52686.714740742646</v>
      </c>
      <c r="AC507" s="54">
        <f t="shared" ref="AC507:AC518" si="573">U507</f>
        <v>38457.456015140626</v>
      </c>
      <c r="AD507" s="54">
        <f t="shared" ref="AD507:AD518" si="574">M507</f>
        <v>2556.1689999999999</v>
      </c>
      <c r="AE507" s="54">
        <f t="shared" ref="AE507:AE518" si="575">W507</f>
        <v>5414.68</v>
      </c>
      <c r="AF507" s="54">
        <f t="shared" ref="AF507:AF518" si="576">X507</f>
        <v>0</v>
      </c>
      <c r="AG507" s="54"/>
      <c r="AH507" s="42">
        <f t="shared" ref="AH507:AH518" si="577">SUM(AA507:AG507)</f>
        <v>109475.44999999998</v>
      </c>
      <c r="AI507" s="56">
        <f t="shared" ref="AI507:AI518" si="578">I507-Z507</f>
        <v>-14974.749999999985</v>
      </c>
    </row>
    <row r="508" spans="1:35" x14ac:dyDescent="0.25">
      <c r="A508" s="31">
        <v>17</v>
      </c>
      <c r="B508" s="52">
        <v>2780.8</v>
      </c>
      <c r="C508" s="33">
        <v>2.2999999999999998</v>
      </c>
      <c r="D508" s="33">
        <v>13.23</v>
      </c>
      <c r="E508" s="33">
        <v>10</v>
      </c>
      <c r="F508" s="35">
        <v>0.77</v>
      </c>
      <c r="G508" s="35">
        <v>1.33</v>
      </c>
      <c r="H508" s="35"/>
      <c r="I508" s="51">
        <v>77000.69</v>
      </c>
      <c r="J508" s="41">
        <f>I508-K508-L508-M508-N508</f>
        <v>6563.0299999999979</v>
      </c>
      <c r="K508" s="41">
        <f t="shared" ref="K508:K518" si="579">B508*D508</f>
        <v>36789.984000000004</v>
      </c>
      <c r="L508" s="41">
        <f t="shared" ref="L508:L518" si="580">E508*B508</f>
        <v>27808</v>
      </c>
      <c r="M508" s="41">
        <f t="shared" ref="M508:M518" si="581">F508*B508</f>
        <v>2141.2160000000003</v>
      </c>
      <c r="N508" s="110">
        <v>3698.46</v>
      </c>
      <c r="O508" s="41"/>
      <c r="P508" s="213">
        <f t="shared" si="522"/>
        <v>0.91685113471061097</v>
      </c>
      <c r="Q508" s="40">
        <f t="shared" si="509"/>
        <v>77000.69</v>
      </c>
      <c r="R508" s="51">
        <v>70598.17</v>
      </c>
      <c r="S508" s="41">
        <f t="shared" ref="S508:S518" si="582">R508-T508-U508-V508-W508-X508</f>
        <v>5876.1287503215854</v>
      </c>
      <c r="T508" s="41">
        <f t="shared" ref="T508:T518" si="583">P508*K508</f>
        <v>33730.938576385226</v>
      </c>
      <c r="U508" s="41">
        <f t="shared" ref="U508:U518" si="584">L508*P508</f>
        <v>25495.796354032671</v>
      </c>
      <c r="V508" s="41">
        <f t="shared" si="570"/>
        <v>1963.1763192605158</v>
      </c>
      <c r="W508" s="51">
        <v>3532.13</v>
      </c>
      <c r="X508" s="51"/>
      <c r="Y508" s="41"/>
      <c r="Z508" s="40">
        <f t="shared" ref="Z508:Z518" si="585">SUM(S508:Y508)</f>
        <v>70598.17</v>
      </c>
      <c r="AA508" s="54">
        <f t="shared" si="571"/>
        <v>5698.0890695820926</v>
      </c>
      <c r="AB508" s="54">
        <f t="shared" si="572"/>
        <v>33730.938576385226</v>
      </c>
      <c r="AC508" s="54">
        <f t="shared" si="573"/>
        <v>25495.796354032671</v>
      </c>
      <c r="AD508" s="54">
        <f t="shared" si="574"/>
        <v>2141.2160000000003</v>
      </c>
      <c r="AE508" s="54">
        <f t="shared" si="575"/>
        <v>3532.13</v>
      </c>
      <c r="AF508" s="54">
        <f t="shared" si="576"/>
        <v>0</v>
      </c>
      <c r="AG508" s="54"/>
      <c r="AH508" s="42">
        <f t="shared" si="577"/>
        <v>70598.17</v>
      </c>
      <c r="AI508" s="56">
        <f t="shared" si="578"/>
        <v>6402.5200000000041</v>
      </c>
    </row>
    <row r="509" spans="1:35" x14ac:dyDescent="0.25">
      <c r="A509" s="31">
        <v>18</v>
      </c>
      <c r="B509" s="52">
        <v>5655.7</v>
      </c>
      <c r="C509" s="33">
        <v>2.48</v>
      </c>
      <c r="D509" s="33">
        <v>11</v>
      </c>
      <c r="E509" s="33">
        <v>3.59</v>
      </c>
      <c r="F509" s="35">
        <v>0.77</v>
      </c>
      <c r="G509" s="35">
        <v>1.33</v>
      </c>
      <c r="H509" s="35">
        <v>5.51</v>
      </c>
      <c r="I509" s="51">
        <v>141562.41</v>
      </c>
      <c r="J509" s="41">
        <f>I509-K509-L509-M509-N509-O509</f>
        <v>16005.608</v>
      </c>
      <c r="K509" s="41">
        <f t="shared" si="579"/>
        <v>62212.7</v>
      </c>
      <c r="L509" s="41">
        <f t="shared" si="580"/>
        <v>20303.963</v>
      </c>
      <c r="M509" s="41">
        <f t="shared" si="581"/>
        <v>4354.8890000000001</v>
      </c>
      <c r="N509" s="110">
        <v>7522.17</v>
      </c>
      <c r="O509" s="41">
        <v>31163.08</v>
      </c>
      <c r="P509" s="213">
        <f t="shared" si="522"/>
        <v>1.1182511656872751</v>
      </c>
      <c r="Q509" s="40">
        <f t="shared" si="509"/>
        <v>141562.41</v>
      </c>
      <c r="R509" s="51">
        <v>158302.32999999999</v>
      </c>
      <c r="S509" s="41">
        <f t="shared" si="582"/>
        <v>17696.025710937247</v>
      </c>
      <c r="T509" s="41">
        <f t="shared" si="583"/>
        <v>69569.424295552744</v>
      </c>
      <c r="U509" s="41">
        <f t="shared" si="584"/>
        <v>22704.930292821304</v>
      </c>
      <c r="V509" s="41">
        <f t="shared" si="570"/>
        <v>4869.8597006886921</v>
      </c>
      <c r="W509" s="51">
        <v>8428.4</v>
      </c>
      <c r="X509" s="51">
        <v>35033.69</v>
      </c>
      <c r="Y509" s="41"/>
      <c r="Z509" s="40">
        <f t="shared" si="585"/>
        <v>158302.32999999999</v>
      </c>
      <c r="AA509" s="54">
        <f t="shared" si="571"/>
        <v>18210.996411625951</v>
      </c>
      <c r="AB509" s="54">
        <f t="shared" si="572"/>
        <v>69569.424295552744</v>
      </c>
      <c r="AC509" s="54">
        <f t="shared" si="573"/>
        <v>22704.930292821304</v>
      </c>
      <c r="AD509" s="54">
        <f t="shared" si="574"/>
        <v>4354.8890000000001</v>
      </c>
      <c r="AE509" s="54">
        <f t="shared" si="575"/>
        <v>8428.4</v>
      </c>
      <c r="AF509" s="54">
        <f t="shared" si="576"/>
        <v>35033.69</v>
      </c>
      <c r="AG509" s="54"/>
      <c r="AH509" s="42">
        <f t="shared" si="577"/>
        <v>158302.32999999999</v>
      </c>
      <c r="AI509" s="56">
        <f t="shared" si="578"/>
        <v>-16739.919999999984</v>
      </c>
    </row>
    <row r="510" spans="1:35" x14ac:dyDescent="0.25">
      <c r="A510" s="31">
        <v>19</v>
      </c>
      <c r="B510" s="52">
        <v>3708.2</v>
      </c>
      <c r="C510" s="33">
        <v>2.48</v>
      </c>
      <c r="D510" s="33">
        <v>11.81</v>
      </c>
      <c r="E510" s="33">
        <v>4.34</v>
      </c>
      <c r="F510" s="35">
        <v>0.77</v>
      </c>
      <c r="G510" s="35">
        <v>1.33</v>
      </c>
      <c r="H510" s="35">
        <v>5.51</v>
      </c>
      <c r="I510" s="51">
        <v>98093.32</v>
      </c>
      <c r="J510" s="41">
        <f t="shared" ref="J510:J516" si="586">I510-K510-L510-M510-N510-O510</f>
        <v>9986.6260000000148</v>
      </c>
      <c r="K510" s="41">
        <f t="shared" si="579"/>
        <v>43793.841999999997</v>
      </c>
      <c r="L510" s="41">
        <f t="shared" si="580"/>
        <v>16093.587999999998</v>
      </c>
      <c r="M510" s="41">
        <f t="shared" si="581"/>
        <v>2855.3139999999999</v>
      </c>
      <c r="N510" s="110">
        <v>4931.82</v>
      </c>
      <c r="O510" s="41">
        <v>20432.13</v>
      </c>
      <c r="P510" s="213">
        <f t="shared" si="522"/>
        <v>1.1972779593962157</v>
      </c>
      <c r="Q510" s="40">
        <f t="shared" si="509"/>
        <v>98093.32</v>
      </c>
      <c r="R510" s="51">
        <v>117444.97</v>
      </c>
      <c r="S510" s="41">
        <f t="shared" si="582"/>
        <v>11448.22549676085</v>
      </c>
      <c r="T510" s="41">
        <f t="shared" si="583"/>
        <v>52433.401783880283</v>
      </c>
      <c r="U510" s="41">
        <f t="shared" si="584"/>
        <v>19268.498200003422</v>
      </c>
      <c r="V510" s="41">
        <f t="shared" si="570"/>
        <v>3418.604519355446</v>
      </c>
      <c r="W510" s="51">
        <v>5942.83</v>
      </c>
      <c r="X510" s="51">
        <v>24933.41</v>
      </c>
      <c r="Y510" s="41"/>
      <c r="Z510" s="40">
        <f t="shared" si="585"/>
        <v>117444.97</v>
      </c>
      <c r="AA510" s="54">
        <f t="shared" si="571"/>
        <v>12011.516016116293</v>
      </c>
      <c r="AB510" s="54">
        <f t="shared" si="572"/>
        <v>52433.401783880283</v>
      </c>
      <c r="AC510" s="54">
        <f t="shared" si="573"/>
        <v>19268.498200003422</v>
      </c>
      <c r="AD510" s="54">
        <f t="shared" si="574"/>
        <v>2855.3139999999999</v>
      </c>
      <c r="AE510" s="54">
        <f t="shared" si="575"/>
        <v>5942.83</v>
      </c>
      <c r="AF510" s="54">
        <f t="shared" si="576"/>
        <v>24933.41</v>
      </c>
      <c r="AG510" s="54"/>
      <c r="AH510" s="42">
        <f t="shared" si="577"/>
        <v>117444.97</v>
      </c>
      <c r="AI510" s="56">
        <f t="shared" si="578"/>
        <v>-19351.649999999994</v>
      </c>
    </row>
    <row r="511" spans="1:35" x14ac:dyDescent="0.25">
      <c r="A511" s="31">
        <v>20</v>
      </c>
      <c r="B511" s="52">
        <v>5568.4</v>
      </c>
      <c r="C511" s="33">
        <v>2.48</v>
      </c>
      <c r="D511" s="33">
        <v>11.39</v>
      </c>
      <c r="E511" s="33">
        <v>3.26</v>
      </c>
      <c r="F511" s="35">
        <v>0.77</v>
      </c>
      <c r="G511" s="35">
        <v>1.33</v>
      </c>
      <c r="H511" s="35">
        <v>5.51</v>
      </c>
      <c r="I511" s="51">
        <v>139098.89000000001</v>
      </c>
      <c r="J511" s="41">
        <f t="shared" si="586"/>
        <v>15146.42200000002</v>
      </c>
      <c r="K511" s="41">
        <f t="shared" si="579"/>
        <v>63424.076000000001</v>
      </c>
      <c r="L511" s="41">
        <f t="shared" si="580"/>
        <v>18152.983999999997</v>
      </c>
      <c r="M511" s="41">
        <f t="shared" si="581"/>
        <v>4287.6679999999997</v>
      </c>
      <c r="N511" s="110">
        <v>7405.92</v>
      </c>
      <c r="O511" s="41">
        <v>30681.82</v>
      </c>
      <c r="P511" s="213">
        <f t="shared" si="522"/>
        <v>1.0204146129419149</v>
      </c>
      <c r="Q511" s="40">
        <f t="shared" si="509"/>
        <v>139098.89000000001</v>
      </c>
      <c r="R511" s="51">
        <v>141938.54</v>
      </c>
      <c r="S511" s="41">
        <f t="shared" si="582"/>
        <v>15455.686812517215</v>
      </c>
      <c r="T511" s="41">
        <f t="shared" si="583"/>
        <v>64718.853962738598</v>
      </c>
      <c r="U511" s="41">
        <f t="shared" si="584"/>
        <v>18523.570142100773</v>
      </c>
      <c r="V511" s="41">
        <f t="shared" si="570"/>
        <v>4375.1990826434339</v>
      </c>
      <c r="W511" s="51">
        <v>7557.11</v>
      </c>
      <c r="X511" s="51">
        <v>31308.12</v>
      </c>
      <c r="Y511" s="41"/>
      <c r="Z511" s="40">
        <f t="shared" si="585"/>
        <v>141938.54</v>
      </c>
      <c r="AA511" s="54">
        <f t="shared" si="571"/>
        <v>15543.21789516064</v>
      </c>
      <c r="AB511" s="54">
        <f t="shared" si="572"/>
        <v>64718.853962738598</v>
      </c>
      <c r="AC511" s="54">
        <f t="shared" si="573"/>
        <v>18523.570142100773</v>
      </c>
      <c r="AD511" s="54">
        <f t="shared" si="574"/>
        <v>4287.6679999999997</v>
      </c>
      <c r="AE511" s="54">
        <f t="shared" si="575"/>
        <v>7557.11</v>
      </c>
      <c r="AF511" s="54">
        <f t="shared" si="576"/>
        <v>31308.12</v>
      </c>
      <c r="AG511" s="54"/>
      <c r="AH511" s="42">
        <f t="shared" si="577"/>
        <v>141938.54</v>
      </c>
      <c r="AI511" s="56">
        <f t="shared" si="578"/>
        <v>-2839.6499999999942</v>
      </c>
    </row>
    <row r="512" spans="1:35" x14ac:dyDescent="0.25">
      <c r="A512" s="31">
        <v>42</v>
      </c>
      <c r="B512" s="52">
        <v>4035.7</v>
      </c>
      <c r="C512" s="33">
        <v>2.48</v>
      </c>
      <c r="D512" s="33">
        <v>11.1</v>
      </c>
      <c r="E512" s="33">
        <v>3.98</v>
      </c>
      <c r="F512" s="35">
        <v>0.77</v>
      </c>
      <c r="G512" s="35">
        <v>1.33</v>
      </c>
      <c r="H512" s="35">
        <v>5.51</v>
      </c>
      <c r="I512" s="51">
        <v>103071.86</v>
      </c>
      <c r="J512" s="41">
        <f t="shared" si="586"/>
        <v>11501.754999999997</v>
      </c>
      <c r="K512" s="41">
        <f t="shared" si="579"/>
        <v>44796.27</v>
      </c>
      <c r="L512" s="41">
        <f t="shared" si="580"/>
        <v>16062.085999999999</v>
      </c>
      <c r="M512" s="41">
        <f t="shared" si="581"/>
        <v>3107.489</v>
      </c>
      <c r="N512" s="110">
        <v>5367.58</v>
      </c>
      <c r="O512" s="41">
        <v>22236.68</v>
      </c>
      <c r="P512" s="213">
        <f t="shared" si="522"/>
        <v>1.1425260007920688</v>
      </c>
      <c r="Q512" s="40">
        <f t="shared" si="509"/>
        <v>103071.86</v>
      </c>
      <c r="R512" s="51">
        <v>117762.28</v>
      </c>
      <c r="S512" s="41">
        <f t="shared" si="582"/>
        <v>13205.448924864646</v>
      </c>
      <c r="T512" s="41">
        <f t="shared" si="583"/>
        <v>51180.903213501726</v>
      </c>
      <c r="U512" s="41">
        <f t="shared" si="584"/>
        <v>18351.350881958275</v>
      </c>
      <c r="V512" s="41">
        <f t="shared" si="570"/>
        <v>3550.3869796753452</v>
      </c>
      <c r="W512" s="51">
        <v>6112.74</v>
      </c>
      <c r="X512" s="51">
        <v>25361.45</v>
      </c>
      <c r="Y512" s="41"/>
      <c r="Z512" s="40">
        <f t="shared" si="585"/>
        <v>117762.28</v>
      </c>
      <c r="AA512" s="54">
        <f t="shared" si="571"/>
        <v>13648.346904539991</v>
      </c>
      <c r="AB512" s="54">
        <f t="shared" si="572"/>
        <v>51180.903213501726</v>
      </c>
      <c r="AC512" s="54">
        <f t="shared" si="573"/>
        <v>18351.350881958275</v>
      </c>
      <c r="AD512" s="54">
        <f t="shared" si="574"/>
        <v>3107.489</v>
      </c>
      <c r="AE512" s="54">
        <f t="shared" si="575"/>
        <v>6112.74</v>
      </c>
      <c r="AF512" s="54">
        <f t="shared" si="576"/>
        <v>25361.45</v>
      </c>
      <c r="AG512" s="54"/>
      <c r="AH512" s="42">
        <f t="shared" si="577"/>
        <v>117762.28</v>
      </c>
      <c r="AI512" s="56">
        <f t="shared" si="578"/>
        <v>-14690.419999999998</v>
      </c>
    </row>
    <row r="513" spans="1:35" x14ac:dyDescent="0.25">
      <c r="A513" s="31">
        <v>43</v>
      </c>
      <c r="B513" s="52">
        <v>4118.6000000000004</v>
      </c>
      <c r="C513" s="33">
        <v>2.48</v>
      </c>
      <c r="D513" s="33">
        <v>11.67</v>
      </c>
      <c r="E513" s="33">
        <v>10.84</v>
      </c>
      <c r="F513" s="35">
        <v>0.77</v>
      </c>
      <c r="G513" s="35">
        <v>1.33</v>
      </c>
      <c r="H513" s="35">
        <v>5.51</v>
      </c>
      <c r="I513" s="51">
        <v>136320</v>
      </c>
      <c r="J513" s="41">
        <f t="shared" si="586"/>
        <v>12267.711999999992</v>
      </c>
      <c r="K513" s="41">
        <f t="shared" si="579"/>
        <v>48064.062000000005</v>
      </c>
      <c r="L513" s="41">
        <f t="shared" si="580"/>
        <v>44645.624000000003</v>
      </c>
      <c r="M513" s="41">
        <f t="shared" si="581"/>
        <v>3171.3220000000006</v>
      </c>
      <c r="N513" s="110">
        <v>5477.75</v>
      </c>
      <c r="O513" s="41">
        <v>22693.53</v>
      </c>
      <c r="P513" s="213">
        <f t="shared" si="522"/>
        <v>0.96655663145539905</v>
      </c>
      <c r="Q513" s="40">
        <f t="shared" si="509"/>
        <v>136320</v>
      </c>
      <c r="R513" s="51">
        <v>131761</v>
      </c>
      <c r="S513" s="41">
        <f t="shared" si="582"/>
        <v>11096.825886971816</v>
      </c>
      <c r="T513" s="41">
        <f t="shared" si="583"/>
        <v>46456.637860783456</v>
      </c>
      <c r="U513" s="41">
        <f t="shared" si="584"/>
        <v>43152.523942664324</v>
      </c>
      <c r="V513" s="41">
        <f t="shared" si="570"/>
        <v>3065.2623095803997</v>
      </c>
      <c r="W513" s="51">
        <v>5425.59</v>
      </c>
      <c r="X513" s="51">
        <v>22564.16</v>
      </c>
      <c r="Y513" s="41"/>
      <c r="Z513" s="40">
        <f t="shared" si="585"/>
        <v>131761</v>
      </c>
      <c r="AA513" s="54">
        <f t="shared" si="571"/>
        <v>10990.76619655222</v>
      </c>
      <c r="AB513" s="54">
        <f t="shared" si="572"/>
        <v>46456.637860783456</v>
      </c>
      <c r="AC513" s="54">
        <f t="shared" si="573"/>
        <v>43152.523942664324</v>
      </c>
      <c r="AD513" s="54">
        <f t="shared" si="574"/>
        <v>3171.3220000000006</v>
      </c>
      <c r="AE513" s="54">
        <f t="shared" si="575"/>
        <v>5425.59</v>
      </c>
      <c r="AF513" s="54">
        <f t="shared" si="576"/>
        <v>22564.16</v>
      </c>
      <c r="AG513" s="54"/>
      <c r="AH513" s="42">
        <f t="shared" si="577"/>
        <v>131761</v>
      </c>
      <c r="AI513" s="56">
        <f t="shared" si="578"/>
        <v>4559</v>
      </c>
    </row>
    <row r="514" spans="1:35" x14ac:dyDescent="0.25">
      <c r="A514" s="31">
        <v>44</v>
      </c>
      <c r="B514" s="52">
        <v>4127.7</v>
      </c>
      <c r="C514" s="33">
        <v>2.48</v>
      </c>
      <c r="D514" s="33">
        <v>11.19</v>
      </c>
      <c r="E514" s="33">
        <v>4.25</v>
      </c>
      <c r="F514" s="35">
        <v>0.77</v>
      </c>
      <c r="G514" s="35">
        <v>1.33</v>
      </c>
      <c r="H514" s="35">
        <v>5.51</v>
      </c>
      <c r="I514" s="51">
        <v>106753.47</v>
      </c>
      <c r="J514" s="41">
        <f t="shared" si="586"/>
        <v>11609.773000000008</v>
      </c>
      <c r="K514" s="41">
        <f t="shared" si="579"/>
        <v>46188.962999999996</v>
      </c>
      <c r="L514" s="41">
        <f t="shared" si="580"/>
        <v>17542.724999999999</v>
      </c>
      <c r="M514" s="41">
        <f t="shared" si="581"/>
        <v>3178.3289999999997</v>
      </c>
      <c r="N514" s="110">
        <v>5489.9</v>
      </c>
      <c r="O514" s="41">
        <v>22743.78</v>
      </c>
      <c r="P514" s="213">
        <f t="shared" si="522"/>
        <v>1.0994109137623347</v>
      </c>
      <c r="Q514" s="40">
        <f t="shared" si="509"/>
        <v>106753.47</v>
      </c>
      <c r="R514" s="51">
        <v>117365.93</v>
      </c>
      <c r="S514" s="41">
        <f t="shared" si="582"/>
        <v>12229.617070176642</v>
      </c>
      <c r="T514" s="41">
        <f t="shared" si="583"/>
        <v>50780.650017564665</v>
      </c>
      <c r="U514" s="41">
        <f t="shared" si="584"/>
        <v>19286.66332213135</v>
      </c>
      <c r="V514" s="41">
        <f t="shared" si="570"/>
        <v>3494.2895901273273</v>
      </c>
      <c r="W514" s="51">
        <v>6083.26</v>
      </c>
      <c r="X514" s="51">
        <v>25491.45</v>
      </c>
      <c r="Y514" s="41"/>
      <c r="Z514" s="40">
        <f t="shared" si="585"/>
        <v>117365.92999999998</v>
      </c>
      <c r="AA514" s="54">
        <f t="shared" si="571"/>
        <v>12545.57766030397</v>
      </c>
      <c r="AB514" s="54">
        <f t="shared" si="572"/>
        <v>50780.650017564665</v>
      </c>
      <c r="AC514" s="54">
        <f t="shared" si="573"/>
        <v>19286.66332213135</v>
      </c>
      <c r="AD514" s="54">
        <f t="shared" si="574"/>
        <v>3178.3289999999997</v>
      </c>
      <c r="AE514" s="54">
        <f t="shared" si="575"/>
        <v>6083.26</v>
      </c>
      <c r="AF514" s="54">
        <f t="shared" si="576"/>
        <v>25491.45</v>
      </c>
      <c r="AG514" s="54"/>
      <c r="AH514" s="42">
        <f t="shared" si="577"/>
        <v>117365.92999999998</v>
      </c>
      <c r="AI514" s="56">
        <f t="shared" si="578"/>
        <v>-10612.459999999977</v>
      </c>
    </row>
    <row r="515" spans="1:35" x14ac:dyDescent="0.25">
      <c r="A515" s="31">
        <v>65</v>
      </c>
      <c r="B515" s="52">
        <v>10693</v>
      </c>
      <c r="C515" s="33">
        <v>2.2999999999999998</v>
      </c>
      <c r="D515" s="33">
        <v>10.81</v>
      </c>
      <c r="E515" s="33">
        <v>3.44</v>
      </c>
      <c r="F515" s="35">
        <v>0.77</v>
      </c>
      <c r="G515" s="35">
        <v>1.33</v>
      </c>
      <c r="H515" s="35"/>
      <c r="I515" s="51">
        <v>198462.92</v>
      </c>
      <c r="J515" s="41">
        <f t="shared" si="586"/>
        <v>23632.210000000014</v>
      </c>
      <c r="K515" s="41">
        <f t="shared" si="579"/>
        <v>115591.33</v>
      </c>
      <c r="L515" s="41">
        <f t="shared" si="580"/>
        <v>36783.919999999998</v>
      </c>
      <c r="M515" s="41">
        <f t="shared" si="581"/>
        <v>8233.61</v>
      </c>
      <c r="N515" s="110">
        <v>14221.85</v>
      </c>
      <c r="O515" s="41"/>
      <c r="P515" s="213">
        <f t="shared" si="522"/>
        <v>1.0619017396297503</v>
      </c>
      <c r="Q515" s="40">
        <f t="shared" si="509"/>
        <v>198462.92</v>
      </c>
      <c r="R515" s="51">
        <v>210748.12</v>
      </c>
      <c r="S515" s="41">
        <f t="shared" si="582"/>
        <v>25162.602166048971</v>
      </c>
      <c r="T515" s="41">
        <f t="shared" si="583"/>
        <v>122746.63441311655</v>
      </c>
      <c r="U515" s="41">
        <f t="shared" si="584"/>
        <v>39060.908638401561</v>
      </c>
      <c r="V515" s="41">
        <f t="shared" si="570"/>
        <v>8743.2847824329092</v>
      </c>
      <c r="W515" s="51">
        <v>15034.69</v>
      </c>
      <c r="X515" s="51"/>
      <c r="Y515" s="41"/>
      <c r="Z515" s="40">
        <f t="shared" si="585"/>
        <v>210748.12000000002</v>
      </c>
      <c r="AA515" s="54">
        <f t="shared" si="571"/>
        <v>25672.276948481885</v>
      </c>
      <c r="AB515" s="54">
        <f t="shared" si="572"/>
        <v>122746.63441311655</v>
      </c>
      <c r="AC515" s="54">
        <f t="shared" si="573"/>
        <v>39060.908638401561</v>
      </c>
      <c r="AD515" s="54">
        <f t="shared" si="574"/>
        <v>8233.61</v>
      </c>
      <c r="AE515" s="54">
        <f t="shared" si="575"/>
        <v>15034.69</v>
      </c>
      <c r="AF515" s="54">
        <f t="shared" si="576"/>
        <v>0</v>
      </c>
      <c r="AG515" s="54"/>
      <c r="AH515" s="42">
        <f t="shared" si="577"/>
        <v>210748.12</v>
      </c>
      <c r="AI515" s="56">
        <f t="shared" si="578"/>
        <v>-12285.200000000012</v>
      </c>
    </row>
    <row r="516" spans="1:35" x14ac:dyDescent="0.25">
      <c r="A516" s="31">
        <v>66</v>
      </c>
      <c r="B516" s="52">
        <v>3535.1</v>
      </c>
      <c r="C516" s="33">
        <v>2.2999999999999998</v>
      </c>
      <c r="D516" s="33">
        <v>15.28</v>
      </c>
      <c r="E516" s="33">
        <v>10.89</v>
      </c>
      <c r="F516" s="35">
        <v>0.77</v>
      </c>
      <c r="G516" s="35">
        <v>1.33</v>
      </c>
      <c r="H516" s="35"/>
      <c r="I516" s="51">
        <v>108739.94</v>
      </c>
      <c r="J516" s="41">
        <f t="shared" si="586"/>
        <v>8802.5060000000067</v>
      </c>
      <c r="K516" s="41">
        <f t="shared" si="579"/>
        <v>54016.327999999994</v>
      </c>
      <c r="L516" s="41">
        <f t="shared" si="580"/>
        <v>38497.239000000001</v>
      </c>
      <c r="M516" s="41">
        <f t="shared" si="581"/>
        <v>2722.027</v>
      </c>
      <c r="N516" s="110">
        <v>4701.84</v>
      </c>
      <c r="O516" s="41"/>
      <c r="P516" s="213">
        <f t="shared" si="522"/>
        <v>0.7340570539214939</v>
      </c>
      <c r="Q516" s="40">
        <f t="shared" si="509"/>
        <v>108739.94</v>
      </c>
      <c r="R516" s="51">
        <v>79821.320000000007</v>
      </c>
      <c r="S516" s="41">
        <f t="shared" si="582"/>
        <v>6442.1104398965053</v>
      </c>
      <c r="T516" s="41">
        <f t="shared" si="583"/>
        <v>39651.066595337099</v>
      </c>
      <c r="U516" s="41">
        <f t="shared" si="584"/>
        <v>28259.169844451641</v>
      </c>
      <c r="V516" s="41">
        <f t="shared" si="570"/>
        <v>1998.1231203147622</v>
      </c>
      <c r="W516" s="51">
        <v>3470.85</v>
      </c>
      <c r="X516" s="51"/>
      <c r="Y516" s="41"/>
      <c r="Z516" s="40">
        <f t="shared" si="585"/>
        <v>79821.320000000007</v>
      </c>
      <c r="AA516" s="54">
        <f t="shared" si="571"/>
        <v>5718.2065602112634</v>
      </c>
      <c r="AB516" s="54">
        <f t="shared" si="572"/>
        <v>39651.066595337099</v>
      </c>
      <c r="AC516" s="54">
        <f t="shared" si="573"/>
        <v>28259.169844451641</v>
      </c>
      <c r="AD516" s="54">
        <f t="shared" si="574"/>
        <v>2722.027</v>
      </c>
      <c r="AE516" s="54">
        <f t="shared" si="575"/>
        <v>3470.85</v>
      </c>
      <c r="AF516" s="54">
        <f t="shared" si="576"/>
        <v>0</v>
      </c>
      <c r="AG516" s="54"/>
      <c r="AH516" s="42">
        <f t="shared" si="577"/>
        <v>79821.320000000007</v>
      </c>
      <c r="AI516" s="56">
        <f t="shared" si="578"/>
        <v>28918.619999999995</v>
      </c>
    </row>
    <row r="517" spans="1:35" x14ac:dyDescent="0.25">
      <c r="A517" s="31" t="s">
        <v>58</v>
      </c>
      <c r="B517" s="52">
        <v>3536.6</v>
      </c>
      <c r="C517" s="33">
        <v>2.2999999999999998</v>
      </c>
      <c r="D517" s="33">
        <v>15.21</v>
      </c>
      <c r="E517" s="33">
        <v>10.88</v>
      </c>
      <c r="F517" s="35">
        <v>0.77</v>
      </c>
      <c r="G517" s="35">
        <v>1.33</v>
      </c>
      <c r="H517" s="35"/>
      <c r="I517" s="51">
        <v>108432.48</v>
      </c>
      <c r="J517" s="41">
        <f>I517-K517-L517-M517-N517</f>
        <v>8735.6239999999962</v>
      </c>
      <c r="K517" s="41">
        <f t="shared" si="579"/>
        <v>53791.686000000002</v>
      </c>
      <c r="L517" s="41">
        <f t="shared" si="580"/>
        <v>38478.207999999999</v>
      </c>
      <c r="M517" s="41">
        <f t="shared" si="581"/>
        <v>2723.1819999999998</v>
      </c>
      <c r="N517" s="110">
        <v>4703.78</v>
      </c>
      <c r="O517" s="41"/>
      <c r="P517" s="213">
        <f t="shared" si="522"/>
        <v>1.0165550027076757</v>
      </c>
      <c r="Q517" s="40">
        <f t="shared" si="509"/>
        <v>108432.48</v>
      </c>
      <c r="R517" s="51">
        <v>110227.58</v>
      </c>
      <c r="S517" s="41">
        <f t="shared" si="582"/>
        <v>8792.5033696095525</v>
      </c>
      <c r="T517" s="41">
        <f t="shared" si="583"/>
        <v>54682.207507380444</v>
      </c>
      <c r="U517" s="41">
        <f t="shared" si="584"/>
        <v>39115.21483762651</v>
      </c>
      <c r="V517" s="41">
        <f t="shared" si="570"/>
        <v>2768.2642853834936</v>
      </c>
      <c r="W517" s="51">
        <v>4869.3900000000003</v>
      </c>
      <c r="X517" s="51"/>
      <c r="Y517" s="41"/>
      <c r="Z517" s="40">
        <f t="shared" si="585"/>
        <v>110227.58</v>
      </c>
      <c r="AA517" s="54">
        <f t="shared" si="571"/>
        <v>8837.5856549930468</v>
      </c>
      <c r="AB517" s="54">
        <f t="shared" si="572"/>
        <v>54682.207507380444</v>
      </c>
      <c r="AC517" s="54">
        <f t="shared" si="573"/>
        <v>39115.21483762651</v>
      </c>
      <c r="AD517" s="54">
        <f t="shared" si="574"/>
        <v>2723.1819999999998</v>
      </c>
      <c r="AE517" s="54">
        <f t="shared" si="575"/>
        <v>4869.3900000000003</v>
      </c>
      <c r="AF517" s="54">
        <f t="shared" si="576"/>
        <v>0</v>
      </c>
      <c r="AG517" s="54"/>
      <c r="AH517" s="42">
        <f t="shared" si="577"/>
        <v>110227.58</v>
      </c>
      <c r="AI517" s="56">
        <f t="shared" si="578"/>
        <v>-1795.1000000000058</v>
      </c>
    </row>
    <row r="518" spans="1:35" x14ac:dyDescent="0.25">
      <c r="A518" s="31">
        <v>67</v>
      </c>
      <c r="B518" s="52">
        <v>13915.3</v>
      </c>
      <c r="C518" s="33">
        <v>2.2999999999999998</v>
      </c>
      <c r="D518" s="33">
        <v>11.27</v>
      </c>
      <c r="E518" s="33">
        <v>2.75</v>
      </c>
      <c r="F518" s="35">
        <v>0.77</v>
      </c>
      <c r="G518" s="35">
        <v>1.33</v>
      </c>
      <c r="H518" s="35"/>
      <c r="I518" s="51">
        <v>256737.65</v>
      </c>
      <c r="J518" s="41">
        <f>I518-K518-L518-M518-N518</f>
        <v>32422.793000000012</v>
      </c>
      <c r="K518" s="41">
        <f t="shared" si="579"/>
        <v>156825.43099999998</v>
      </c>
      <c r="L518" s="41">
        <f t="shared" si="580"/>
        <v>38267.074999999997</v>
      </c>
      <c r="M518" s="41">
        <f t="shared" si="581"/>
        <v>10714.780999999999</v>
      </c>
      <c r="N518" s="110">
        <v>18507.57</v>
      </c>
      <c r="O518" s="41"/>
      <c r="P518" s="213">
        <f t="shared" si="522"/>
        <v>0.93854504783384907</v>
      </c>
      <c r="Q518" s="40">
        <f t="shared" si="509"/>
        <v>256737.65</v>
      </c>
      <c r="R518" s="51">
        <v>240959.85</v>
      </c>
      <c r="S518" s="41">
        <f t="shared" si="582"/>
        <v>30325.549978030336</v>
      </c>
      <c r="T518" s="41">
        <f t="shared" si="583"/>
        <v>147187.73163945897</v>
      </c>
      <c r="U518" s="41">
        <f t="shared" si="584"/>
        <v>35915.373736336485</v>
      </c>
      <c r="V518" s="41">
        <f t="shared" si="570"/>
        <v>10056.304646174216</v>
      </c>
      <c r="W518" s="51">
        <v>17474.89</v>
      </c>
      <c r="X518" s="51"/>
      <c r="Y518" s="41"/>
      <c r="Z518" s="40">
        <f t="shared" si="585"/>
        <v>240959.84999999998</v>
      </c>
      <c r="AA518" s="54">
        <f t="shared" si="571"/>
        <v>29667.073624204524</v>
      </c>
      <c r="AB518" s="54">
        <f t="shared" si="572"/>
        <v>147187.73163945897</v>
      </c>
      <c r="AC518" s="54">
        <f t="shared" si="573"/>
        <v>35915.373736336485</v>
      </c>
      <c r="AD518" s="54">
        <f t="shared" si="574"/>
        <v>10714.780999999999</v>
      </c>
      <c r="AE518" s="54">
        <f t="shared" si="575"/>
        <v>17474.89</v>
      </c>
      <c r="AF518" s="54">
        <f t="shared" si="576"/>
        <v>0</v>
      </c>
      <c r="AG518" s="54"/>
      <c r="AH518" s="42">
        <f t="shared" si="577"/>
        <v>240959.84999999998</v>
      </c>
      <c r="AI518" s="56">
        <f t="shared" si="578"/>
        <v>15777.800000000017</v>
      </c>
    </row>
    <row r="519" spans="1:35" x14ac:dyDescent="0.25">
      <c r="A519" s="32" t="s">
        <v>37</v>
      </c>
      <c r="B519" s="53">
        <f>SUM(B507:B518)</f>
        <v>64994.8</v>
      </c>
      <c r="C519" s="33"/>
      <c r="D519" s="34"/>
      <c r="E519" s="34"/>
      <c r="F519" s="35"/>
      <c r="G519" s="35"/>
      <c r="H519" s="35"/>
      <c r="I519" s="43">
        <f t="shared" ref="I519:O519" si="587">SUM(I507:I518)</f>
        <v>1568774.3299999998</v>
      </c>
      <c r="J519" s="43">
        <f t="shared" si="587"/>
        <v>165526.44000000009</v>
      </c>
      <c r="K519" s="43">
        <f t="shared" si="587"/>
        <v>770974.56200000003</v>
      </c>
      <c r="L519" s="43">
        <f t="shared" si="587"/>
        <v>345832.41200000001</v>
      </c>
      <c r="M519" s="43">
        <f t="shared" si="587"/>
        <v>50045.995999999999</v>
      </c>
      <c r="N519" s="43">
        <f t="shared" si="587"/>
        <v>86443.9</v>
      </c>
      <c r="O519" s="43">
        <f t="shared" si="587"/>
        <v>149951.01999999999</v>
      </c>
      <c r="P519" s="213">
        <f t="shared" si="522"/>
        <v>1.0239876502823708</v>
      </c>
      <c r="Q519" s="40">
        <f t="shared" si="509"/>
        <v>1568774.3299999998</v>
      </c>
      <c r="R519" s="43">
        <f t="shared" ref="R519:X519" si="588">SUM(R507:R518)</f>
        <v>1606405.5400000003</v>
      </c>
      <c r="S519" s="43">
        <f t="shared" si="588"/>
        <v>167686.09973708628</v>
      </c>
      <c r="T519" s="43">
        <f t="shared" si="588"/>
        <v>785825.16460644244</v>
      </c>
      <c r="U519" s="43">
        <f t="shared" si="588"/>
        <v>347591.45620766893</v>
      </c>
      <c r="V519" s="43">
        <f t="shared" si="588"/>
        <v>51263.979448802362</v>
      </c>
      <c r="W519" s="43">
        <f t="shared" si="588"/>
        <v>89346.559999999998</v>
      </c>
      <c r="X519" s="43">
        <f t="shared" si="588"/>
        <v>164692.28</v>
      </c>
      <c r="Y519" s="41"/>
      <c r="Z519" s="40">
        <f t="shared" ref="Z519:AF519" si="589">SUM(Z507:Z518)</f>
        <v>1606405.54</v>
      </c>
      <c r="AA519" s="55">
        <f t="shared" si="589"/>
        <v>168904.08318588859</v>
      </c>
      <c r="AB519" s="55">
        <f t="shared" si="589"/>
        <v>785825.16460644244</v>
      </c>
      <c r="AC519" s="55">
        <f t="shared" si="589"/>
        <v>347591.45620766893</v>
      </c>
      <c r="AD519" s="55">
        <f t="shared" si="589"/>
        <v>50045.995999999999</v>
      </c>
      <c r="AE519" s="55">
        <f t="shared" si="589"/>
        <v>89346.559999999998</v>
      </c>
      <c r="AF519" s="55">
        <f t="shared" si="589"/>
        <v>164692.28</v>
      </c>
      <c r="AG519" s="54"/>
      <c r="AH519" s="42">
        <f>SUM(AH507:AH518)</f>
        <v>1606405.54</v>
      </c>
      <c r="AI519" s="56">
        <f>SUM(AI507:AI518)</f>
        <v>-37631.209999999934</v>
      </c>
    </row>
    <row r="520" spans="1:35" x14ac:dyDescent="0.25">
      <c r="A520" t="s">
        <v>60</v>
      </c>
      <c r="P520" s="213"/>
      <c r="Q520" s="40">
        <f t="shared" si="509"/>
        <v>0</v>
      </c>
    </row>
    <row r="521" spans="1:35" x14ac:dyDescent="0.25">
      <c r="A521" s="31">
        <v>1</v>
      </c>
      <c r="B521" s="52">
        <v>3396.5</v>
      </c>
      <c r="C521" s="33">
        <v>2.2999999999999998</v>
      </c>
      <c r="D521" s="33">
        <v>13.15</v>
      </c>
      <c r="E521" s="33">
        <v>10.050000000000001</v>
      </c>
      <c r="F521" s="35">
        <v>0.77</v>
      </c>
      <c r="G521" s="35">
        <v>1.33</v>
      </c>
      <c r="H521" s="35"/>
      <c r="I521" s="51">
        <v>93932.62</v>
      </c>
      <c r="J521" s="41">
        <f>I521-K521-L521-M521-N521</f>
        <v>8000.1949999999924</v>
      </c>
      <c r="K521" s="41">
        <f>B521*D521</f>
        <v>44663.974999999999</v>
      </c>
      <c r="L521" s="41">
        <f>E521*B521</f>
        <v>34134.825000000004</v>
      </c>
      <c r="M521" s="41">
        <f>F521*B521</f>
        <v>2615.3049999999998</v>
      </c>
      <c r="N521" s="110">
        <v>4518.32</v>
      </c>
      <c r="O521" s="41"/>
      <c r="P521" s="213">
        <f t="shared" si="522"/>
        <v>0.65795418034757258</v>
      </c>
      <c r="Q521" s="40">
        <f t="shared" si="509"/>
        <v>93932.62</v>
      </c>
      <c r="R521" s="51">
        <v>61803.360000000001</v>
      </c>
      <c r="S521" s="41">
        <f>R521-T521-U521-V521-W521-X521</f>
        <v>5200.7892759937913</v>
      </c>
      <c r="T521" s="41">
        <f>P521*K521</f>
        <v>29386.849062189471</v>
      </c>
      <c r="U521" s="41">
        <f>L521*P521</f>
        <v>22459.150804182831</v>
      </c>
      <c r="V521" s="41">
        <f>P521*M521</f>
        <v>1720.7508576339083</v>
      </c>
      <c r="W521" s="51">
        <v>3035.82</v>
      </c>
      <c r="X521" s="51"/>
      <c r="Y521" s="41"/>
      <c r="Z521" s="40">
        <f>SUM(S521:Y521)</f>
        <v>61803.360000000001</v>
      </c>
      <c r="AA521" s="54">
        <f>Z521-AF521-AE521-AD521-AC521-AB521</f>
        <v>4306.2351336276952</v>
      </c>
      <c r="AB521" s="54">
        <f t="shared" ref="AB521:AF523" si="590">T521</f>
        <v>29386.849062189471</v>
      </c>
      <c r="AC521" s="54">
        <f t="shared" si="590"/>
        <v>22459.150804182831</v>
      </c>
      <c r="AD521" s="54">
        <f>M521</f>
        <v>2615.3049999999998</v>
      </c>
      <c r="AE521" s="54">
        <f t="shared" si="590"/>
        <v>3035.82</v>
      </c>
      <c r="AF521" s="54">
        <f t="shared" si="590"/>
        <v>0</v>
      </c>
      <c r="AG521" s="54"/>
      <c r="AH521" s="42">
        <f>SUM(AA521:AG521)</f>
        <v>61803.360000000001</v>
      </c>
      <c r="AI521" s="56">
        <f>I521-Z521</f>
        <v>32129.259999999995</v>
      </c>
    </row>
    <row r="522" spans="1:35" x14ac:dyDescent="0.25">
      <c r="A522" s="31">
        <v>2</v>
      </c>
      <c r="B522" s="52">
        <v>3241.2</v>
      </c>
      <c r="C522" s="33">
        <v>2.2999999999999998</v>
      </c>
      <c r="D522" s="33">
        <v>13.89</v>
      </c>
      <c r="E522" s="33">
        <v>10.41</v>
      </c>
      <c r="F522" s="35">
        <v>0.77</v>
      </c>
      <c r="G522" s="35">
        <v>1.33</v>
      </c>
      <c r="H522" s="35"/>
      <c r="I522" s="51">
        <v>93573.72</v>
      </c>
      <c r="J522" s="41">
        <f>I522-K522-L522-M522-N522</f>
        <v>8005.9160000000047</v>
      </c>
      <c r="K522" s="41">
        <f>B522*D522</f>
        <v>45020.267999999996</v>
      </c>
      <c r="L522" s="41">
        <f>E522*B522</f>
        <v>33740.892</v>
      </c>
      <c r="M522" s="41">
        <f>F522*B522</f>
        <v>2495.7239999999997</v>
      </c>
      <c r="N522" s="110">
        <v>4310.92</v>
      </c>
      <c r="O522" s="41"/>
      <c r="P522" s="213">
        <f t="shared" si="522"/>
        <v>0.71491151575463696</v>
      </c>
      <c r="Q522" s="40">
        <f t="shared" si="509"/>
        <v>93573.72</v>
      </c>
      <c r="R522" s="51">
        <v>66896.929999999993</v>
      </c>
      <c r="S522" s="41">
        <f>R522-T522-U522-V522-W522-X522</f>
        <v>5766.1378940612849</v>
      </c>
      <c r="T522" s="41">
        <f>P522*K522</f>
        <v>32185.508035559975</v>
      </c>
      <c r="U522" s="41">
        <f>L522*P522</f>
        <v>24121.752242633505</v>
      </c>
      <c r="V522" s="41">
        <f>P522*M522</f>
        <v>1784.2218277452253</v>
      </c>
      <c r="W522" s="51">
        <v>3039.31</v>
      </c>
      <c r="X522" s="51"/>
      <c r="Y522" s="41"/>
      <c r="Z522" s="40">
        <f>SUM(S522:Y522)</f>
        <v>66896.929999999993</v>
      </c>
      <c r="AA522" s="54">
        <f>Z522-AF522-AE522-AD522-AC522-AB522</f>
        <v>5054.6357218065132</v>
      </c>
      <c r="AB522" s="54">
        <f t="shared" si="590"/>
        <v>32185.508035559975</v>
      </c>
      <c r="AC522" s="54">
        <f t="shared" si="590"/>
        <v>24121.752242633505</v>
      </c>
      <c r="AD522" s="54">
        <f>M522</f>
        <v>2495.7239999999997</v>
      </c>
      <c r="AE522" s="54">
        <f t="shared" si="590"/>
        <v>3039.31</v>
      </c>
      <c r="AF522" s="54">
        <f t="shared" si="590"/>
        <v>0</v>
      </c>
      <c r="AG522" s="54"/>
      <c r="AH522" s="42">
        <f>SUM(AA522:AG522)</f>
        <v>66896.929999999993</v>
      </c>
      <c r="AI522" s="56">
        <f>I522-Z522</f>
        <v>26676.790000000008</v>
      </c>
    </row>
    <row r="523" spans="1:35" x14ac:dyDescent="0.25">
      <c r="A523" s="31">
        <v>3</v>
      </c>
      <c r="B523" s="52">
        <v>3411.2</v>
      </c>
      <c r="C523" s="33">
        <v>2.2999999999999998</v>
      </c>
      <c r="D523" s="33">
        <v>13.53</v>
      </c>
      <c r="E523" s="33">
        <v>10.08</v>
      </c>
      <c r="F523" s="35">
        <v>0.77</v>
      </c>
      <c r="G523" s="35">
        <v>1.33</v>
      </c>
      <c r="H523" s="35"/>
      <c r="I523" s="51">
        <v>96205.21</v>
      </c>
      <c r="J523" s="41">
        <f>I523-K523-L523-M523-N523</f>
        <v>8502.8240000000133</v>
      </c>
      <c r="K523" s="41">
        <f>B523*D523</f>
        <v>46153.535999999993</v>
      </c>
      <c r="L523" s="41">
        <f>E523*B523</f>
        <v>34384.896000000001</v>
      </c>
      <c r="M523" s="41">
        <f>F523*B523</f>
        <v>2626.6239999999998</v>
      </c>
      <c r="N523" s="110">
        <v>4537.33</v>
      </c>
      <c r="O523" s="41"/>
      <c r="P523" s="213">
        <f t="shared" si="522"/>
        <v>0.65456912364725361</v>
      </c>
      <c r="Q523" s="40">
        <f t="shared" si="509"/>
        <v>96205.21</v>
      </c>
      <c r="R523" s="51">
        <v>62972.959999999999</v>
      </c>
      <c r="S523" s="41">
        <f>R523-T523-U523-V523-W523-X523</f>
        <v>5477.6021760052317</v>
      </c>
      <c r="T523" s="41">
        <f>P523*K523</f>
        <v>30210.679612741966</v>
      </c>
      <c r="U523" s="41">
        <f>L523*P523</f>
        <v>22507.291241421957</v>
      </c>
      <c r="V523" s="41">
        <f>P523*M523</f>
        <v>1719.3069698308439</v>
      </c>
      <c r="W523" s="51">
        <v>3058.08</v>
      </c>
      <c r="X523" s="51"/>
      <c r="Y523" s="41"/>
      <c r="Z523" s="40">
        <f>SUM(S523:Y523)</f>
        <v>62972.959999999999</v>
      </c>
      <c r="AA523" s="54">
        <f>Z523-AF523-AE523-AD523-AC523-AB523</f>
        <v>4570.2851458360674</v>
      </c>
      <c r="AB523" s="54">
        <f t="shared" si="590"/>
        <v>30210.679612741966</v>
      </c>
      <c r="AC523" s="54">
        <f t="shared" si="590"/>
        <v>22507.291241421957</v>
      </c>
      <c r="AD523" s="54">
        <f>M523</f>
        <v>2626.6239999999998</v>
      </c>
      <c r="AE523" s="54">
        <f t="shared" si="590"/>
        <v>3058.08</v>
      </c>
      <c r="AF523" s="54">
        <f t="shared" si="590"/>
        <v>0</v>
      </c>
      <c r="AG523" s="54"/>
      <c r="AH523" s="42">
        <f>SUM(AA523:AG523)</f>
        <v>62972.959999999992</v>
      </c>
      <c r="AI523" s="56">
        <f>I523-Z523</f>
        <v>33232.250000000007</v>
      </c>
    </row>
    <row r="524" spans="1:35" x14ac:dyDescent="0.25">
      <c r="A524" s="32" t="s">
        <v>37</v>
      </c>
      <c r="B524" s="53">
        <f>SUM(B520:B523)</f>
        <v>10048.9</v>
      </c>
      <c r="C524" s="33"/>
      <c r="D524" s="34"/>
      <c r="E524" s="34"/>
      <c r="F524" s="35"/>
      <c r="G524" s="35"/>
      <c r="H524" s="35"/>
      <c r="I524" s="43">
        <f t="shared" ref="I524:O524" si="591">SUM(I521:I523)</f>
        <v>283711.55</v>
      </c>
      <c r="J524" s="43">
        <f t="shared" si="591"/>
        <v>24508.935000000012</v>
      </c>
      <c r="K524" s="43">
        <f t="shared" si="591"/>
        <v>135837.77899999998</v>
      </c>
      <c r="L524" s="43">
        <f t="shared" si="591"/>
        <v>102260.61300000001</v>
      </c>
      <c r="M524" s="43">
        <f t="shared" si="591"/>
        <v>7737.6529999999993</v>
      </c>
      <c r="N524" s="43">
        <f t="shared" si="591"/>
        <v>13366.57</v>
      </c>
      <c r="O524" s="43">
        <f t="shared" si="591"/>
        <v>0</v>
      </c>
      <c r="P524" s="213">
        <f t="shared" si="522"/>
        <v>0.67559198770723294</v>
      </c>
      <c r="Q524" s="40">
        <f t="shared" si="509"/>
        <v>283711.55</v>
      </c>
      <c r="R524" s="43">
        <f t="shared" ref="R524:X524" si="592">SUM(R521:R523)</f>
        <v>191673.25</v>
      </c>
      <c r="S524" s="43">
        <f t="shared" si="592"/>
        <v>16444.529346060306</v>
      </c>
      <c r="T524" s="43">
        <f t="shared" si="592"/>
        <v>91783.036710491404</v>
      </c>
      <c r="U524" s="43">
        <f t="shared" si="592"/>
        <v>69088.194288238301</v>
      </c>
      <c r="V524" s="43">
        <f t="shared" si="592"/>
        <v>5224.2796552099771</v>
      </c>
      <c r="W524" s="43">
        <f t="shared" si="592"/>
        <v>9133.2099999999991</v>
      </c>
      <c r="X524" s="43">
        <f t="shared" si="592"/>
        <v>0</v>
      </c>
      <c r="Y524" s="41"/>
      <c r="Z524" s="40">
        <f>SUM(Z521:Z523)</f>
        <v>191673.25</v>
      </c>
      <c r="AA524" s="55">
        <f>SUM(AA521:AA523)</f>
        <v>13931.156001270276</v>
      </c>
      <c r="AB524" s="55">
        <f>SUM(AB521:AB523)</f>
        <v>91783.036710491404</v>
      </c>
      <c r="AC524" s="55">
        <f>SUM(AC521:AC523)</f>
        <v>69088.194288238301</v>
      </c>
      <c r="AD524" s="55">
        <f>SUM(AD521:AD523)</f>
        <v>7737.6529999999993</v>
      </c>
      <c r="AE524" s="55">
        <f>SUM(AE522:AE523)</f>
        <v>6097.3899999999994</v>
      </c>
      <c r="AF524" s="55">
        <f>SUM(AF521:AF523)</f>
        <v>0</v>
      </c>
      <c r="AG524" s="54"/>
      <c r="AH524" s="42">
        <f>SUM(AH521:AH523)</f>
        <v>191673.25</v>
      </c>
      <c r="AI524" s="56">
        <f>SUM(AI521:AI523)</f>
        <v>92038.300000000017</v>
      </c>
    </row>
    <row r="525" spans="1:35" x14ac:dyDescent="0.25">
      <c r="A525" s="67" t="s">
        <v>61</v>
      </c>
      <c r="B525" s="68">
        <f>B473+B491+B499+B505+B519+B524</f>
        <v>321310.90000000002</v>
      </c>
      <c r="C525" s="67"/>
      <c r="D525" s="67"/>
      <c r="E525" s="67"/>
      <c r="F525" s="67"/>
      <c r="G525" s="67"/>
      <c r="H525" s="67"/>
      <c r="I525" s="68">
        <f t="shared" ref="I525:AI525" si="593">I473+I491+I499+I505+I519+I524</f>
        <v>6602470.2199999997</v>
      </c>
      <c r="J525" s="68">
        <f t="shared" si="593"/>
        <v>752199.8330000001</v>
      </c>
      <c r="K525" s="68">
        <f t="shared" si="593"/>
        <v>3624719.1170000001</v>
      </c>
      <c r="L525" s="68">
        <f t="shared" si="593"/>
        <v>1260436.1170000001</v>
      </c>
      <c r="M525" s="68">
        <f t="shared" si="593"/>
        <v>247409.39299999998</v>
      </c>
      <c r="N525" s="68">
        <f t="shared" si="593"/>
        <v>427263.08</v>
      </c>
      <c r="O525" s="68">
        <f t="shared" si="593"/>
        <v>290442.68</v>
      </c>
      <c r="P525" s="217">
        <f>R525/I525</f>
        <v>0.98142348304298754</v>
      </c>
      <c r="Q525" s="83">
        <f t="shared" si="509"/>
        <v>6602470.2199999997</v>
      </c>
      <c r="R525" s="68">
        <f t="shared" si="593"/>
        <v>6479819.3200000003</v>
      </c>
      <c r="S525" s="68">
        <f t="shared" si="593"/>
        <v>734391.35048577411</v>
      </c>
      <c r="T525" s="68">
        <f t="shared" si="593"/>
        <v>3553524.6057078009</v>
      </c>
      <c r="U525" s="68">
        <f t="shared" si="593"/>
        <v>1219326.6957370355</v>
      </c>
      <c r="V525" s="68">
        <f t="shared" si="593"/>
        <v>243015.94806938895</v>
      </c>
      <c r="W525" s="68">
        <f t="shared" si="593"/>
        <v>421717.10000000003</v>
      </c>
      <c r="X525" s="68">
        <f t="shared" si="593"/>
        <v>307843.62</v>
      </c>
      <c r="Y525" s="68">
        <f t="shared" si="593"/>
        <v>0</v>
      </c>
      <c r="Z525" s="68">
        <f t="shared" si="593"/>
        <v>6479819.3200000003</v>
      </c>
      <c r="AA525" s="68">
        <f t="shared" si="593"/>
        <v>729997.90555516293</v>
      </c>
      <c r="AB525" s="68">
        <f t="shared" si="593"/>
        <v>3553524.6057078009</v>
      </c>
      <c r="AC525" s="68">
        <f t="shared" si="593"/>
        <v>1219326.6957370355</v>
      </c>
      <c r="AD525" s="68">
        <f t="shared" si="593"/>
        <v>247409.39299999998</v>
      </c>
      <c r="AE525" s="68">
        <f t="shared" si="593"/>
        <v>387840.97000000003</v>
      </c>
      <c r="AF525" s="68">
        <f t="shared" si="593"/>
        <v>307843.62</v>
      </c>
      <c r="AG525" s="68">
        <f t="shared" si="593"/>
        <v>0</v>
      </c>
      <c r="AH525" s="68">
        <f t="shared" si="593"/>
        <v>6479819.3200000003</v>
      </c>
      <c r="AI525" s="68">
        <f t="shared" si="593"/>
        <v>122650.90000000011</v>
      </c>
    </row>
    <row r="526" spans="1:35" x14ac:dyDescent="0.25">
      <c r="I526" s="78">
        <f>J526+K526+N526+O526</f>
        <v>6602470.2199999997</v>
      </c>
      <c r="J526" s="78">
        <f>J525+M525</f>
        <v>999609.22600000002</v>
      </c>
      <c r="K526" s="78">
        <f>K525+L525</f>
        <v>4885155.2340000002</v>
      </c>
      <c r="N526" s="78">
        <f>N525</f>
        <v>427263.08</v>
      </c>
      <c r="O526" s="78">
        <f>O525</f>
        <v>290442.68</v>
      </c>
      <c r="P526" s="214">
        <f>R526/I526</f>
        <v>0.98142348304298732</v>
      </c>
      <c r="Q526" s="108">
        <f t="shared" si="509"/>
        <v>6602470.2199999997</v>
      </c>
      <c r="R526" s="78">
        <f>S526+T526+W526+X526</f>
        <v>6479819.3199999984</v>
      </c>
      <c r="S526" s="78">
        <f>S525+V525</f>
        <v>977407.29855516308</v>
      </c>
      <c r="T526" s="78">
        <f>T525+U525</f>
        <v>4772851.301444836</v>
      </c>
      <c r="W526" s="78">
        <f>W525</f>
        <v>421717.10000000003</v>
      </c>
      <c r="X526" s="78">
        <f>X525</f>
        <v>307843.62</v>
      </c>
    </row>
    <row r="528" spans="1:35" ht="18.75" x14ac:dyDescent="0.3">
      <c r="A528" s="8"/>
      <c r="B528" s="69" t="s">
        <v>71</v>
      </c>
      <c r="C528" s="9"/>
      <c r="D528" s="9"/>
      <c r="E528" s="10" t="s">
        <v>95</v>
      </c>
      <c r="F528" s="10"/>
      <c r="G528" s="10"/>
      <c r="H528" s="10"/>
      <c r="I528" s="10"/>
      <c r="J528" s="10"/>
      <c r="K528" s="10"/>
      <c r="L528" s="10"/>
      <c r="M528" s="11"/>
      <c r="N528" s="11"/>
      <c r="O528" s="11"/>
      <c r="P528" s="207"/>
      <c r="Q528" s="11"/>
      <c r="R528" s="12"/>
      <c r="S528" s="13"/>
      <c r="T528" s="13"/>
      <c r="U528" s="13"/>
      <c r="V528" s="13"/>
      <c r="W528" s="13"/>
      <c r="X528" s="13"/>
      <c r="Y528" s="13"/>
      <c r="Z528" s="12"/>
      <c r="AA528" s="12"/>
      <c r="AB528" s="12"/>
      <c r="AC528" s="12"/>
      <c r="AD528" s="12"/>
      <c r="AE528" s="12"/>
      <c r="AF528" s="12"/>
      <c r="AG528" s="12"/>
      <c r="AH528" s="11"/>
    </row>
    <row r="529" spans="1:35" ht="18.75" x14ac:dyDescent="0.3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7"/>
      <c r="M529" s="11" t="s">
        <v>52</v>
      </c>
      <c r="N529" s="11"/>
      <c r="O529" s="11"/>
      <c r="P529" s="219" t="s">
        <v>91</v>
      </c>
      <c r="Q529" s="11"/>
      <c r="R529" s="12"/>
      <c r="S529" s="13"/>
      <c r="T529" s="14" t="s">
        <v>53</v>
      </c>
      <c r="U529" s="13"/>
      <c r="V529" s="13"/>
      <c r="W529" s="13"/>
      <c r="X529" s="13"/>
      <c r="Y529" s="13"/>
      <c r="Z529" s="12"/>
      <c r="AA529" s="12"/>
      <c r="AB529" s="12"/>
      <c r="AC529" s="12"/>
      <c r="AD529" s="12"/>
      <c r="AE529" s="12"/>
      <c r="AF529" s="12"/>
      <c r="AG529" s="12"/>
      <c r="AH529" s="11"/>
    </row>
    <row r="530" spans="1:35" ht="21.75" customHeight="1" x14ac:dyDescent="0.25">
      <c r="A530" s="171" t="s">
        <v>1</v>
      </c>
      <c r="B530" s="171" t="s">
        <v>39</v>
      </c>
      <c r="C530" s="174" t="s">
        <v>2</v>
      </c>
      <c r="D530" s="175"/>
      <c r="E530" s="175"/>
      <c r="F530" s="175"/>
      <c r="G530" s="175"/>
      <c r="H530" s="176"/>
      <c r="I530" s="44" t="s">
        <v>51</v>
      </c>
      <c r="J530" s="44" t="s">
        <v>55</v>
      </c>
      <c r="K530" s="177" t="s">
        <v>46</v>
      </c>
      <c r="L530" s="169"/>
      <c r="M530" s="46" t="s">
        <v>47</v>
      </c>
      <c r="N530" s="46" t="s">
        <v>48</v>
      </c>
      <c r="O530" s="47" t="s">
        <v>49</v>
      </c>
      <c r="P530" s="208" t="s">
        <v>54</v>
      </c>
      <c r="Q530" s="170" t="s">
        <v>50</v>
      </c>
      <c r="R530" s="45" t="s">
        <v>51</v>
      </c>
      <c r="S530" s="48" t="s">
        <v>55</v>
      </c>
      <c r="T530" s="168" t="s">
        <v>46</v>
      </c>
      <c r="U530" s="169"/>
      <c r="V530" s="49" t="s">
        <v>47</v>
      </c>
      <c r="W530" s="49" t="s">
        <v>48</v>
      </c>
      <c r="X530" s="50" t="s">
        <v>49</v>
      </c>
      <c r="Y530" s="45"/>
      <c r="Z530" s="170" t="s">
        <v>42</v>
      </c>
      <c r="AA530" s="184" t="s">
        <v>3</v>
      </c>
      <c r="AB530" s="185"/>
      <c r="AC530" s="185"/>
      <c r="AD530" s="185"/>
      <c r="AE530" s="185"/>
      <c r="AF530" s="185"/>
      <c r="AG530" s="186"/>
      <c r="AH530" s="181" t="s">
        <v>44</v>
      </c>
      <c r="AI530" s="178" t="s">
        <v>43</v>
      </c>
    </row>
    <row r="531" spans="1:35" x14ac:dyDescent="0.25">
      <c r="A531" s="172"/>
      <c r="B531" s="172"/>
      <c r="C531" s="171" t="s">
        <v>4</v>
      </c>
      <c r="D531" s="171" t="s">
        <v>5</v>
      </c>
      <c r="E531" s="171" t="s">
        <v>6</v>
      </c>
      <c r="F531" s="171" t="s">
        <v>7</v>
      </c>
      <c r="G531" s="171" t="s">
        <v>8</v>
      </c>
      <c r="H531" s="171" t="s">
        <v>9</v>
      </c>
      <c r="I531" s="166"/>
      <c r="J531" s="166" t="s">
        <v>4</v>
      </c>
      <c r="K531" s="166" t="s">
        <v>5</v>
      </c>
      <c r="L531" s="166" t="s">
        <v>6</v>
      </c>
      <c r="M531" s="166" t="s">
        <v>7</v>
      </c>
      <c r="N531" s="166" t="s">
        <v>8</v>
      </c>
      <c r="O531" s="166" t="s">
        <v>9</v>
      </c>
      <c r="P531" s="209"/>
      <c r="Q531" s="170"/>
      <c r="R531" s="166"/>
      <c r="S531" s="166" t="s">
        <v>4</v>
      </c>
      <c r="T531" s="166" t="s">
        <v>5</v>
      </c>
      <c r="U531" s="166" t="s">
        <v>6</v>
      </c>
      <c r="V531" s="166" t="s">
        <v>7</v>
      </c>
      <c r="W531" s="166" t="s">
        <v>8</v>
      </c>
      <c r="X531" s="166" t="s">
        <v>9</v>
      </c>
      <c r="Y531" s="166"/>
      <c r="Z531" s="170"/>
      <c r="AA531" s="165" t="s">
        <v>4</v>
      </c>
      <c r="AB531" s="165" t="s">
        <v>5</v>
      </c>
      <c r="AC531" s="165" t="s">
        <v>6</v>
      </c>
      <c r="AD531" s="165" t="s">
        <v>7</v>
      </c>
      <c r="AE531" s="165" t="s">
        <v>8</v>
      </c>
      <c r="AF531" s="165" t="s">
        <v>9</v>
      </c>
      <c r="AG531" s="165" t="s">
        <v>10</v>
      </c>
      <c r="AH531" s="182"/>
      <c r="AI531" s="179"/>
    </row>
    <row r="532" spans="1:35" ht="30.75" customHeight="1" x14ac:dyDescent="0.25">
      <c r="A532" s="173"/>
      <c r="B532" s="173"/>
      <c r="C532" s="173"/>
      <c r="D532" s="173"/>
      <c r="E532" s="173"/>
      <c r="F532" s="173"/>
      <c r="G532" s="173"/>
      <c r="H532" s="173"/>
      <c r="I532" s="167"/>
      <c r="J532" s="167"/>
      <c r="K532" s="167"/>
      <c r="L532" s="167"/>
      <c r="M532" s="167"/>
      <c r="N532" s="167"/>
      <c r="O532" s="167"/>
      <c r="P532" s="210"/>
      <c r="Q532" s="170"/>
      <c r="R532" s="167"/>
      <c r="S532" s="167"/>
      <c r="T532" s="167"/>
      <c r="U532" s="167"/>
      <c r="V532" s="167"/>
      <c r="W532" s="167"/>
      <c r="X532" s="167"/>
      <c r="Y532" s="167"/>
      <c r="Z532" s="170"/>
      <c r="AA532" s="165"/>
      <c r="AB532" s="165"/>
      <c r="AC532" s="165"/>
      <c r="AD532" s="165"/>
      <c r="AE532" s="165"/>
      <c r="AF532" s="165"/>
      <c r="AG532" s="165"/>
      <c r="AH532" s="182"/>
      <c r="AI532" s="179"/>
    </row>
    <row r="533" spans="1:35" x14ac:dyDescent="0.25">
      <c r="A533" s="19" t="s">
        <v>11</v>
      </c>
      <c r="B533" s="19">
        <v>2</v>
      </c>
      <c r="C533" s="20">
        <v>3</v>
      </c>
      <c r="D533" s="21" t="s">
        <v>12</v>
      </c>
      <c r="E533" s="21" t="s">
        <v>13</v>
      </c>
      <c r="F533" s="21" t="s">
        <v>14</v>
      </c>
      <c r="G533" s="21" t="s">
        <v>15</v>
      </c>
      <c r="H533" s="21" t="s">
        <v>16</v>
      </c>
      <c r="I533" s="22" t="s">
        <v>17</v>
      </c>
      <c r="J533" s="22" t="s">
        <v>18</v>
      </c>
      <c r="K533" s="22" t="s">
        <v>19</v>
      </c>
      <c r="L533" s="22" t="s">
        <v>20</v>
      </c>
      <c r="M533" s="22" t="s">
        <v>21</v>
      </c>
      <c r="N533" s="22" t="s">
        <v>22</v>
      </c>
      <c r="O533" s="22" t="s">
        <v>23</v>
      </c>
      <c r="P533" s="211" t="s">
        <v>24</v>
      </c>
      <c r="Q533" s="23" t="s">
        <v>25</v>
      </c>
      <c r="R533" s="22" t="s">
        <v>26</v>
      </c>
      <c r="S533" s="22" t="s">
        <v>27</v>
      </c>
      <c r="T533" s="22" t="s">
        <v>28</v>
      </c>
      <c r="U533" s="22" t="s">
        <v>29</v>
      </c>
      <c r="V533" s="22" t="s">
        <v>30</v>
      </c>
      <c r="W533" s="22" t="s">
        <v>31</v>
      </c>
      <c r="X533" s="22" t="s">
        <v>32</v>
      </c>
      <c r="Y533" s="22" t="s">
        <v>33</v>
      </c>
      <c r="Z533" s="23" t="s">
        <v>34</v>
      </c>
      <c r="AA533" s="66">
        <v>36</v>
      </c>
      <c r="AB533" s="66">
        <v>37</v>
      </c>
      <c r="AC533" s="66">
        <v>38</v>
      </c>
      <c r="AD533" s="66">
        <v>39</v>
      </c>
      <c r="AE533" s="66">
        <v>40</v>
      </c>
      <c r="AF533" s="66">
        <v>41</v>
      </c>
      <c r="AG533" s="66">
        <v>42</v>
      </c>
      <c r="AH533" s="183"/>
      <c r="AI533" s="180"/>
    </row>
    <row r="534" spans="1:35" x14ac:dyDescent="0.25">
      <c r="A534" s="6" t="s">
        <v>35</v>
      </c>
      <c r="B534" s="37"/>
      <c r="C534" s="7"/>
      <c r="D534" s="24"/>
      <c r="E534" s="24"/>
      <c r="F534" s="24"/>
      <c r="G534" s="25"/>
      <c r="H534" s="25"/>
      <c r="I534" s="26"/>
      <c r="J534" s="26"/>
      <c r="K534" s="26"/>
      <c r="L534" s="26"/>
      <c r="M534" s="26"/>
      <c r="N534" s="26"/>
      <c r="O534" s="27"/>
      <c r="P534" s="212"/>
      <c r="Q534" s="28"/>
      <c r="R534" s="26"/>
      <c r="S534" s="26"/>
      <c r="T534" s="26"/>
      <c r="U534" s="26"/>
      <c r="V534" s="26"/>
      <c r="W534" s="26"/>
      <c r="X534" s="27"/>
      <c r="Y534" s="27"/>
      <c r="Z534" s="28"/>
      <c r="AA534" s="29"/>
      <c r="AB534" s="29"/>
      <c r="AC534" s="29"/>
      <c r="AD534" s="29"/>
      <c r="AE534" s="29"/>
      <c r="AF534" s="29"/>
      <c r="AG534" s="29"/>
      <c r="AH534" s="30"/>
      <c r="AI534" s="36"/>
    </row>
    <row r="535" spans="1:35" x14ac:dyDescent="0.25">
      <c r="A535" s="31">
        <v>1</v>
      </c>
      <c r="B535" s="52">
        <v>9597.4</v>
      </c>
      <c r="C535" s="33">
        <v>2.2999999999999998</v>
      </c>
      <c r="D535" s="33">
        <v>11.58</v>
      </c>
      <c r="E535" s="33">
        <v>3.46</v>
      </c>
      <c r="F535" s="35">
        <v>0.77</v>
      </c>
      <c r="G535" s="35">
        <v>1.33</v>
      </c>
      <c r="H535" s="35"/>
      <c r="I535" s="51">
        <v>184558.33</v>
      </c>
      <c r="J535" s="41">
        <f t="shared" ref="J535:J540" si="594">I535-K535-L535-M535-N535</f>
        <v>20058.915999999994</v>
      </c>
      <c r="K535" s="41">
        <f>B535*D535</f>
        <v>111137.89199999999</v>
      </c>
      <c r="L535" s="41">
        <f>E535*B535</f>
        <v>33207.004000000001</v>
      </c>
      <c r="M535" s="41">
        <f>F535*B535</f>
        <v>7389.9979999999996</v>
      </c>
      <c r="N535" s="41">
        <v>12764.52</v>
      </c>
      <c r="O535" s="41"/>
      <c r="P535" s="213">
        <f t="shared" ref="P535:P547" si="595">R535/I535</f>
        <v>1.0081586130520364</v>
      </c>
      <c r="Q535" s="40">
        <f t="shared" ref="Q535:Q600" si="596">I535</f>
        <v>184558.33</v>
      </c>
      <c r="R535" s="51">
        <v>186064.07</v>
      </c>
      <c r="S535" s="41">
        <f>R535-T535-U535-V535-W535-X535</f>
        <v>20199.259713362262</v>
      </c>
      <c r="T535" s="41">
        <f>P535*K535</f>
        <v>112044.623056247</v>
      </c>
      <c r="U535" s="41">
        <f>L535*P535</f>
        <v>33477.927096253421</v>
      </c>
      <c r="V535" s="41">
        <f t="shared" ref="V535:V546" si="597">P535*M535</f>
        <v>7450.2901341373217</v>
      </c>
      <c r="W535" s="51">
        <v>12891.97</v>
      </c>
      <c r="X535" s="51"/>
      <c r="Y535" s="41"/>
      <c r="Z535" s="40">
        <f>SUM(S535:Y535)</f>
        <v>186064.07000000004</v>
      </c>
      <c r="AA535" s="54">
        <f t="shared" ref="AA535:AA546" si="598">Z535-AF535-AE535-AD535-AC535-AB535</f>
        <v>20259.551847499635</v>
      </c>
      <c r="AB535" s="54">
        <f t="shared" ref="AB535:AB546" si="599">T535</f>
        <v>112044.623056247</v>
      </c>
      <c r="AC535" s="54">
        <f t="shared" ref="AC535:AC546" si="600">U535</f>
        <v>33477.927096253421</v>
      </c>
      <c r="AD535" s="54">
        <f t="shared" ref="AD535:AD546" si="601">M535</f>
        <v>7389.9979999999996</v>
      </c>
      <c r="AE535" s="54">
        <f t="shared" ref="AE535:AE546" si="602">W535</f>
        <v>12891.97</v>
      </c>
      <c r="AF535" s="54">
        <f t="shared" ref="AF535:AF546" si="603">X535</f>
        <v>0</v>
      </c>
      <c r="AG535" s="54"/>
      <c r="AH535" s="42">
        <f t="shared" ref="AH535:AH546" si="604">SUM(AA535:AG535)</f>
        <v>186064.07000000007</v>
      </c>
      <c r="AI535" s="56">
        <f t="shared" ref="AI535:AI546" si="605">I535-Z535</f>
        <v>-1505.7400000000489</v>
      </c>
    </row>
    <row r="536" spans="1:35" x14ac:dyDescent="0.25">
      <c r="A536" s="31">
        <v>2</v>
      </c>
      <c r="B536" s="52">
        <v>7617.2</v>
      </c>
      <c r="C536" s="33">
        <v>2.2999999999999998</v>
      </c>
      <c r="D536" s="33">
        <v>10.32</v>
      </c>
      <c r="E536" s="33">
        <v>3.54</v>
      </c>
      <c r="F536" s="35">
        <v>0.77</v>
      </c>
      <c r="G536" s="35">
        <v>1.33</v>
      </c>
      <c r="H536" s="35"/>
      <c r="I536" s="51">
        <v>139318.59</v>
      </c>
      <c r="J536" s="41">
        <f t="shared" si="594"/>
        <v>17748.023999999998</v>
      </c>
      <c r="K536" s="41">
        <f t="shared" ref="K536:K546" si="606">B536*D536</f>
        <v>78609.504000000001</v>
      </c>
      <c r="L536" s="41">
        <f t="shared" ref="L536:L546" si="607">E536*B536</f>
        <v>26964.887999999999</v>
      </c>
      <c r="M536" s="41">
        <f t="shared" ref="M536:M546" si="608">F536*B536</f>
        <v>5865.2439999999997</v>
      </c>
      <c r="N536" s="41">
        <v>10130.93</v>
      </c>
      <c r="O536" s="41"/>
      <c r="P536" s="213">
        <f t="shared" si="595"/>
        <v>0.96437905379318001</v>
      </c>
      <c r="Q536" s="40">
        <f t="shared" si="596"/>
        <v>139318.59</v>
      </c>
      <c r="R536" s="51">
        <v>134355.93</v>
      </c>
      <c r="S536" s="41">
        <f t="shared" ref="S536:S546" si="609">R536-T536-U536-V536-W536-X536</f>
        <v>17097.409279263593</v>
      </c>
      <c r="T536" s="41">
        <f t="shared" ref="T536:T546" si="610">P536*K536</f>
        <v>75809.359086671204</v>
      </c>
      <c r="U536" s="41">
        <f t="shared" ref="U536:U546" si="611">L536*P536</f>
        <v>26004.373175079072</v>
      </c>
      <c r="V536" s="41">
        <f t="shared" si="597"/>
        <v>5656.3184589861257</v>
      </c>
      <c r="W536" s="51">
        <v>9788.4699999999993</v>
      </c>
      <c r="X536" s="51"/>
      <c r="Y536" s="41"/>
      <c r="Z536" s="40">
        <f t="shared" ref="Z536:Z546" si="612">SUM(S536:Y536)</f>
        <v>134355.93</v>
      </c>
      <c r="AA536" s="54">
        <f t="shared" si="598"/>
        <v>16888.483738249706</v>
      </c>
      <c r="AB536" s="54">
        <f t="shared" si="599"/>
        <v>75809.359086671204</v>
      </c>
      <c r="AC536" s="54">
        <f t="shared" si="600"/>
        <v>26004.373175079072</v>
      </c>
      <c r="AD536" s="54">
        <f t="shared" si="601"/>
        <v>5865.2439999999997</v>
      </c>
      <c r="AE536" s="54">
        <f t="shared" si="602"/>
        <v>9788.4699999999993</v>
      </c>
      <c r="AF536" s="54">
        <f t="shared" si="603"/>
        <v>0</v>
      </c>
      <c r="AG536" s="54"/>
      <c r="AH536" s="42">
        <f t="shared" si="604"/>
        <v>134355.93</v>
      </c>
      <c r="AI536" s="56">
        <f t="shared" si="605"/>
        <v>4962.6600000000035</v>
      </c>
    </row>
    <row r="537" spans="1:35" x14ac:dyDescent="0.25">
      <c r="A537" s="31">
        <v>5</v>
      </c>
      <c r="B537" s="52">
        <v>7603.1</v>
      </c>
      <c r="C537" s="33">
        <v>2.2999999999999998</v>
      </c>
      <c r="D537" s="33">
        <v>10.9</v>
      </c>
      <c r="E537" s="33">
        <v>3.12</v>
      </c>
      <c r="F537" s="35">
        <v>0.77</v>
      </c>
      <c r="G537" s="35">
        <v>1.33</v>
      </c>
      <c r="H537" s="35"/>
      <c r="I537" s="51">
        <v>139745.37</v>
      </c>
      <c r="J537" s="41">
        <f t="shared" si="594"/>
        <v>17183.260999999977</v>
      </c>
      <c r="K537" s="41">
        <f t="shared" si="606"/>
        <v>82873.790000000008</v>
      </c>
      <c r="L537" s="41">
        <f t="shared" si="607"/>
        <v>23721.672000000002</v>
      </c>
      <c r="M537" s="41">
        <f t="shared" si="608"/>
        <v>5854.3870000000006</v>
      </c>
      <c r="N537" s="41">
        <v>10112.26</v>
      </c>
      <c r="O537" s="41"/>
      <c r="P537" s="213">
        <f t="shared" si="595"/>
        <v>1.0250176445917314</v>
      </c>
      <c r="Q537" s="40">
        <f t="shared" si="596"/>
        <v>139745.37</v>
      </c>
      <c r="R537" s="51">
        <v>143241.47</v>
      </c>
      <c r="S537" s="41">
        <f t="shared" si="609"/>
        <v>17576.130643324133</v>
      </c>
      <c r="T537" s="41">
        <f t="shared" si="610"/>
        <v>84947.097024189788</v>
      </c>
      <c r="U537" s="41">
        <f t="shared" si="611"/>
        <v>24315.132359217627</v>
      </c>
      <c r="V537" s="41">
        <f t="shared" si="597"/>
        <v>6000.8499732684531</v>
      </c>
      <c r="W537" s="51">
        <v>10402.26</v>
      </c>
      <c r="X537" s="51"/>
      <c r="Y537" s="41"/>
      <c r="Z537" s="40">
        <f t="shared" si="612"/>
        <v>143241.47</v>
      </c>
      <c r="AA537" s="54">
        <f t="shared" si="598"/>
        <v>17722.593616592567</v>
      </c>
      <c r="AB537" s="54">
        <f t="shared" si="599"/>
        <v>84947.097024189788</v>
      </c>
      <c r="AC537" s="54">
        <f t="shared" si="600"/>
        <v>24315.132359217627</v>
      </c>
      <c r="AD537" s="54">
        <f t="shared" si="601"/>
        <v>5854.3870000000006</v>
      </c>
      <c r="AE537" s="54">
        <f t="shared" si="602"/>
        <v>10402.26</v>
      </c>
      <c r="AF537" s="54">
        <f t="shared" si="603"/>
        <v>0</v>
      </c>
      <c r="AG537" s="54"/>
      <c r="AH537" s="42">
        <f t="shared" si="604"/>
        <v>143241.46999999997</v>
      </c>
      <c r="AI537" s="56">
        <f t="shared" si="605"/>
        <v>-3496.1000000000058</v>
      </c>
    </row>
    <row r="538" spans="1:35" x14ac:dyDescent="0.25">
      <c r="A538" s="31">
        <v>7</v>
      </c>
      <c r="B538" s="52">
        <v>9017.7999999999993</v>
      </c>
      <c r="C538" s="33">
        <v>2.2999999999999998</v>
      </c>
      <c r="D538" s="33">
        <v>11.32</v>
      </c>
      <c r="E538" s="33">
        <v>2.96</v>
      </c>
      <c r="F538" s="35">
        <v>0.77</v>
      </c>
      <c r="G538" s="35">
        <v>1.33</v>
      </c>
      <c r="H538" s="35"/>
      <c r="I538" s="51">
        <v>168272.43</v>
      </c>
      <c r="J538" s="41">
        <f t="shared" si="594"/>
        <v>20560.79</v>
      </c>
      <c r="K538" s="41">
        <f t="shared" si="606"/>
        <v>102081.496</v>
      </c>
      <c r="L538" s="41">
        <f t="shared" si="607"/>
        <v>26692.687999999998</v>
      </c>
      <c r="M538" s="41">
        <f t="shared" si="608"/>
        <v>6943.7059999999992</v>
      </c>
      <c r="N538" s="41">
        <v>11993.75</v>
      </c>
      <c r="O538" s="41"/>
      <c r="P538" s="213">
        <f t="shared" si="595"/>
        <v>0.93194410991747134</v>
      </c>
      <c r="Q538" s="40">
        <f t="shared" si="596"/>
        <v>168272.43</v>
      </c>
      <c r="R538" s="51">
        <v>156820.5</v>
      </c>
      <c r="S538" s="41">
        <f t="shared" si="609"/>
        <v>19161.431804072723</v>
      </c>
      <c r="T538" s="41">
        <f t="shared" si="610"/>
        <v>95134.248928763904</v>
      </c>
      <c r="U538" s="41">
        <f t="shared" si="611"/>
        <v>24876.093359464765</v>
      </c>
      <c r="V538" s="41">
        <f t="shared" si="597"/>
        <v>6471.1459076986048</v>
      </c>
      <c r="W538" s="51">
        <v>11177.58</v>
      </c>
      <c r="X538" s="51"/>
      <c r="Y538" s="41"/>
      <c r="Z538" s="40">
        <f t="shared" si="612"/>
        <v>156820.49999999997</v>
      </c>
      <c r="AA538" s="54">
        <f t="shared" si="598"/>
        <v>18688.871711771309</v>
      </c>
      <c r="AB538" s="54">
        <f t="shared" si="599"/>
        <v>95134.248928763904</v>
      </c>
      <c r="AC538" s="54">
        <f t="shared" si="600"/>
        <v>24876.093359464765</v>
      </c>
      <c r="AD538" s="54">
        <f t="shared" si="601"/>
        <v>6943.7059999999992</v>
      </c>
      <c r="AE538" s="54">
        <f t="shared" si="602"/>
        <v>11177.58</v>
      </c>
      <c r="AF538" s="54">
        <f t="shared" si="603"/>
        <v>0</v>
      </c>
      <c r="AG538" s="54"/>
      <c r="AH538" s="42">
        <f t="shared" si="604"/>
        <v>156820.49999999997</v>
      </c>
      <c r="AI538" s="56">
        <f t="shared" si="605"/>
        <v>11451.930000000022</v>
      </c>
    </row>
    <row r="539" spans="1:35" x14ac:dyDescent="0.25">
      <c r="A539" s="31" t="s">
        <v>36</v>
      </c>
      <c r="B539" s="52">
        <v>2970.7</v>
      </c>
      <c r="C539" s="33">
        <v>2.2999999999999998</v>
      </c>
      <c r="D539" s="33">
        <v>10.87</v>
      </c>
      <c r="E539" s="33">
        <v>3.13</v>
      </c>
      <c r="F539" s="35">
        <v>0.77</v>
      </c>
      <c r="G539" s="35">
        <v>1.33</v>
      </c>
      <c r="H539" s="35"/>
      <c r="I539" s="51">
        <v>53977.79</v>
      </c>
      <c r="J539" s="41">
        <f t="shared" si="594"/>
        <v>6149.4910000000073</v>
      </c>
      <c r="K539" s="41">
        <f t="shared" si="606"/>
        <v>32291.508999999995</v>
      </c>
      <c r="L539" s="41">
        <f t="shared" si="607"/>
        <v>9298.2909999999993</v>
      </c>
      <c r="M539" s="41">
        <f t="shared" si="608"/>
        <v>2287.4389999999999</v>
      </c>
      <c r="N539" s="41">
        <v>3951.06</v>
      </c>
      <c r="O539" s="41"/>
      <c r="P539" s="213">
        <f t="shared" si="595"/>
        <v>0.91328618678163731</v>
      </c>
      <c r="Q539" s="40">
        <f t="shared" si="596"/>
        <v>53977.79</v>
      </c>
      <c r="R539" s="51">
        <v>49297.17</v>
      </c>
      <c r="S539" s="41">
        <f t="shared" si="609"/>
        <v>5615.9737071834625</v>
      </c>
      <c r="T539" s="41">
        <f t="shared" si="610"/>
        <v>29491.389120034917</v>
      </c>
      <c r="U539" s="41">
        <f t="shared" si="611"/>
        <v>8492.0007309760167</v>
      </c>
      <c r="V539" s="41">
        <f t="shared" si="597"/>
        <v>2089.0864418056017</v>
      </c>
      <c r="W539" s="51">
        <v>3608.72</v>
      </c>
      <c r="X539" s="51"/>
      <c r="Y539" s="41"/>
      <c r="Z539" s="40">
        <f t="shared" si="612"/>
        <v>49297.17</v>
      </c>
      <c r="AA539" s="54">
        <f t="shared" si="598"/>
        <v>5417.6211489890629</v>
      </c>
      <c r="AB539" s="54">
        <f t="shared" si="599"/>
        <v>29491.389120034917</v>
      </c>
      <c r="AC539" s="54">
        <f t="shared" si="600"/>
        <v>8492.0007309760167</v>
      </c>
      <c r="AD539" s="54">
        <f t="shared" si="601"/>
        <v>2287.4389999999999</v>
      </c>
      <c r="AE539" s="54">
        <f t="shared" si="602"/>
        <v>3608.72</v>
      </c>
      <c r="AF539" s="54">
        <f t="shared" si="603"/>
        <v>0</v>
      </c>
      <c r="AG539" s="54"/>
      <c r="AH539" s="42">
        <f t="shared" si="604"/>
        <v>49297.17</v>
      </c>
      <c r="AI539" s="56">
        <f t="shared" si="605"/>
        <v>4680.6200000000026</v>
      </c>
    </row>
    <row r="540" spans="1:35" x14ac:dyDescent="0.25">
      <c r="A540" s="31">
        <v>8</v>
      </c>
      <c r="B540" s="52">
        <v>11006.5</v>
      </c>
      <c r="C540" s="33">
        <v>2.2999999999999998</v>
      </c>
      <c r="D540" s="33">
        <v>11.25</v>
      </c>
      <c r="E540" s="33">
        <v>2.66</v>
      </c>
      <c r="F540" s="35">
        <v>0.77</v>
      </c>
      <c r="G540" s="35">
        <v>1.33</v>
      </c>
      <c r="H540" s="35"/>
      <c r="I540" s="51">
        <v>202519.74</v>
      </c>
      <c r="J540" s="41">
        <f t="shared" si="594"/>
        <v>26305.62999999999</v>
      </c>
      <c r="K540" s="41">
        <f t="shared" si="606"/>
        <v>123823.125</v>
      </c>
      <c r="L540" s="41">
        <f t="shared" si="607"/>
        <v>29277.29</v>
      </c>
      <c r="M540" s="41">
        <f t="shared" si="608"/>
        <v>8475.005000000001</v>
      </c>
      <c r="N540" s="41">
        <v>14638.69</v>
      </c>
      <c r="O540" s="41"/>
      <c r="P540" s="213">
        <f t="shared" si="595"/>
        <v>0.87938479478593057</v>
      </c>
      <c r="Q540" s="40">
        <f t="shared" si="596"/>
        <v>202519.74</v>
      </c>
      <c r="R540" s="51">
        <v>178092.78</v>
      </c>
      <c r="S540" s="41">
        <f t="shared" si="609"/>
        <v>23116.152440849462</v>
      </c>
      <c r="T540" s="41">
        <f t="shared" si="610"/>
        <v>108888.17336787762</v>
      </c>
      <c r="U540" s="41">
        <f t="shared" si="611"/>
        <v>25746.003658538179</v>
      </c>
      <c r="V540" s="41">
        <f t="shared" si="597"/>
        <v>7452.7905327347362</v>
      </c>
      <c r="W540" s="51">
        <v>12889.66</v>
      </c>
      <c r="X540" s="51"/>
      <c r="Y540" s="41"/>
      <c r="Z540" s="40">
        <f t="shared" si="612"/>
        <v>178092.78000000003</v>
      </c>
      <c r="AA540" s="54">
        <f t="shared" si="598"/>
        <v>22093.937973584223</v>
      </c>
      <c r="AB540" s="54">
        <f t="shared" si="599"/>
        <v>108888.17336787762</v>
      </c>
      <c r="AC540" s="54">
        <f t="shared" si="600"/>
        <v>25746.003658538179</v>
      </c>
      <c r="AD540" s="54">
        <f t="shared" si="601"/>
        <v>8475.005000000001</v>
      </c>
      <c r="AE540" s="54">
        <f t="shared" si="602"/>
        <v>12889.66</v>
      </c>
      <c r="AF540" s="54">
        <f t="shared" si="603"/>
        <v>0</v>
      </c>
      <c r="AG540" s="54"/>
      <c r="AH540" s="42">
        <f t="shared" si="604"/>
        <v>178092.78000000003</v>
      </c>
      <c r="AI540" s="56">
        <f t="shared" si="605"/>
        <v>24426.959999999963</v>
      </c>
    </row>
    <row r="541" spans="1:35" x14ac:dyDescent="0.25">
      <c r="A541" s="31">
        <v>9</v>
      </c>
      <c r="B541" s="52">
        <v>4225.3999999999996</v>
      </c>
      <c r="C541" s="33">
        <v>2.48</v>
      </c>
      <c r="D541" s="33">
        <v>10.69</v>
      </c>
      <c r="E541" s="33">
        <v>3.76</v>
      </c>
      <c r="F541" s="35">
        <v>0.77</v>
      </c>
      <c r="G541" s="35">
        <v>1.33</v>
      </c>
      <c r="H541" s="35">
        <v>5.51</v>
      </c>
      <c r="I541" s="51">
        <v>103465.60000000001</v>
      </c>
      <c r="J541" s="41">
        <f>I541-K541-L541-M541-N541-O541</f>
        <v>10253.192000000025</v>
      </c>
      <c r="K541" s="41">
        <f t="shared" si="606"/>
        <v>45169.525999999991</v>
      </c>
      <c r="L541" s="41">
        <f t="shared" si="607"/>
        <v>15887.503999999997</v>
      </c>
      <c r="M541" s="41">
        <f t="shared" si="608"/>
        <v>3253.558</v>
      </c>
      <c r="N541" s="41">
        <v>5619.85</v>
      </c>
      <c r="O541" s="41">
        <v>23281.97</v>
      </c>
      <c r="P541" s="213">
        <f t="shared" si="595"/>
        <v>0.96552912272291469</v>
      </c>
      <c r="Q541" s="40">
        <f t="shared" si="596"/>
        <v>103465.60000000001</v>
      </c>
      <c r="R541" s="51">
        <v>99899.05</v>
      </c>
      <c r="S541" s="41">
        <f t="shared" si="609"/>
        <v>9712.9443865652065</v>
      </c>
      <c r="T541" s="41">
        <f t="shared" si="610"/>
        <v>43612.49281258988</v>
      </c>
      <c r="U541" s="41">
        <f t="shared" si="611"/>
        <v>15339.847799376796</v>
      </c>
      <c r="V541" s="41">
        <f t="shared" si="597"/>
        <v>3141.4050014681206</v>
      </c>
      <c r="W541" s="51">
        <v>5440.16</v>
      </c>
      <c r="X541" s="51">
        <v>22652.2</v>
      </c>
      <c r="Y541" s="41"/>
      <c r="Z541" s="40">
        <f t="shared" si="612"/>
        <v>99899.050000000017</v>
      </c>
      <c r="AA541" s="54">
        <f t="shared" si="598"/>
        <v>9600.7913880333363</v>
      </c>
      <c r="AB541" s="54">
        <f t="shared" si="599"/>
        <v>43612.49281258988</v>
      </c>
      <c r="AC541" s="54">
        <f t="shared" si="600"/>
        <v>15339.847799376796</v>
      </c>
      <c r="AD541" s="54">
        <f t="shared" si="601"/>
        <v>3253.558</v>
      </c>
      <c r="AE541" s="54">
        <f t="shared" si="602"/>
        <v>5440.16</v>
      </c>
      <c r="AF541" s="54">
        <f t="shared" si="603"/>
        <v>22652.2</v>
      </c>
      <c r="AG541" s="54"/>
      <c r="AH541" s="42">
        <f t="shared" si="604"/>
        <v>99899.050000000017</v>
      </c>
      <c r="AI541" s="56">
        <f t="shared" si="605"/>
        <v>3566.5499999999884</v>
      </c>
    </row>
    <row r="542" spans="1:35" x14ac:dyDescent="0.25">
      <c r="A542" s="31">
        <v>10</v>
      </c>
      <c r="B542" s="52">
        <v>4147.5</v>
      </c>
      <c r="C542" s="33">
        <v>2.48</v>
      </c>
      <c r="D542" s="33">
        <v>12.06</v>
      </c>
      <c r="E542" s="33">
        <v>4.21</v>
      </c>
      <c r="F542" s="35">
        <v>0.77</v>
      </c>
      <c r="G542" s="35">
        <v>1.33</v>
      </c>
      <c r="H542" s="35">
        <v>5.51</v>
      </c>
      <c r="I542" s="51">
        <v>111558.64</v>
      </c>
      <c r="J542" s="41">
        <f>I542-K542-L542-M542-N542-O542</f>
        <v>12516.030000000002</v>
      </c>
      <c r="K542" s="41">
        <f t="shared" si="606"/>
        <v>50018.85</v>
      </c>
      <c r="L542" s="41">
        <f t="shared" si="607"/>
        <v>17460.974999999999</v>
      </c>
      <c r="M542" s="41">
        <f t="shared" si="608"/>
        <v>3193.5750000000003</v>
      </c>
      <c r="N542" s="41">
        <v>5516.3</v>
      </c>
      <c r="O542" s="41">
        <v>22852.91</v>
      </c>
      <c r="P542" s="213">
        <f t="shared" si="595"/>
        <v>0.91096117700968748</v>
      </c>
      <c r="Q542" s="40">
        <f t="shared" si="596"/>
        <v>111558.64</v>
      </c>
      <c r="R542" s="51">
        <v>101625.59</v>
      </c>
      <c r="S542" s="41">
        <f t="shared" si="609"/>
        <v>12113.456352723548</v>
      </c>
      <c r="T542" s="41">
        <f t="shared" si="610"/>
        <v>45565.230468671005</v>
      </c>
      <c r="U542" s="41">
        <f t="shared" si="611"/>
        <v>15906.270337736727</v>
      </c>
      <c r="V542" s="41">
        <f t="shared" si="597"/>
        <v>2909.2228408687129</v>
      </c>
      <c r="W542" s="51">
        <v>4853.71</v>
      </c>
      <c r="X542" s="51">
        <v>20277.7</v>
      </c>
      <c r="Y542" s="41"/>
      <c r="Z542" s="40">
        <f t="shared" si="612"/>
        <v>101625.59</v>
      </c>
      <c r="AA542" s="54">
        <f t="shared" si="598"/>
        <v>11829.104193592262</v>
      </c>
      <c r="AB542" s="54">
        <f t="shared" si="599"/>
        <v>45565.230468671005</v>
      </c>
      <c r="AC542" s="54">
        <f t="shared" si="600"/>
        <v>15906.270337736727</v>
      </c>
      <c r="AD542" s="54">
        <f t="shared" si="601"/>
        <v>3193.5750000000003</v>
      </c>
      <c r="AE542" s="54">
        <f t="shared" si="602"/>
        <v>4853.71</v>
      </c>
      <c r="AF542" s="54">
        <f t="shared" si="603"/>
        <v>20277.7</v>
      </c>
      <c r="AG542" s="54"/>
      <c r="AH542" s="42">
        <f t="shared" si="604"/>
        <v>101625.59</v>
      </c>
      <c r="AI542" s="56">
        <f t="shared" si="605"/>
        <v>9933.0500000000029</v>
      </c>
    </row>
    <row r="543" spans="1:35" ht="21.75" customHeight="1" x14ac:dyDescent="0.25">
      <c r="A543" s="31">
        <v>11</v>
      </c>
      <c r="B543" s="52">
        <v>4203.1000000000004</v>
      </c>
      <c r="C543" s="33">
        <v>2.48</v>
      </c>
      <c r="D543" s="33">
        <v>11.76</v>
      </c>
      <c r="E543" s="33">
        <v>3.83</v>
      </c>
      <c r="F543" s="35">
        <v>0.77</v>
      </c>
      <c r="G543" s="35">
        <v>1.33</v>
      </c>
      <c r="H543" s="35">
        <v>5.51</v>
      </c>
      <c r="I543" s="51">
        <v>109908.33</v>
      </c>
      <c r="J543" s="41">
        <f>I543-K543-L543-M543-N543-O543</f>
        <v>12396.113999999994</v>
      </c>
      <c r="K543" s="41">
        <f t="shared" si="606"/>
        <v>49428.456000000006</v>
      </c>
      <c r="L543" s="41">
        <f t="shared" si="607"/>
        <v>16097.873000000001</v>
      </c>
      <c r="M543" s="41">
        <f t="shared" si="608"/>
        <v>3236.3870000000002</v>
      </c>
      <c r="N543" s="41">
        <v>5590.35</v>
      </c>
      <c r="O543" s="41">
        <v>23159.15</v>
      </c>
      <c r="P543" s="213">
        <f t="shared" si="595"/>
        <v>1.0256526507135537</v>
      </c>
      <c r="Q543" s="40">
        <f t="shared" si="596"/>
        <v>109908.33</v>
      </c>
      <c r="R543" s="51">
        <v>112727.77</v>
      </c>
      <c r="S543" s="41">
        <f t="shared" si="609"/>
        <v>12461.418064336704</v>
      </c>
      <c r="T543" s="41">
        <f t="shared" si="610"/>
        <v>50696.426917078265</v>
      </c>
      <c r="U543" s="41">
        <f t="shared" si="611"/>
        <v>16510.826113300147</v>
      </c>
      <c r="V543" s="41">
        <f t="shared" si="597"/>
        <v>3319.4089052848863</v>
      </c>
      <c r="W543" s="51">
        <v>5725.18</v>
      </c>
      <c r="X543" s="51">
        <v>24014.51</v>
      </c>
      <c r="Y543" s="41"/>
      <c r="Z543" s="40">
        <f t="shared" si="612"/>
        <v>112727.77</v>
      </c>
      <c r="AA543" s="54">
        <f t="shared" si="598"/>
        <v>12544.439969621599</v>
      </c>
      <c r="AB543" s="54">
        <f t="shared" si="599"/>
        <v>50696.426917078265</v>
      </c>
      <c r="AC543" s="54">
        <f t="shared" si="600"/>
        <v>16510.826113300147</v>
      </c>
      <c r="AD543" s="54">
        <f t="shared" si="601"/>
        <v>3236.3870000000002</v>
      </c>
      <c r="AE543" s="54">
        <f t="shared" si="602"/>
        <v>5725.18</v>
      </c>
      <c r="AF543" s="54">
        <f t="shared" si="603"/>
        <v>24014.51</v>
      </c>
      <c r="AG543" s="54"/>
      <c r="AH543" s="42">
        <f t="shared" si="604"/>
        <v>112727.77</v>
      </c>
      <c r="AI543" s="56">
        <f t="shared" si="605"/>
        <v>-2819.4400000000023</v>
      </c>
    </row>
    <row r="544" spans="1:35" x14ac:dyDescent="0.25">
      <c r="A544" s="31">
        <v>12</v>
      </c>
      <c r="B544" s="52">
        <v>8010.6</v>
      </c>
      <c r="C544" s="33">
        <v>2.2999999999999998</v>
      </c>
      <c r="D544" s="33">
        <v>10.43</v>
      </c>
      <c r="E544" s="33">
        <v>3.28</v>
      </c>
      <c r="F544" s="35">
        <v>0.77</v>
      </c>
      <c r="G544" s="35">
        <v>1.33</v>
      </c>
      <c r="H544" s="35"/>
      <c r="I544" s="51">
        <v>144671.85</v>
      </c>
      <c r="J544" s="41">
        <f>I544-K544-L544-M544-N544</f>
        <v>18024.152000000006</v>
      </c>
      <c r="K544" s="41">
        <f t="shared" si="606"/>
        <v>83550.558000000005</v>
      </c>
      <c r="L544" s="41">
        <f t="shared" si="607"/>
        <v>26274.768</v>
      </c>
      <c r="M544" s="41">
        <f t="shared" si="608"/>
        <v>6168.1620000000003</v>
      </c>
      <c r="N544" s="41">
        <v>10654.21</v>
      </c>
      <c r="O544" s="41"/>
      <c r="P544" s="213">
        <f t="shared" si="595"/>
        <v>0.79358541416315609</v>
      </c>
      <c r="Q544" s="40">
        <f t="shared" si="596"/>
        <v>144671.85</v>
      </c>
      <c r="R544" s="51">
        <v>114809.47</v>
      </c>
      <c r="S544" s="41">
        <f t="shared" si="609"/>
        <v>14298.689785290917</v>
      </c>
      <c r="T544" s="41">
        <f t="shared" si="610"/>
        <v>66304.504173992798</v>
      </c>
      <c r="U544" s="41">
        <f t="shared" si="611"/>
        <v>20851.272645320842</v>
      </c>
      <c r="V544" s="41">
        <f t="shared" si="597"/>
        <v>4894.9633953954417</v>
      </c>
      <c r="W544" s="51">
        <v>8460.0400000000009</v>
      </c>
      <c r="X544" s="51"/>
      <c r="Y544" s="41"/>
      <c r="Z544" s="40">
        <f t="shared" si="612"/>
        <v>114809.47</v>
      </c>
      <c r="AA544" s="54">
        <f t="shared" si="598"/>
        <v>13025.491180686353</v>
      </c>
      <c r="AB544" s="54">
        <f t="shared" si="599"/>
        <v>66304.504173992798</v>
      </c>
      <c r="AC544" s="54">
        <f t="shared" si="600"/>
        <v>20851.272645320842</v>
      </c>
      <c r="AD544" s="54">
        <f t="shared" si="601"/>
        <v>6168.1620000000003</v>
      </c>
      <c r="AE544" s="54">
        <f t="shared" si="602"/>
        <v>8460.0400000000009</v>
      </c>
      <c r="AF544" s="54">
        <f t="shared" si="603"/>
        <v>0</v>
      </c>
      <c r="AG544" s="54"/>
      <c r="AH544" s="42">
        <f t="shared" si="604"/>
        <v>114809.47</v>
      </c>
      <c r="AI544" s="56">
        <f t="shared" si="605"/>
        <v>29862.380000000005</v>
      </c>
    </row>
    <row r="545" spans="1:35" x14ac:dyDescent="0.25">
      <c r="A545" s="31">
        <v>16</v>
      </c>
      <c r="B545" s="52">
        <v>7003.3</v>
      </c>
      <c r="C545" s="33">
        <v>2.2999999999999998</v>
      </c>
      <c r="D545" s="33">
        <v>11.24</v>
      </c>
      <c r="E545" s="33">
        <v>3.26</v>
      </c>
      <c r="F545" s="35">
        <v>0.77</v>
      </c>
      <c r="G545" s="35">
        <v>1.33</v>
      </c>
      <c r="H545" s="35"/>
      <c r="I545" s="51">
        <v>130961.76</v>
      </c>
      <c r="J545" s="41">
        <f>I545-K545-L545-M545-N545</f>
        <v>14706.968999999992</v>
      </c>
      <c r="K545" s="41">
        <f t="shared" si="606"/>
        <v>78717.092000000004</v>
      </c>
      <c r="L545" s="41">
        <f t="shared" si="607"/>
        <v>22830.757999999998</v>
      </c>
      <c r="M545" s="41">
        <f t="shared" si="608"/>
        <v>5392.5410000000002</v>
      </c>
      <c r="N545" s="41">
        <v>9314.4</v>
      </c>
      <c r="O545" s="41"/>
      <c r="P545" s="213">
        <f t="shared" si="595"/>
        <v>0.88156504616309372</v>
      </c>
      <c r="Q545" s="40">
        <f t="shared" si="596"/>
        <v>130961.76</v>
      </c>
      <c r="R545" s="51">
        <v>115451.31</v>
      </c>
      <c r="S545" s="41">
        <f t="shared" si="609"/>
        <v>12965.1292713857</v>
      </c>
      <c r="T545" s="41">
        <f t="shared" si="610"/>
        <v>69394.236842804501</v>
      </c>
      <c r="U545" s="41">
        <f t="shared" si="611"/>
        <v>20126.79823020842</v>
      </c>
      <c r="V545" s="41">
        <f t="shared" si="597"/>
        <v>4753.8756556013759</v>
      </c>
      <c r="W545" s="51">
        <v>8211.27</v>
      </c>
      <c r="X545" s="51"/>
      <c r="Y545" s="41"/>
      <c r="Z545" s="40">
        <f t="shared" si="612"/>
        <v>115451.31000000001</v>
      </c>
      <c r="AA545" s="54">
        <f t="shared" si="598"/>
        <v>12326.463926987082</v>
      </c>
      <c r="AB545" s="54">
        <f t="shared" si="599"/>
        <v>69394.236842804501</v>
      </c>
      <c r="AC545" s="54">
        <f t="shared" si="600"/>
        <v>20126.79823020842</v>
      </c>
      <c r="AD545" s="54">
        <f t="shared" si="601"/>
        <v>5392.5410000000002</v>
      </c>
      <c r="AE545" s="54">
        <f t="shared" si="602"/>
        <v>8211.27</v>
      </c>
      <c r="AF545" s="54">
        <f t="shared" si="603"/>
        <v>0</v>
      </c>
      <c r="AG545" s="54"/>
      <c r="AH545" s="42">
        <f t="shared" si="604"/>
        <v>115451.31000000001</v>
      </c>
      <c r="AI545" s="56">
        <f t="shared" si="605"/>
        <v>15510.449999999983</v>
      </c>
    </row>
    <row r="546" spans="1:35" x14ac:dyDescent="0.25">
      <c r="A546" s="31">
        <v>17</v>
      </c>
      <c r="B546" s="162">
        <v>1947.3</v>
      </c>
      <c r="C546" s="33">
        <v>2.2999999999999998</v>
      </c>
      <c r="D546" s="33">
        <v>12.88</v>
      </c>
      <c r="E546" s="33">
        <v>3</v>
      </c>
      <c r="F546" s="35">
        <v>0.77</v>
      </c>
      <c r="G546" s="35"/>
      <c r="H546" s="35"/>
      <c r="I546" s="51">
        <v>34992.980000000003</v>
      </c>
      <c r="J546" s="41">
        <f>I546-K546-L546-M546-N546</f>
        <v>2570.4350000000013</v>
      </c>
      <c r="K546" s="41">
        <f t="shared" si="606"/>
        <v>25081.224000000002</v>
      </c>
      <c r="L546" s="41">
        <f t="shared" si="607"/>
        <v>5841.9</v>
      </c>
      <c r="M546" s="41">
        <f t="shared" si="608"/>
        <v>1499.421</v>
      </c>
      <c r="N546" s="41"/>
      <c r="O546" s="41"/>
      <c r="P546" s="213">
        <f t="shared" si="595"/>
        <v>1.0220001268825918</v>
      </c>
      <c r="Q546" s="40">
        <f t="shared" si="596"/>
        <v>34992.980000000003</v>
      </c>
      <c r="R546" s="51">
        <v>35762.83</v>
      </c>
      <c r="S546" s="41">
        <f t="shared" si="609"/>
        <v>2626.9848961434564</v>
      </c>
      <c r="T546" s="41">
        <f t="shared" si="610"/>
        <v>25633.01411037071</v>
      </c>
      <c r="U546" s="41">
        <f t="shared" si="611"/>
        <v>5970.4225412354126</v>
      </c>
      <c r="V546" s="41">
        <f t="shared" si="597"/>
        <v>1532.4084522504227</v>
      </c>
      <c r="W546" s="51"/>
      <c r="X546" s="51"/>
      <c r="Y546" s="41"/>
      <c r="Z546" s="40">
        <f t="shared" si="612"/>
        <v>35762.83</v>
      </c>
      <c r="AA546" s="54">
        <f t="shared" si="598"/>
        <v>2659.972348393876</v>
      </c>
      <c r="AB546" s="54">
        <f t="shared" si="599"/>
        <v>25633.01411037071</v>
      </c>
      <c r="AC546" s="54">
        <f t="shared" si="600"/>
        <v>5970.4225412354126</v>
      </c>
      <c r="AD546" s="54">
        <f t="shared" si="601"/>
        <v>1499.421</v>
      </c>
      <c r="AE546" s="54">
        <f t="shared" si="602"/>
        <v>0</v>
      </c>
      <c r="AF546" s="54">
        <f t="shared" si="603"/>
        <v>0</v>
      </c>
      <c r="AG546" s="54"/>
      <c r="AH546" s="42">
        <f t="shared" si="604"/>
        <v>35762.83</v>
      </c>
      <c r="AI546" s="56">
        <f t="shared" si="605"/>
        <v>-769.84999999999854</v>
      </c>
    </row>
    <row r="547" spans="1:35" x14ac:dyDescent="0.25">
      <c r="A547" s="32" t="s">
        <v>37</v>
      </c>
      <c r="B547" s="53">
        <f>SUM(B535:B545)</f>
        <v>75402.600000000006</v>
      </c>
      <c r="C547" s="33"/>
      <c r="D547" s="34"/>
      <c r="E547" s="34"/>
      <c r="F547" s="35"/>
      <c r="G547" s="35"/>
      <c r="H547" s="35"/>
      <c r="I547" s="43">
        <f t="shared" ref="I547:O547" si="613">SUM(I535:I545)</f>
        <v>1488958.4300000002</v>
      </c>
      <c r="J547" s="43">
        <f t="shared" si="613"/>
        <v>175902.56899999996</v>
      </c>
      <c r="K547" s="43">
        <f t="shared" si="613"/>
        <v>837701.79799999995</v>
      </c>
      <c r="L547" s="43">
        <f t="shared" si="613"/>
        <v>247713.71099999998</v>
      </c>
      <c r="M547" s="43">
        <f t="shared" si="613"/>
        <v>58060.001999999993</v>
      </c>
      <c r="N547" s="43">
        <f t="shared" si="613"/>
        <v>100286.32</v>
      </c>
      <c r="O547" s="43">
        <f t="shared" si="613"/>
        <v>69294.03</v>
      </c>
      <c r="P547" s="213">
        <f t="shared" si="595"/>
        <v>0.93514035176925658</v>
      </c>
      <c r="Q547" s="40">
        <f t="shared" si="596"/>
        <v>1488958.4300000002</v>
      </c>
      <c r="R547" s="43">
        <f t="shared" ref="R547:X547" si="614">SUM(R535:R545)</f>
        <v>1392385.11</v>
      </c>
      <c r="S547" s="43">
        <f t="shared" si="614"/>
        <v>164317.99544835772</v>
      </c>
      <c r="T547" s="43">
        <f t="shared" si="614"/>
        <v>781887.78179892083</v>
      </c>
      <c r="U547" s="43">
        <f t="shared" si="614"/>
        <v>231646.54550547199</v>
      </c>
      <c r="V547" s="43">
        <f t="shared" si="614"/>
        <v>54139.357247249383</v>
      </c>
      <c r="W547" s="43">
        <f t="shared" si="614"/>
        <v>93449.020000000033</v>
      </c>
      <c r="X547" s="43">
        <f t="shared" si="614"/>
        <v>66944.41</v>
      </c>
      <c r="Y547" s="41"/>
      <c r="Z547" s="40">
        <f t="shared" ref="Z547:AF547" si="615">SUM(Z535:Z545)</f>
        <v>1392385.11</v>
      </c>
      <c r="AA547" s="55">
        <f t="shared" si="615"/>
        <v>160397.35069560714</v>
      </c>
      <c r="AB547" s="55">
        <f t="shared" si="615"/>
        <v>781887.78179892083</v>
      </c>
      <c r="AC547" s="55">
        <f t="shared" si="615"/>
        <v>231646.54550547199</v>
      </c>
      <c r="AD547" s="55">
        <f t="shared" si="615"/>
        <v>58060.001999999993</v>
      </c>
      <c r="AE547" s="55">
        <f t="shared" si="615"/>
        <v>93449.020000000033</v>
      </c>
      <c r="AF547" s="55">
        <f t="shared" si="615"/>
        <v>66944.41</v>
      </c>
      <c r="AG547" s="54"/>
      <c r="AH547" s="42">
        <f>SUM(AH535:AH545)</f>
        <v>1392385.11</v>
      </c>
      <c r="AI547" s="56">
        <f>SUM(AI535:AI545)</f>
        <v>96573.31999999992</v>
      </c>
    </row>
    <row r="548" spans="1:35" x14ac:dyDescent="0.25">
      <c r="A548" s="6" t="s">
        <v>56</v>
      </c>
      <c r="B548" s="37"/>
      <c r="C548" s="7"/>
      <c r="D548" s="24"/>
      <c r="E548" s="24"/>
      <c r="F548" s="24"/>
      <c r="G548" s="35"/>
      <c r="H548" s="25"/>
      <c r="I548" s="26"/>
      <c r="J548" s="26"/>
      <c r="K548" s="26"/>
      <c r="L548" s="26"/>
      <c r="M548" s="26"/>
      <c r="N548" s="26"/>
      <c r="O548" s="27"/>
      <c r="P548" s="213"/>
      <c r="Q548" s="40">
        <f t="shared" si="596"/>
        <v>0</v>
      </c>
      <c r="R548" s="26"/>
      <c r="S548" s="26"/>
      <c r="T548" s="26"/>
      <c r="U548" s="26"/>
      <c r="V548" s="26"/>
      <c r="W548" s="26"/>
      <c r="X548" s="27"/>
      <c r="Y548" s="27"/>
      <c r="Z548" s="28"/>
      <c r="AA548" s="29"/>
      <c r="AB548" s="29"/>
      <c r="AC548" s="29"/>
      <c r="AD548" s="29"/>
      <c r="AE548" s="29"/>
      <c r="AF548" s="29"/>
      <c r="AG548" s="29"/>
      <c r="AH548" s="30"/>
      <c r="AI548" s="36"/>
    </row>
    <row r="549" spans="1:35" x14ac:dyDescent="0.25">
      <c r="A549" s="31">
        <v>1</v>
      </c>
      <c r="B549" s="52">
        <v>3665.5</v>
      </c>
      <c r="C549" s="33">
        <v>2.2999999999999998</v>
      </c>
      <c r="D549" s="33">
        <v>13.39</v>
      </c>
      <c r="E549" s="33">
        <v>10.1</v>
      </c>
      <c r="F549" s="35">
        <v>0.77</v>
      </c>
      <c r="G549" s="35">
        <v>1.33</v>
      </c>
      <c r="H549" s="35"/>
      <c r="I549" s="51">
        <v>103171.96</v>
      </c>
      <c r="J549" s="41">
        <f t="shared" ref="J549:J554" si="616">I549-K549-L549-M549-N549</f>
        <v>9372.3900000000067</v>
      </c>
      <c r="K549" s="41">
        <f>B549*D549</f>
        <v>49081.045000000006</v>
      </c>
      <c r="L549" s="41">
        <f>E549*B549</f>
        <v>37021.549999999996</v>
      </c>
      <c r="M549" s="41">
        <f>F549*B549</f>
        <v>2822.4349999999999</v>
      </c>
      <c r="N549" s="41">
        <v>4874.54</v>
      </c>
      <c r="O549" s="41"/>
      <c r="P549" s="213">
        <f t="shared" ref="P549:P565" si="617">R549/I549</f>
        <v>0.75409985426272796</v>
      </c>
      <c r="Q549" s="40">
        <f t="shared" si="596"/>
        <v>103171.96</v>
      </c>
      <c r="R549" s="51">
        <v>77801.960000000006</v>
      </c>
      <c r="S549" s="41">
        <f>R549-T549-U549-V549-W549-X549</f>
        <v>7066.4678366912958</v>
      </c>
      <c r="T549" s="41">
        <f>P549*K549</f>
        <v>37012.008881562397</v>
      </c>
      <c r="U549" s="41">
        <f>L549*P549</f>
        <v>27917.945459580293</v>
      </c>
      <c r="V549" s="41">
        <f t="shared" ref="V549:V564" si="618">P549*M549</f>
        <v>2128.3978221660227</v>
      </c>
      <c r="W549" s="51">
        <v>3677.14</v>
      </c>
      <c r="X549" s="51"/>
      <c r="Y549" s="41"/>
      <c r="Z549" s="40">
        <f>SUM(S549:Y549)</f>
        <v>77801.960000000006</v>
      </c>
      <c r="AA549" s="54">
        <f t="shared" ref="AA549:AA564" si="619">Z549-AF549-AE549-AD549-AC549-AB549</f>
        <v>6372.4306588573163</v>
      </c>
      <c r="AB549" s="54">
        <f t="shared" ref="AB549:AB564" si="620">T549</f>
        <v>37012.008881562397</v>
      </c>
      <c r="AC549" s="54">
        <f t="shared" ref="AC549:AC564" si="621">U549</f>
        <v>27917.945459580293</v>
      </c>
      <c r="AD549" s="54">
        <f t="shared" ref="AD549:AD564" si="622">M549</f>
        <v>2822.4349999999999</v>
      </c>
      <c r="AE549" s="54">
        <f t="shared" ref="AE549:AE564" si="623">W549</f>
        <v>3677.14</v>
      </c>
      <c r="AF549" s="54">
        <f t="shared" ref="AF549:AF564" si="624">X549</f>
        <v>0</v>
      </c>
      <c r="AG549" s="54"/>
      <c r="AH549" s="42">
        <f t="shared" ref="AH549:AH564" si="625">SUM(AA549:AG549)</f>
        <v>77801.960000000006</v>
      </c>
      <c r="AI549" s="56">
        <f t="shared" ref="AI549:AI564" si="626">I549-Z549</f>
        <v>25370</v>
      </c>
    </row>
    <row r="550" spans="1:35" x14ac:dyDescent="0.25">
      <c r="A550" s="31">
        <v>2</v>
      </c>
      <c r="B550" s="52">
        <v>1470.6</v>
      </c>
      <c r="C550" s="33">
        <v>2.2999999999999998</v>
      </c>
      <c r="D550" s="33">
        <v>11.56</v>
      </c>
      <c r="E550" s="33">
        <v>2.77</v>
      </c>
      <c r="F550" s="35">
        <v>0.77</v>
      </c>
      <c r="G550" s="35">
        <v>1.33</v>
      </c>
      <c r="H550" s="35"/>
      <c r="I550" s="51">
        <v>27250.17</v>
      </c>
      <c r="J550" s="41">
        <f t="shared" si="616"/>
        <v>3088.2199999999993</v>
      </c>
      <c r="K550" s="41">
        <f t="shared" ref="K550:K564" si="627">B550*D550</f>
        <v>17000.135999999999</v>
      </c>
      <c r="L550" s="41">
        <f t="shared" ref="L550:L564" si="628">E550*B550</f>
        <v>4073.5619999999999</v>
      </c>
      <c r="M550" s="41">
        <f t="shared" ref="M550:M564" si="629">F550*B550</f>
        <v>1132.3619999999999</v>
      </c>
      <c r="N550" s="41">
        <v>1955.89</v>
      </c>
      <c r="O550" s="41"/>
      <c r="P550" s="213">
        <f t="shared" si="617"/>
        <v>0.97524162234584233</v>
      </c>
      <c r="Q550" s="40">
        <f t="shared" si="596"/>
        <v>27250.17</v>
      </c>
      <c r="R550" s="51">
        <v>26575.5</v>
      </c>
      <c r="S550" s="41">
        <f t="shared" ref="S550:S564" si="630">R550-T550-U550-V550-W550-X550</f>
        <v>3011.4960196908846</v>
      </c>
      <c r="T550" s="41">
        <f t="shared" ref="T550:T564" si="631">P550*K550</f>
        <v>16579.240212739958</v>
      </c>
      <c r="U550" s="41">
        <f t="shared" ref="U550:U564" si="632">L550*P550</f>
        <v>3972.7072136063739</v>
      </c>
      <c r="V550" s="41">
        <f t="shared" si="618"/>
        <v>1104.3265539627826</v>
      </c>
      <c r="W550" s="51">
        <v>1907.73</v>
      </c>
      <c r="X550" s="51"/>
      <c r="Y550" s="41"/>
      <c r="Z550" s="40">
        <f t="shared" ref="Z550:Z564" si="633">SUM(S550:Y550)</f>
        <v>26575.499999999996</v>
      </c>
      <c r="AA550" s="54">
        <f t="shared" si="619"/>
        <v>2983.4605736536651</v>
      </c>
      <c r="AB550" s="54">
        <f t="shared" si="620"/>
        <v>16579.240212739958</v>
      </c>
      <c r="AC550" s="54">
        <f t="shared" si="621"/>
        <v>3972.7072136063739</v>
      </c>
      <c r="AD550" s="54">
        <f t="shared" si="622"/>
        <v>1132.3619999999999</v>
      </c>
      <c r="AE550" s="54">
        <f t="shared" si="623"/>
        <v>1907.73</v>
      </c>
      <c r="AF550" s="54">
        <f t="shared" si="624"/>
        <v>0</v>
      </c>
      <c r="AG550" s="54"/>
      <c r="AH550" s="42">
        <f t="shared" si="625"/>
        <v>26575.499999999996</v>
      </c>
      <c r="AI550" s="56">
        <f t="shared" si="626"/>
        <v>674.67000000000189</v>
      </c>
    </row>
    <row r="551" spans="1:35" x14ac:dyDescent="0.25">
      <c r="A551" s="31">
        <v>3</v>
      </c>
      <c r="B551" s="52">
        <v>1474.6</v>
      </c>
      <c r="C551" s="33">
        <v>2.2999999999999998</v>
      </c>
      <c r="D551" s="33">
        <v>11.54</v>
      </c>
      <c r="E551" s="33">
        <v>2.25</v>
      </c>
      <c r="F551" s="35">
        <v>0.77</v>
      </c>
      <c r="G551" s="35">
        <v>1.33</v>
      </c>
      <c r="H551" s="35"/>
      <c r="I551" s="51">
        <v>26528.080000000002</v>
      </c>
      <c r="J551" s="41">
        <f t="shared" si="616"/>
        <v>3096.6840000000029</v>
      </c>
      <c r="K551" s="41">
        <f t="shared" si="627"/>
        <v>17016.883999999998</v>
      </c>
      <c r="L551" s="41">
        <f t="shared" si="628"/>
        <v>3317.85</v>
      </c>
      <c r="M551" s="41">
        <f t="shared" si="629"/>
        <v>1135.442</v>
      </c>
      <c r="N551" s="41">
        <v>1961.22</v>
      </c>
      <c r="O551" s="41"/>
      <c r="P551" s="213">
        <f t="shared" si="617"/>
        <v>1.002451364742567</v>
      </c>
      <c r="Q551" s="40">
        <f t="shared" si="596"/>
        <v>26528.080000000002</v>
      </c>
      <c r="R551" s="51">
        <v>26593.11</v>
      </c>
      <c r="S551" s="41">
        <f t="shared" si="630"/>
        <v>3100.0527675368949</v>
      </c>
      <c r="T551" s="41">
        <f t="shared" si="631"/>
        <v>17058.59858946595</v>
      </c>
      <c r="U551" s="41">
        <f t="shared" si="632"/>
        <v>3325.983260511126</v>
      </c>
      <c r="V551" s="41">
        <f t="shared" si="618"/>
        <v>1138.2253824860297</v>
      </c>
      <c r="W551" s="51">
        <v>1970.25</v>
      </c>
      <c r="X551" s="51"/>
      <c r="Y551" s="41"/>
      <c r="Z551" s="40">
        <f t="shared" si="633"/>
        <v>26593.11</v>
      </c>
      <c r="AA551" s="54">
        <f t="shared" si="619"/>
        <v>3102.8361500229257</v>
      </c>
      <c r="AB551" s="54">
        <f t="shared" si="620"/>
        <v>17058.59858946595</v>
      </c>
      <c r="AC551" s="54">
        <f t="shared" si="621"/>
        <v>3325.983260511126</v>
      </c>
      <c r="AD551" s="54">
        <f t="shared" si="622"/>
        <v>1135.442</v>
      </c>
      <c r="AE551" s="54">
        <f t="shared" si="623"/>
        <v>1970.25</v>
      </c>
      <c r="AF551" s="54">
        <f t="shared" si="624"/>
        <v>0</v>
      </c>
      <c r="AG551" s="54"/>
      <c r="AH551" s="42">
        <f t="shared" si="625"/>
        <v>26593.11</v>
      </c>
      <c r="AI551" s="56">
        <f t="shared" si="626"/>
        <v>-65.029999999998836</v>
      </c>
    </row>
    <row r="552" spans="1:35" x14ac:dyDescent="0.25">
      <c r="A552" s="31">
        <v>4</v>
      </c>
      <c r="B552" s="52">
        <v>1465.7</v>
      </c>
      <c r="C552" s="33">
        <v>2.2999999999999998</v>
      </c>
      <c r="D552" s="33">
        <v>11.58</v>
      </c>
      <c r="E552" s="33">
        <v>2.2999999999999998</v>
      </c>
      <c r="F552" s="35">
        <v>0.77</v>
      </c>
      <c r="G552" s="35">
        <v>1.33</v>
      </c>
      <c r="H552" s="35"/>
      <c r="I552" s="51">
        <v>26499.9</v>
      </c>
      <c r="J552" s="41">
        <f t="shared" si="616"/>
        <v>3077.9850000000015</v>
      </c>
      <c r="K552" s="41">
        <f t="shared" si="627"/>
        <v>16972.806</v>
      </c>
      <c r="L552" s="41">
        <f t="shared" si="628"/>
        <v>3371.1099999999997</v>
      </c>
      <c r="M552" s="41">
        <f t="shared" si="629"/>
        <v>1128.5890000000002</v>
      </c>
      <c r="N552" s="41">
        <v>1949.41</v>
      </c>
      <c r="O552" s="41"/>
      <c r="P552" s="213">
        <f t="shared" si="617"/>
        <v>0.78902788312408723</v>
      </c>
      <c r="Q552" s="40">
        <f t="shared" si="596"/>
        <v>26499.9</v>
      </c>
      <c r="R552" s="51">
        <v>20909.16</v>
      </c>
      <c r="S552" s="41">
        <f t="shared" si="630"/>
        <v>2356.9948344786208</v>
      </c>
      <c r="T552" s="41">
        <f t="shared" si="631"/>
        <v>13392.017188855807</v>
      </c>
      <c r="U552" s="41">
        <f t="shared" si="632"/>
        <v>2659.8997870784415</v>
      </c>
      <c r="V552" s="41">
        <f t="shared" si="618"/>
        <v>890.48818958713059</v>
      </c>
      <c r="W552" s="51">
        <v>1609.76</v>
      </c>
      <c r="X552" s="51"/>
      <c r="Y552" s="41"/>
      <c r="Z552" s="40">
        <f t="shared" si="633"/>
        <v>20909.159999999996</v>
      </c>
      <c r="AA552" s="54">
        <f t="shared" si="619"/>
        <v>2118.8940240657503</v>
      </c>
      <c r="AB552" s="54">
        <f t="shared" si="620"/>
        <v>13392.017188855807</v>
      </c>
      <c r="AC552" s="54">
        <f t="shared" si="621"/>
        <v>2659.8997870784415</v>
      </c>
      <c r="AD552" s="54">
        <f t="shared" si="622"/>
        <v>1128.5890000000002</v>
      </c>
      <c r="AE552" s="54">
        <f t="shared" si="623"/>
        <v>1609.76</v>
      </c>
      <c r="AF552" s="54">
        <f t="shared" si="624"/>
        <v>0</v>
      </c>
      <c r="AG552" s="54"/>
      <c r="AH552" s="42">
        <f t="shared" si="625"/>
        <v>20909.159999999996</v>
      </c>
      <c r="AI552" s="56">
        <f t="shared" si="626"/>
        <v>5590.7400000000052</v>
      </c>
    </row>
    <row r="553" spans="1:35" x14ac:dyDescent="0.25">
      <c r="A553" s="31">
        <v>5</v>
      </c>
      <c r="B553" s="52">
        <v>8488.9</v>
      </c>
      <c r="C553" s="33">
        <v>2.2999999999999998</v>
      </c>
      <c r="D553" s="33">
        <v>10.64</v>
      </c>
      <c r="E553" s="33">
        <v>3.72</v>
      </c>
      <c r="F553" s="35">
        <v>0.77</v>
      </c>
      <c r="G553" s="35">
        <v>1.33</v>
      </c>
      <c r="H553" s="35"/>
      <c r="I553" s="51">
        <v>157553.99</v>
      </c>
      <c r="J553" s="41">
        <f t="shared" si="616"/>
        <v>17826.632999999983</v>
      </c>
      <c r="K553" s="41">
        <f t="shared" si="627"/>
        <v>90321.896000000008</v>
      </c>
      <c r="L553" s="41">
        <f t="shared" si="628"/>
        <v>31578.707999999999</v>
      </c>
      <c r="M553" s="41">
        <f t="shared" si="629"/>
        <v>6536.4529999999995</v>
      </c>
      <c r="N553" s="41">
        <v>11290.3</v>
      </c>
      <c r="O553" s="41"/>
      <c r="P553" s="213">
        <f t="shared" si="617"/>
        <v>0.95912512275950612</v>
      </c>
      <c r="Q553" s="40">
        <f t="shared" si="596"/>
        <v>157553.99</v>
      </c>
      <c r="R553" s="51">
        <v>151113.99</v>
      </c>
      <c r="S553" s="41">
        <f t="shared" si="630"/>
        <v>17071.321938005305</v>
      </c>
      <c r="T553" s="41">
        <f t="shared" si="631"/>
        <v>86629.999588871346</v>
      </c>
      <c r="U553" s="41">
        <f t="shared" si="632"/>
        <v>30287.932187086597</v>
      </c>
      <c r="V553" s="41">
        <f t="shared" si="618"/>
        <v>6269.276286036742</v>
      </c>
      <c r="W553" s="51">
        <v>10855.46</v>
      </c>
      <c r="X553" s="51"/>
      <c r="Y553" s="41"/>
      <c r="Z553" s="40">
        <f t="shared" si="633"/>
        <v>151113.99</v>
      </c>
      <c r="AA553" s="54">
        <f t="shared" si="619"/>
        <v>16804.145224042048</v>
      </c>
      <c r="AB553" s="54">
        <f t="shared" si="620"/>
        <v>86629.999588871346</v>
      </c>
      <c r="AC553" s="54">
        <f t="shared" si="621"/>
        <v>30287.932187086597</v>
      </c>
      <c r="AD553" s="54">
        <f t="shared" si="622"/>
        <v>6536.4529999999995</v>
      </c>
      <c r="AE553" s="54">
        <f t="shared" si="623"/>
        <v>10855.46</v>
      </c>
      <c r="AF553" s="54">
        <f t="shared" si="624"/>
        <v>0</v>
      </c>
      <c r="AG553" s="54"/>
      <c r="AH553" s="42">
        <f t="shared" si="625"/>
        <v>151113.99</v>
      </c>
      <c r="AI553" s="56">
        <f t="shared" si="626"/>
        <v>6440</v>
      </c>
    </row>
    <row r="554" spans="1:35" x14ac:dyDescent="0.25">
      <c r="A554" s="31">
        <v>6</v>
      </c>
      <c r="B554" s="52">
        <v>10701.3</v>
      </c>
      <c r="C554" s="33">
        <v>2.2999999999999998</v>
      </c>
      <c r="D554" s="33">
        <v>10.85</v>
      </c>
      <c r="E554" s="33">
        <v>2.5099999999999998</v>
      </c>
      <c r="F554" s="35">
        <v>0.77</v>
      </c>
      <c r="G554" s="35">
        <v>1.33</v>
      </c>
      <c r="H554" s="35"/>
      <c r="I554" s="51">
        <v>188022.09</v>
      </c>
      <c r="J554" s="41">
        <f t="shared" si="616"/>
        <v>22579.961000000018</v>
      </c>
      <c r="K554" s="41">
        <f t="shared" si="627"/>
        <v>116109.10499999998</v>
      </c>
      <c r="L554" s="41">
        <f t="shared" si="628"/>
        <v>26860.262999999995</v>
      </c>
      <c r="M554" s="41">
        <f t="shared" si="629"/>
        <v>8240.0010000000002</v>
      </c>
      <c r="N554" s="41">
        <v>14232.76</v>
      </c>
      <c r="O554" s="41"/>
      <c r="P554" s="213">
        <f t="shared" si="617"/>
        <v>1.1143622539245257</v>
      </c>
      <c r="Q554" s="40">
        <f t="shared" si="596"/>
        <v>188022.09</v>
      </c>
      <c r="R554" s="51">
        <v>209524.72</v>
      </c>
      <c r="S554" s="41">
        <f t="shared" si="630"/>
        <v>25132.596746654723</v>
      </c>
      <c r="T554" s="41">
        <f t="shared" si="631"/>
        <v>129387.6039489594</v>
      </c>
      <c r="U554" s="41">
        <f t="shared" si="632"/>
        <v>29932.063217685536</v>
      </c>
      <c r="V554" s="41">
        <f t="shared" si="618"/>
        <v>9182.346086700345</v>
      </c>
      <c r="W554" s="51">
        <v>15890.11</v>
      </c>
      <c r="X554" s="51"/>
      <c r="Y554" s="41"/>
      <c r="Z554" s="40">
        <f t="shared" si="633"/>
        <v>209524.71999999997</v>
      </c>
      <c r="AA554" s="54">
        <f t="shared" si="619"/>
        <v>26074.941833355071</v>
      </c>
      <c r="AB554" s="54">
        <f t="shared" si="620"/>
        <v>129387.6039489594</v>
      </c>
      <c r="AC554" s="54">
        <f t="shared" si="621"/>
        <v>29932.063217685536</v>
      </c>
      <c r="AD554" s="54">
        <f t="shared" si="622"/>
        <v>8240.0010000000002</v>
      </c>
      <c r="AE554" s="54">
        <f t="shared" si="623"/>
        <v>15890.11</v>
      </c>
      <c r="AF554" s="54">
        <f t="shared" si="624"/>
        <v>0</v>
      </c>
      <c r="AG554" s="54"/>
      <c r="AH554" s="42">
        <f t="shared" si="625"/>
        <v>209524.71999999997</v>
      </c>
      <c r="AI554" s="56">
        <f t="shared" si="626"/>
        <v>-21502.629999999976</v>
      </c>
    </row>
    <row r="555" spans="1:35" x14ac:dyDescent="0.25">
      <c r="A555" s="31">
        <v>7</v>
      </c>
      <c r="B555" s="52">
        <v>4988.2</v>
      </c>
      <c r="C555" s="33">
        <v>2.2999999999999998</v>
      </c>
      <c r="D555" s="33">
        <v>11.22</v>
      </c>
      <c r="E555" s="33">
        <v>3.45</v>
      </c>
      <c r="F555" s="35">
        <v>0.77</v>
      </c>
      <c r="G555" s="35">
        <v>1.33</v>
      </c>
      <c r="H555" s="35"/>
      <c r="I555" s="51">
        <v>95374.52</v>
      </c>
      <c r="J555" s="41">
        <f>I555-K555-L555-M555-N555-O555</f>
        <v>11722.222000000003</v>
      </c>
      <c r="K555" s="41">
        <f t="shared" si="627"/>
        <v>55967.603999999999</v>
      </c>
      <c r="L555" s="41">
        <f t="shared" si="628"/>
        <v>17209.29</v>
      </c>
      <c r="M555" s="41">
        <f t="shared" si="629"/>
        <v>3840.9139999999998</v>
      </c>
      <c r="N555" s="41">
        <v>6634.49</v>
      </c>
      <c r="O555" s="41">
        <f>H555*B555</f>
        <v>0</v>
      </c>
      <c r="P555" s="213">
        <f t="shared" si="617"/>
        <v>1.0110482338469435</v>
      </c>
      <c r="Q555" s="40">
        <f t="shared" si="596"/>
        <v>95374.52</v>
      </c>
      <c r="R555" s="51">
        <v>96428.24</v>
      </c>
      <c r="S555" s="41">
        <f t="shared" si="630"/>
        <v>11833.571246837004</v>
      </c>
      <c r="T555" s="41">
        <f t="shared" si="631"/>
        <v>56585.947176845133</v>
      </c>
      <c r="U555" s="41">
        <f t="shared" si="632"/>
        <v>17399.422260259867</v>
      </c>
      <c r="V555" s="41">
        <f t="shared" si="618"/>
        <v>3883.3493160579992</v>
      </c>
      <c r="W555" s="51">
        <v>6725.95</v>
      </c>
      <c r="X555" s="51"/>
      <c r="Y555" s="41"/>
      <c r="Z555" s="40">
        <f t="shared" si="633"/>
        <v>96428.239999999991</v>
      </c>
      <c r="AA555" s="54">
        <f t="shared" si="619"/>
        <v>11876.006562894996</v>
      </c>
      <c r="AB555" s="54">
        <f t="shared" si="620"/>
        <v>56585.947176845133</v>
      </c>
      <c r="AC555" s="54">
        <f t="shared" si="621"/>
        <v>17399.422260259867</v>
      </c>
      <c r="AD555" s="54">
        <f t="shared" si="622"/>
        <v>3840.9139999999998</v>
      </c>
      <c r="AE555" s="54">
        <f t="shared" si="623"/>
        <v>6725.95</v>
      </c>
      <c r="AF555" s="54">
        <f t="shared" si="624"/>
        <v>0</v>
      </c>
      <c r="AG555" s="54"/>
      <c r="AH555" s="42">
        <f t="shared" si="625"/>
        <v>96428.239999999991</v>
      </c>
      <c r="AI555" s="56">
        <f t="shared" si="626"/>
        <v>-1053.7199999999866</v>
      </c>
    </row>
    <row r="556" spans="1:35" x14ac:dyDescent="0.25">
      <c r="A556" s="31">
        <v>8</v>
      </c>
      <c r="B556" s="52">
        <v>2363.9</v>
      </c>
      <c r="C556" s="33">
        <v>2.2999999999999998</v>
      </c>
      <c r="D556" s="33">
        <v>11.02</v>
      </c>
      <c r="E556" s="33">
        <v>3.07</v>
      </c>
      <c r="F556" s="35">
        <v>0.77</v>
      </c>
      <c r="G556" s="35">
        <v>1.33</v>
      </c>
      <c r="H556" s="35"/>
      <c r="I556" s="51">
        <v>43472.27</v>
      </c>
      <c r="J556" s="41">
        <f>I556-K556-L556-M556-N556-O556</f>
        <v>5200.655999999999</v>
      </c>
      <c r="K556" s="41">
        <f t="shared" si="627"/>
        <v>26050.178</v>
      </c>
      <c r="L556" s="41">
        <f t="shared" si="628"/>
        <v>7257.1729999999998</v>
      </c>
      <c r="M556" s="41">
        <f t="shared" si="629"/>
        <v>1820.2030000000002</v>
      </c>
      <c r="N556" s="41">
        <v>3144.06</v>
      </c>
      <c r="O556" s="41">
        <f>H556*B556</f>
        <v>0</v>
      </c>
      <c r="P556" s="213">
        <f t="shared" si="617"/>
        <v>0.85519044669164967</v>
      </c>
      <c r="Q556" s="40">
        <f t="shared" si="596"/>
        <v>43472.27</v>
      </c>
      <c r="R556" s="51">
        <v>37177.07</v>
      </c>
      <c r="S556" s="41">
        <f t="shared" si="630"/>
        <v>4447.5614035549515</v>
      </c>
      <c r="T556" s="41">
        <f t="shared" si="631"/>
        <v>22277.863360216987</v>
      </c>
      <c r="U556" s="41">
        <f t="shared" si="632"/>
        <v>6206.265019588579</v>
      </c>
      <c r="V556" s="41">
        <f t="shared" si="618"/>
        <v>1556.620216639481</v>
      </c>
      <c r="W556" s="51">
        <v>2688.76</v>
      </c>
      <c r="X556" s="51"/>
      <c r="Y556" s="41"/>
      <c r="Z556" s="40">
        <f t="shared" si="633"/>
        <v>37177.07</v>
      </c>
      <c r="AA556" s="54">
        <f t="shared" si="619"/>
        <v>4183.9786201944298</v>
      </c>
      <c r="AB556" s="54">
        <f t="shared" si="620"/>
        <v>22277.863360216987</v>
      </c>
      <c r="AC556" s="54">
        <f t="shared" si="621"/>
        <v>6206.265019588579</v>
      </c>
      <c r="AD556" s="54">
        <f t="shared" si="622"/>
        <v>1820.2030000000002</v>
      </c>
      <c r="AE556" s="54">
        <f t="shared" si="623"/>
        <v>2688.76</v>
      </c>
      <c r="AF556" s="54">
        <f t="shared" si="624"/>
        <v>0</v>
      </c>
      <c r="AG556" s="54"/>
      <c r="AH556" s="42">
        <f t="shared" si="625"/>
        <v>37177.07</v>
      </c>
      <c r="AI556" s="56">
        <f t="shared" si="626"/>
        <v>6295.1999999999971</v>
      </c>
    </row>
    <row r="557" spans="1:35" x14ac:dyDescent="0.25">
      <c r="A557" s="31">
        <v>9</v>
      </c>
      <c r="B557" s="52">
        <v>7667.4</v>
      </c>
      <c r="C557" s="33">
        <v>2.2999999999999998</v>
      </c>
      <c r="D557" s="33">
        <v>10.91</v>
      </c>
      <c r="E557" s="33">
        <v>3.26</v>
      </c>
      <c r="F557" s="35">
        <v>0.77</v>
      </c>
      <c r="G557" s="35">
        <v>1.33</v>
      </c>
      <c r="H557" s="35"/>
      <c r="I557" s="51">
        <v>142384.65</v>
      </c>
      <c r="J557" s="41">
        <f>I557-K557-L557-M557-N557-O557</f>
        <v>17636.103999999988</v>
      </c>
      <c r="K557" s="41">
        <f t="shared" si="627"/>
        <v>83651.334000000003</v>
      </c>
      <c r="L557" s="41">
        <f t="shared" si="628"/>
        <v>24995.723999999998</v>
      </c>
      <c r="M557" s="41">
        <f t="shared" si="629"/>
        <v>5903.8980000000001</v>
      </c>
      <c r="N557" s="41">
        <v>10197.59</v>
      </c>
      <c r="O557" s="41">
        <f>H557*B557</f>
        <v>0</v>
      </c>
      <c r="P557" s="213">
        <f t="shared" si="617"/>
        <v>0.99518522537366216</v>
      </c>
      <c r="Q557" s="40">
        <f t="shared" si="596"/>
        <v>142384.65</v>
      </c>
      <c r="R557" s="51">
        <v>141699.1</v>
      </c>
      <c r="S557" s="41">
        <f t="shared" si="630"/>
        <v>17511.651036371542</v>
      </c>
      <c r="T557" s="41">
        <f t="shared" si="631"/>
        <v>83248.571679597488</v>
      </c>
      <c r="U557" s="41">
        <f t="shared" si="632"/>
        <v>24875.375222317856</v>
      </c>
      <c r="V557" s="41">
        <f t="shared" si="618"/>
        <v>5875.4720617131134</v>
      </c>
      <c r="W557" s="51">
        <v>10188.030000000001</v>
      </c>
      <c r="X557" s="51"/>
      <c r="Y557" s="41"/>
      <c r="Z557" s="40">
        <f t="shared" si="633"/>
        <v>141699.1</v>
      </c>
      <c r="AA557" s="54">
        <f t="shared" si="619"/>
        <v>17483.225098084658</v>
      </c>
      <c r="AB557" s="54">
        <f t="shared" si="620"/>
        <v>83248.571679597488</v>
      </c>
      <c r="AC557" s="54">
        <f t="shared" si="621"/>
        <v>24875.375222317856</v>
      </c>
      <c r="AD557" s="54">
        <f t="shared" si="622"/>
        <v>5903.8980000000001</v>
      </c>
      <c r="AE557" s="54">
        <f t="shared" si="623"/>
        <v>10188.030000000001</v>
      </c>
      <c r="AF557" s="54">
        <f t="shared" si="624"/>
        <v>0</v>
      </c>
      <c r="AG557" s="54"/>
      <c r="AH557" s="42">
        <f t="shared" si="625"/>
        <v>141699.1</v>
      </c>
      <c r="AI557" s="56">
        <f t="shared" si="626"/>
        <v>685.54999999998836</v>
      </c>
    </row>
    <row r="558" spans="1:35" x14ac:dyDescent="0.25">
      <c r="A558" s="31">
        <v>10</v>
      </c>
      <c r="B558" s="52">
        <v>6215.4</v>
      </c>
      <c r="C558" s="33">
        <v>2.2999999999999998</v>
      </c>
      <c r="D558" s="33">
        <v>10.63</v>
      </c>
      <c r="E558" s="33">
        <v>3.97</v>
      </c>
      <c r="F558" s="35">
        <v>0.77</v>
      </c>
      <c r="G558" s="35">
        <v>1.33</v>
      </c>
      <c r="H558" s="35"/>
      <c r="I558" s="51">
        <v>118093.52</v>
      </c>
      <c r="J558" s="41">
        <f t="shared" ref="J558:J564" si="634">I558-K558-L558-M558-N558</f>
        <v>14296.302</v>
      </c>
      <c r="K558" s="41">
        <f t="shared" si="627"/>
        <v>66069.702000000005</v>
      </c>
      <c r="L558" s="41">
        <f t="shared" si="628"/>
        <v>24675.137999999999</v>
      </c>
      <c r="M558" s="41">
        <f t="shared" si="629"/>
        <v>4785.8580000000002</v>
      </c>
      <c r="N558" s="41">
        <v>8266.52</v>
      </c>
      <c r="O558" s="41"/>
      <c r="P558" s="213">
        <f t="shared" si="617"/>
        <v>0.89855302814244165</v>
      </c>
      <c r="Q558" s="40">
        <f t="shared" si="596"/>
        <v>118093.52</v>
      </c>
      <c r="R558" s="51">
        <v>106113.29</v>
      </c>
      <c r="S558" s="41">
        <f t="shared" si="630"/>
        <v>12601.552031538897</v>
      </c>
      <c r="T558" s="41">
        <f t="shared" si="631"/>
        <v>59367.130800568739</v>
      </c>
      <c r="U558" s="41">
        <f t="shared" si="632"/>
        <v>22171.919969732629</v>
      </c>
      <c r="V558" s="41">
        <f t="shared" si="618"/>
        <v>4300.3471981597295</v>
      </c>
      <c r="W558" s="51">
        <v>7672.34</v>
      </c>
      <c r="X558" s="51"/>
      <c r="Y558" s="41"/>
      <c r="Z558" s="40">
        <f t="shared" si="633"/>
        <v>106113.28999999998</v>
      </c>
      <c r="AA558" s="54">
        <f t="shared" si="619"/>
        <v>12116.041229698611</v>
      </c>
      <c r="AB558" s="54">
        <f t="shared" si="620"/>
        <v>59367.130800568739</v>
      </c>
      <c r="AC558" s="54">
        <f t="shared" si="621"/>
        <v>22171.919969732629</v>
      </c>
      <c r="AD558" s="54">
        <f t="shared" si="622"/>
        <v>4785.8580000000002</v>
      </c>
      <c r="AE558" s="54">
        <f t="shared" si="623"/>
        <v>7672.34</v>
      </c>
      <c r="AF558" s="54">
        <f t="shared" si="624"/>
        <v>0</v>
      </c>
      <c r="AG558" s="54"/>
      <c r="AH558" s="42">
        <f t="shared" si="625"/>
        <v>106113.28999999998</v>
      </c>
      <c r="AI558" s="56">
        <f t="shared" si="626"/>
        <v>11980.230000000025</v>
      </c>
    </row>
    <row r="559" spans="1:35" x14ac:dyDescent="0.25">
      <c r="A559" s="31">
        <v>11</v>
      </c>
      <c r="B559" s="52">
        <v>6020.7</v>
      </c>
      <c r="C559" s="33">
        <v>2.2999999999999998</v>
      </c>
      <c r="D559" s="33">
        <v>10.48</v>
      </c>
      <c r="E559" s="33">
        <v>3.3</v>
      </c>
      <c r="F559" s="35">
        <v>0.77</v>
      </c>
      <c r="G559" s="35">
        <v>1.33</v>
      </c>
      <c r="H559" s="35"/>
      <c r="I559" s="51">
        <v>110118.57</v>
      </c>
      <c r="J559" s="41">
        <f t="shared" si="634"/>
        <v>14509.81500000001</v>
      </c>
      <c r="K559" s="41">
        <f t="shared" si="627"/>
        <v>63096.936000000002</v>
      </c>
      <c r="L559" s="41">
        <f t="shared" si="628"/>
        <v>19868.309999999998</v>
      </c>
      <c r="M559" s="41">
        <f t="shared" si="629"/>
        <v>4635.9390000000003</v>
      </c>
      <c r="N559" s="41">
        <v>8007.57</v>
      </c>
      <c r="O559" s="41"/>
      <c r="P559" s="213">
        <f t="shared" si="617"/>
        <v>0.98802527130528472</v>
      </c>
      <c r="Q559" s="40">
        <f t="shared" si="596"/>
        <v>110118.57</v>
      </c>
      <c r="R559" s="51">
        <v>108799.93</v>
      </c>
      <c r="S559" s="41">
        <f t="shared" si="630"/>
        <v>14297.015423710553</v>
      </c>
      <c r="T559" s="41">
        <f t="shared" si="631"/>
        <v>62341.36730993219</v>
      </c>
      <c r="U559" s="41">
        <f t="shared" si="632"/>
        <v>19630.392378127501</v>
      </c>
      <c r="V559" s="41">
        <f t="shared" si="618"/>
        <v>4580.4248882297506</v>
      </c>
      <c r="W559" s="51">
        <v>7950.73</v>
      </c>
      <c r="X559" s="51"/>
      <c r="Y559" s="41"/>
      <c r="Z559" s="40">
        <f t="shared" si="633"/>
        <v>108799.92999999998</v>
      </c>
      <c r="AA559" s="54">
        <f t="shared" si="619"/>
        <v>14241.501311940287</v>
      </c>
      <c r="AB559" s="54">
        <f t="shared" si="620"/>
        <v>62341.36730993219</v>
      </c>
      <c r="AC559" s="54">
        <f t="shared" si="621"/>
        <v>19630.392378127501</v>
      </c>
      <c r="AD559" s="54">
        <f t="shared" si="622"/>
        <v>4635.9390000000003</v>
      </c>
      <c r="AE559" s="54">
        <f t="shared" si="623"/>
        <v>7950.73</v>
      </c>
      <c r="AF559" s="54">
        <f t="shared" si="624"/>
        <v>0</v>
      </c>
      <c r="AG559" s="54"/>
      <c r="AH559" s="42">
        <f t="shared" si="625"/>
        <v>108799.92999999996</v>
      </c>
      <c r="AI559" s="56">
        <f t="shared" si="626"/>
        <v>1318.6400000000285</v>
      </c>
    </row>
    <row r="560" spans="1:35" x14ac:dyDescent="0.25">
      <c r="A560" s="31">
        <v>12</v>
      </c>
      <c r="B560" s="52">
        <v>2819.7</v>
      </c>
      <c r="C560" s="33">
        <v>2.2999999999999998</v>
      </c>
      <c r="D560" s="33">
        <v>10.71</v>
      </c>
      <c r="E560" s="33">
        <v>2.95</v>
      </c>
      <c r="F560" s="35">
        <v>0.77</v>
      </c>
      <c r="G560" s="35">
        <v>1.33</v>
      </c>
      <c r="H560" s="35"/>
      <c r="I560" s="51">
        <v>51205.83</v>
      </c>
      <c r="J560" s="41">
        <f t="shared" si="634"/>
        <v>6767.3590000000013</v>
      </c>
      <c r="K560" s="41">
        <f t="shared" si="627"/>
        <v>30198.987000000001</v>
      </c>
      <c r="L560" s="41">
        <f t="shared" si="628"/>
        <v>8318.1149999999998</v>
      </c>
      <c r="M560" s="41">
        <f t="shared" si="629"/>
        <v>2171.1689999999999</v>
      </c>
      <c r="N560" s="41">
        <v>3750.2</v>
      </c>
      <c r="O560" s="41"/>
      <c r="P560" s="213">
        <f t="shared" si="617"/>
        <v>0.89312154494908091</v>
      </c>
      <c r="Q560" s="40">
        <f t="shared" si="596"/>
        <v>51205.83</v>
      </c>
      <c r="R560" s="51">
        <v>45733.03</v>
      </c>
      <c r="S560" s="41">
        <f t="shared" si="630"/>
        <v>6044.0585431731142</v>
      </c>
      <c r="T560" s="41">
        <f t="shared" si="631"/>
        <v>26971.36592533721</v>
      </c>
      <c r="U560" s="41">
        <f t="shared" si="632"/>
        <v>7429.0877198641238</v>
      </c>
      <c r="V560" s="41">
        <f t="shared" si="618"/>
        <v>1939.117811625551</v>
      </c>
      <c r="W560" s="51">
        <v>3349.4</v>
      </c>
      <c r="X560" s="51"/>
      <c r="Y560" s="41"/>
      <c r="Z560" s="40">
        <f t="shared" si="633"/>
        <v>45733.030000000006</v>
      </c>
      <c r="AA560" s="54">
        <f t="shared" si="619"/>
        <v>5812.0073547986685</v>
      </c>
      <c r="AB560" s="54">
        <f t="shared" si="620"/>
        <v>26971.36592533721</v>
      </c>
      <c r="AC560" s="54">
        <f t="shared" si="621"/>
        <v>7429.0877198641238</v>
      </c>
      <c r="AD560" s="54">
        <f t="shared" si="622"/>
        <v>2171.1689999999999</v>
      </c>
      <c r="AE560" s="54">
        <f t="shared" si="623"/>
        <v>3349.4</v>
      </c>
      <c r="AF560" s="54">
        <f t="shared" si="624"/>
        <v>0</v>
      </c>
      <c r="AG560" s="54"/>
      <c r="AH560" s="42">
        <f t="shared" si="625"/>
        <v>45733.030000000006</v>
      </c>
      <c r="AI560" s="56">
        <f t="shared" si="626"/>
        <v>5472.7999999999956</v>
      </c>
    </row>
    <row r="561" spans="1:35" x14ac:dyDescent="0.25">
      <c r="A561" s="31">
        <v>13</v>
      </c>
      <c r="B561" s="52">
        <v>7986.1</v>
      </c>
      <c r="C561" s="33">
        <v>2.2999999999999998</v>
      </c>
      <c r="D561" s="33">
        <v>10.74</v>
      </c>
      <c r="E561" s="33">
        <v>2.81</v>
      </c>
      <c r="F561" s="35">
        <v>0.77</v>
      </c>
      <c r="G561" s="35">
        <v>1.33</v>
      </c>
      <c r="H561" s="35"/>
      <c r="I561" s="51">
        <v>143750.42000000001</v>
      </c>
      <c r="J561" s="41">
        <f t="shared" si="634"/>
        <v>18767.918000000001</v>
      </c>
      <c r="K561" s="41">
        <f t="shared" si="627"/>
        <v>85770.714000000007</v>
      </c>
      <c r="L561" s="41">
        <f t="shared" si="628"/>
        <v>22440.941000000003</v>
      </c>
      <c r="M561" s="41">
        <f t="shared" si="629"/>
        <v>6149.2970000000005</v>
      </c>
      <c r="N561" s="41">
        <v>10621.55</v>
      </c>
      <c r="O561" s="41"/>
      <c r="P561" s="213">
        <f t="shared" si="617"/>
        <v>1.1279215045076041</v>
      </c>
      <c r="Q561" s="40">
        <f t="shared" si="596"/>
        <v>143750.42000000001</v>
      </c>
      <c r="R561" s="51">
        <v>162139.19</v>
      </c>
      <c r="S561" s="41">
        <f t="shared" si="630"/>
        <v>21136.422963238099</v>
      </c>
      <c r="T561" s="41">
        <f t="shared" si="631"/>
        <v>96742.632777571431</v>
      </c>
      <c r="U561" s="41">
        <f t="shared" si="632"/>
        <v>25311.61993528638</v>
      </c>
      <c r="V561" s="41">
        <f t="shared" si="618"/>
        <v>6935.924323904097</v>
      </c>
      <c r="W561" s="51">
        <v>12012.59</v>
      </c>
      <c r="X561" s="51"/>
      <c r="Y561" s="41"/>
      <c r="Z561" s="40">
        <f t="shared" si="633"/>
        <v>162139.19</v>
      </c>
      <c r="AA561" s="54">
        <f t="shared" si="619"/>
        <v>21923.050287142207</v>
      </c>
      <c r="AB561" s="54">
        <f t="shared" si="620"/>
        <v>96742.632777571431</v>
      </c>
      <c r="AC561" s="54">
        <f t="shared" si="621"/>
        <v>25311.61993528638</v>
      </c>
      <c r="AD561" s="54">
        <f t="shared" si="622"/>
        <v>6149.2970000000005</v>
      </c>
      <c r="AE561" s="54">
        <f t="shared" si="623"/>
        <v>12012.59</v>
      </c>
      <c r="AF561" s="54">
        <f t="shared" si="624"/>
        <v>0</v>
      </c>
      <c r="AG561" s="54"/>
      <c r="AH561" s="42">
        <f t="shared" si="625"/>
        <v>162139.19</v>
      </c>
      <c r="AI561" s="56">
        <f t="shared" si="626"/>
        <v>-18388.76999999999</v>
      </c>
    </row>
    <row r="562" spans="1:35" x14ac:dyDescent="0.25">
      <c r="A562" s="31">
        <v>14</v>
      </c>
      <c r="B562" s="52">
        <v>6546</v>
      </c>
      <c r="C562" s="33">
        <v>2.2999999999999998</v>
      </c>
      <c r="D562" s="33">
        <v>11.04</v>
      </c>
      <c r="E562" s="33">
        <v>2.82</v>
      </c>
      <c r="F562" s="35">
        <v>0.77</v>
      </c>
      <c r="G562" s="35">
        <v>1.33</v>
      </c>
      <c r="H562" s="35"/>
      <c r="I562" s="51">
        <v>119464.95</v>
      </c>
      <c r="J562" s="41">
        <f t="shared" si="634"/>
        <v>14990.720000000001</v>
      </c>
      <c r="K562" s="41">
        <f t="shared" si="627"/>
        <v>72267.839999999997</v>
      </c>
      <c r="L562" s="41">
        <f t="shared" si="628"/>
        <v>18459.719999999998</v>
      </c>
      <c r="M562" s="41">
        <f t="shared" si="629"/>
        <v>5040.42</v>
      </c>
      <c r="N562" s="41">
        <v>8706.25</v>
      </c>
      <c r="O562" s="41"/>
      <c r="P562" s="213">
        <f t="shared" si="617"/>
        <v>0.92395786379184863</v>
      </c>
      <c r="Q562" s="40">
        <f t="shared" si="596"/>
        <v>119464.95</v>
      </c>
      <c r="R562" s="51">
        <v>110380.58</v>
      </c>
      <c r="S562" s="41">
        <f t="shared" si="630"/>
        <v>13999.061779539526</v>
      </c>
      <c r="T562" s="41">
        <f t="shared" si="631"/>
        <v>66772.439067251107</v>
      </c>
      <c r="U562" s="41">
        <f t="shared" si="632"/>
        <v>17056.003457395662</v>
      </c>
      <c r="V562" s="41">
        <f t="shared" si="618"/>
        <v>4657.1356958137094</v>
      </c>
      <c r="W562" s="51">
        <v>7895.94</v>
      </c>
      <c r="X562" s="51"/>
      <c r="Y562" s="41"/>
      <c r="Z562" s="40">
        <f t="shared" si="633"/>
        <v>110380.58</v>
      </c>
      <c r="AA562" s="54">
        <f t="shared" si="619"/>
        <v>13615.777475353229</v>
      </c>
      <c r="AB562" s="54">
        <f t="shared" si="620"/>
        <v>66772.439067251107</v>
      </c>
      <c r="AC562" s="54">
        <f t="shared" si="621"/>
        <v>17056.003457395662</v>
      </c>
      <c r="AD562" s="54">
        <f t="shared" si="622"/>
        <v>5040.42</v>
      </c>
      <c r="AE562" s="54">
        <f t="shared" si="623"/>
        <v>7895.94</v>
      </c>
      <c r="AF562" s="54">
        <f t="shared" si="624"/>
        <v>0</v>
      </c>
      <c r="AG562" s="54"/>
      <c r="AH562" s="42">
        <f t="shared" si="625"/>
        <v>110380.58</v>
      </c>
      <c r="AI562" s="56">
        <f t="shared" si="626"/>
        <v>9084.3699999999953</v>
      </c>
    </row>
    <row r="563" spans="1:35" x14ac:dyDescent="0.25">
      <c r="A563" s="31">
        <v>31</v>
      </c>
      <c r="B563" s="52">
        <v>2809.8</v>
      </c>
      <c r="C563" s="33">
        <v>2.2999999999999998</v>
      </c>
      <c r="D563" s="33">
        <v>10.98</v>
      </c>
      <c r="E563" s="33">
        <v>3.74</v>
      </c>
      <c r="F563" s="35">
        <v>0.77</v>
      </c>
      <c r="G563" s="35">
        <v>1.33</v>
      </c>
      <c r="H563" s="35"/>
      <c r="I563" s="51">
        <v>52852.6</v>
      </c>
      <c r="J563" s="41">
        <f t="shared" si="634"/>
        <v>5591.6779999999935</v>
      </c>
      <c r="K563" s="41">
        <f t="shared" si="627"/>
        <v>30851.604000000003</v>
      </c>
      <c r="L563" s="41">
        <f t="shared" si="628"/>
        <v>10508.652000000002</v>
      </c>
      <c r="M563" s="41">
        <f t="shared" si="629"/>
        <v>2163.5460000000003</v>
      </c>
      <c r="N563" s="41">
        <v>3737.12</v>
      </c>
      <c r="O563" s="41"/>
      <c r="P563" s="213">
        <f t="shared" si="617"/>
        <v>0.95466107627628538</v>
      </c>
      <c r="Q563" s="40">
        <f t="shared" si="596"/>
        <v>52852.6</v>
      </c>
      <c r="R563" s="51">
        <v>50456.32</v>
      </c>
      <c r="S563" s="41">
        <f t="shared" si="630"/>
        <v>5338.1503390440503</v>
      </c>
      <c r="T563" s="41">
        <f t="shared" si="631"/>
        <v>29452.825479489755</v>
      </c>
      <c r="U563" s="41">
        <f t="shared" si="632"/>
        <v>10032.201028532942</v>
      </c>
      <c r="V563" s="41">
        <f t="shared" si="618"/>
        <v>2065.4531529332526</v>
      </c>
      <c r="W563" s="51">
        <v>3567.69</v>
      </c>
      <c r="X563" s="51"/>
      <c r="Y563" s="41"/>
      <c r="Z563" s="40">
        <f t="shared" si="633"/>
        <v>50456.32</v>
      </c>
      <c r="AA563" s="54">
        <f t="shared" si="619"/>
        <v>5240.0574919773026</v>
      </c>
      <c r="AB563" s="54">
        <f t="shared" si="620"/>
        <v>29452.825479489755</v>
      </c>
      <c r="AC563" s="54">
        <f t="shared" si="621"/>
        <v>10032.201028532942</v>
      </c>
      <c r="AD563" s="54">
        <f t="shared" si="622"/>
        <v>2163.5460000000003</v>
      </c>
      <c r="AE563" s="54">
        <f t="shared" si="623"/>
        <v>3567.69</v>
      </c>
      <c r="AF563" s="54">
        <f t="shared" si="624"/>
        <v>0</v>
      </c>
      <c r="AG563" s="54"/>
      <c r="AH563" s="42">
        <f t="shared" si="625"/>
        <v>50456.320000000007</v>
      </c>
      <c r="AI563" s="56">
        <f t="shared" si="626"/>
        <v>2396.2799999999988</v>
      </c>
    </row>
    <row r="564" spans="1:35" x14ac:dyDescent="0.25">
      <c r="A564" s="31">
        <v>32</v>
      </c>
      <c r="B564" s="52">
        <v>5327</v>
      </c>
      <c r="C564" s="33">
        <v>2.2999999999999998</v>
      </c>
      <c r="D564" s="33">
        <v>10.34</v>
      </c>
      <c r="E564" s="33">
        <v>2.02</v>
      </c>
      <c r="F564" s="35">
        <v>0.77</v>
      </c>
      <c r="G564" s="35">
        <v>1.33</v>
      </c>
      <c r="H564" s="35"/>
      <c r="I564" s="51">
        <v>87789.29</v>
      </c>
      <c r="J564" s="41">
        <f t="shared" si="634"/>
        <v>10760.839999999993</v>
      </c>
      <c r="K564" s="41">
        <f t="shared" si="627"/>
        <v>55081.18</v>
      </c>
      <c r="L564" s="41">
        <f t="shared" si="628"/>
        <v>10760.54</v>
      </c>
      <c r="M564" s="41">
        <f t="shared" si="629"/>
        <v>4101.79</v>
      </c>
      <c r="N564" s="41">
        <v>7084.94</v>
      </c>
      <c r="O564" s="41"/>
      <c r="P564" s="213">
        <f t="shared" si="617"/>
        <v>0.92945973250267777</v>
      </c>
      <c r="Q564" s="40">
        <f t="shared" si="596"/>
        <v>87789.29</v>
      </c>
      <c r="R564" s="51">
        <v>81596.61</v>
      </c>
      <c r="S564" s="41">
        <f t="shared" si="630"/>
        <v>10001.733905101632</v>
      </c>
      <c r="T564" s="41">
        <f t="shared" si="631"/>
        <v>51195.738828731846</v>
      </c>
      <c r="U564" s="41">
        <f t="shared" si="632"/>
        <v>10001.488629984366</v>
      </c>
      <c r="V564" s="41">
        <f t="shared" si="618"/>
        <v>3812.4486361821587</v>
      </c>
      <c r="W564" s="51">
        <v>6585.2</v>
      </c>
      <c r="X564" s="51"/>
      <c r="Y564" s="41"/>
      <c r="Z564" s="40">
        <f t="shared" si="633"/>
        <v>81596.61</v>
      </c>
      <c r="AA564" s="54">
        <f t="shared" si="619"/>
        <v>9712.3925412837998</v>
      </c>
      <c r="AB564" s="54">
        <f t="shared" si="620"/>
        <v>51195.738828731846</v>
      </c>
      <c r="AC564" s="54">
        <f t="shared" si="621"/>
        <v>10001.488629984366</v>
      </c>
      <c r="AD564" s="54">
        <f t="shared" si="622"/>
        <v>4101.79</v>
      </c>
      <c r="AE564" s="54">
        <f t="shared" si="623"/>
        <v>6585.2</v>
      </c>
      <c r="AF564" s="54">
        <f t="shared" si="624"/>
        <v>0</v>
      </c>
      <c r="AG564" s="54"/>
      <c r="AH564" s="42">
        <f t="shared" si="625"/>
        <v>81596.61</v>
      </c>
      <c r="AI564" s="56">
        <f t="shared" si="626"/>
        <v>6192.679999999993</v>
      </c>
    </row>
    <row r="565" spans="1:35" x14ac:dyDescent="0.25">
      <c r="A565" s="32" t="s">
        <v>37</v>
      </c>
      <c r="B565" s="53">
        <f>SUM(B549:B564)</f>
        <v>80010.8</v>
      </c>
      <c r="C565" s="33"/>
      <c r="D565" s="34"/>
      <c r="E565" s="34"/>
      <c r="F565" s="35"/>
      <c r="G565" s="35"/>
      <c r="H565" s="35"/>
      <c r="I565" s="43">
        <f t="shared" ref="I565:N565" si="635">SUM(I549:I564)</f>
        <v>1493532.81</v>
      </c>
      <c r="J565" s="43">
        <f t="shared" si="635"/>
        <v>179285.48699999999</v>
      </c>
      <c r="K565" s="43">
        <f t="shared" si="635"/>
        <v>875507.95100000012</v>
      </c>
      <c r="L565" s="43">
        <f t="shared" si="635"/>
        <v>270716.64599999995</v>
      </c>
      <c r="M565" s="43">
        <f t="shared" si="635"/>
        <v>61608.315999999999</v>
      </c>
      <c r="N565" s="43">
        <f t="shared" si="635"/>
        <v>106414.41</v>
      </c>
      <c r="O565" s="43">
        <f>SUM(O554:O564)</f>
        <v>0</v>
      </c>
      <c r="P565" s="213">
        <f t="shared" si="617"/>
        <v>0.97288910579741461</v>
      </c>
      <c r="Q565" s="40">
        <f t="shared" si="596"/>
        <v>1493532.81</v>
      </c>
      <c r="R565" s="43">
        <f t="shared" ref="R565:W565" si="636">SUM(R549:R564)</f>
        <v>1453041.8</v>
      </c>
      <c r="S565" s="43">
        <f t="shared" si="636"/>
        <v>174949.70881516711</v>
      </c>
      <c r="T565" s="43">
        <f t="shared" si="636"/>
        <v>855015.35081599664</v>
      </c>
      <c r="U565" s="43">
        <f t="shared" si="636"/>
        <v>258210.30674663823</v>
      </c>
      <c r="V565" s="43">
        <f t="shared" si="636"/>
        <v>60319.353622197908</v>
      </c>
      <c r="W565" s="43">
        <f t="shared" si="636"/>
        <v>104547.07999999999</v>
      </c>
      <c r="X565" s="43">
        <f>SUM(X554:X564)</f>
        <v>0</v>
      </c>
      <c r="Y565" s="41"/>
      <c r="Z565" s="40">
        <f t="shared" ref="Z565:AE565" si="637">SUM(Z549:Z564)</f>
        <v>1453041.8</v>
      </c>
      <c r="AA565" s="55">
        <f t="shared" si="637"/>
        <v>173660.74643736496</v>
      </c>
      <c r="AB565" s="55">
        <f t="shared" si="637"/>
        <v>855015.35081599664</v>
      </c>
      <c r="AC565" s="55">
        <f t="shared" si="637"/>
        <v>258210.30674663823</v>
      </c>
      <c r="AD565" s="55">
        <f t="shared" si="637"/>
        <v>61608.315999999999</v>
      </c>
      <c r="AE565" s="55">
        <f t="shared" si="637"/>
        <v>104547.07999999999</v>
      </c>
      <c r="AF565" s="55">
        <f>SUM(AF554:AF564)</f>
        <v>0</v>
      </c>
      <c r="AG565" s="54"/>
      <c r="AH565" s="42">
        <f>SUM(AH549:AH564)</f>
        <v>1453041.8</v>
      </c>
      <c r="AI565" s="56">
        <f>SUM(AI549:AI564)</f>
        <v>40491.010000000075</v>
      </c>
    </row>
    <row r="566" spans="1:35" x14ac:dyDescent="0.25">
      <c r="A566" s="6" t="s">
        <v>45</v>
      </c>
      <c r="B566" s="37"/>
      <c r="G566" s="35"/>
      <c r="P566" s="213"/>
      <c r="Q566" s="40">
        <f t="shared" si="596"/>
        <v>0</v>
      </c>
    </row>
    <row r="567" spans="1:35" x14ac:dyDescent="0.25">
      <c r="A567" s="31">
        <v>5</v>
      </c>
      <c r="B567" s="52">
        <v>12921.5</v>
      </c>
      <c r="C567" s="33">
        <v>2.48</v>
      </c>
      <c r="D567" s="33">
        <v>10.57</v>
      </c>
      <c r="E567" s="33">
        <v>4.29</v>
      </c>
      <c r="F567" s="35">
        <v>0.77</v>
      </c>
      <c r="G567" s="35">
        <v>1.33</v>
      </c>
      <c r="H567" s="35">
        <v>5.51</v>
      </c>
      <c r="I567" s="51">
        <v>322908.77</v>
      </c>
      <c r="J567" s="41">
        <f>I567-K567-L567-M567-N567-O567</f>
        <v>32562.375</v>
      </c>
      <c r="K567" s="41">
        <f t="shared" ref="K567:K572" si="638">B567*D567</f>
        <v>136580.255</v>
      </c>
      <c r="L567" s="41">
        <f t="shared" ref="L567:L572" si="639">E567*B567</f>
        <v>55433.235000000001</v>
      </c>
      <c r="M567" s="41">
        <f t="shared" ref="M567:M572" si="640">F567*B567</f>
        <v>9949.5550000000003</v>
      </c>
      <c r="N567" s="41">
        <v>17185.72</v>
      </c>
      <c r="O567" s="41">
        <v>71197.63</v>
      </c>
      <c r="P567" s="213">
        <f t="shared" ref="P567:P573" si="641">R567/I567</f>
        <v>0.98387779929297059</v>
      </c>
      <c r="Q567" s="40">
        <f t="shared" si="596"/>
        <v>322908.77</v>
      </c>
      <c r="R567" s="51">
        <v>317702.77</v>
      </c>
      <c r="S567" s="41">
        <f t="shared" ref="S567:S572" si="642">R567-T567-U567-V567-W567-X567</f>
        <v>32160.413746892824</v>
      </c>
      <c r="T567" s="41">
        <f t="shared" ref="T567:T572" si="643">P567*K567</f>
        <v>134378.28071627274</v>
      </c>
      <c r="U567" s="41">
        <f t="shared" ref="U567:U572" si="644">L567*P567</f>
        <v>54539.529259490075</v>
      </c>
      <c r="V567" s="41">
        <f t="shared" ref="V567:V572" si="645">P567*M567</f>
        <v>9789.1462773443727</v>
      </c>
      <c r="W567" s="51">
        <v>16836.509999999998</v>
      </c>
      <c r="X567" s="51">
        <v>69998.89</v>
      </c>
      <c r="Y567" s="41"/>
      <c r="Z567" s="40">
        <f t="shared" ref="Z567:Z572" si="646">SUM(S567:Y567)</f>
        <v>317702.77</v>
      </c>
      <c r="AA567" s="54">
        <f t="shared" ref="AA567:AA572" si="647">Z567-AF567-AE567-AD567-AC567-AB567</f>
        <v>32000.00502423718</v>
      </c>
      <c r="AB567" s="54">
        <f t="shared" ref="AB567:AF572" si="648">T567</f>
        <v>134378.28071627274</v>
      </c>
      <c r="AC567" s="54">
        <f t="shared" si="648"/>
        <v>54539.529259490075</v>
      </c>
      <c r="AD567" s="54">
        <f t="shared" ref="AD567:AD572" si="649">M567</f>
        <v>9949.5550000000003</v>
      </c>
      <c r="AE567" s="54">
        <f t="shared" si="648"/>
        <v>16836.509999999998</v>
      </c>
      <c r="AF567" s="54">
        <f t="shared" si="648"/>
        <v>69998.89</v>
      </c>
      <c r="AG567" s="54"/>
      <c r="AH567" s="42">
        <f t="shared" ref="AH567:AH572" si="650">SUM(AA567:AG567)</f>
        <v>317702.77</v>
      </c>
      <c r="AI567" s="56">
        <f t="shared" ref="AI567:AI572" si="651">I567-Z567</f>
        <v>5206</v>
      </c>
    </row>
    <row r="568" spans="1:35" x14ac:dyDescent="0.25">
      <c r="A568" s="31">
        <v>13</v>
      </c>
      <c r="B568" s="52">
        <v>6390.9</v>
      </c>
      <c r="C568" s="33">
        <v>2.2999999999999998</v>
      </c>
      <c r="D568" s="33">
        <v>10.99</v>
      </c>
      <c r="E568" s="33">
        <v>2.99</v>
      </c>
      <c r="F568" s="35">
        <v>0.77</v>
      </c>
      <c r="G568" s="35">
        <v>1.33</v>
      </c>
      <c r="H568" s="35"/>
      <c r="I568" s="51">
        <v>118039.91</v>
      </c>
      <c r="J568" s="41">
        <f>I568-K568-L568-M568-N568</f>
        <v>15274.15500000001</v>
      </c>
      <c r="K568" s="41">
        <f t="shared" si="638"/>
        <v>70235.990999999995</v>
      </c>
      <c r="L568" s="41">
        <f t="shared" si="639"/>
        <v>19108.791000000001</v>
      </c>
      <c r="M568" s="41">
        <f t="shared" si="640"/>
        <v>4920.9929999999995</v>
      </c>
      <c r="N568" s="41">
        <v>8499.98</v>
      </c>
      <c r="O568" s="41"/>
      <c r="P568" s="213">
        <f t="shared" si="641"/>
        <v>1.0209976439324631</v>
      </c>
      <c r="Q568" s="40">
        <f t="shared" si="596"/>
        <v>118039.91</v>
      </c>
      <c r="R568" s="51">
        <v>120518.47</v>
      </c>
      <c r="S568" s="41">
        <f t="shared" si="642"/>
        <v>15622.995821532331</v>
      </c>
      <c r="T568" s="41">
        <f t="shared" si="643"/>
        <v>71710.781330261671</v>
      </c>
      <c r="U568" s="41">
        <f t="shared" si="644"/>
        <v>19510.030589397855</v>
      </c>
      <c r="V568" s="41">
        <f t="shared" si="645"/>
        <v>5024.3222588081426</v>
      </c>
      <c r="W568" s="51">
        <v>8650.34</v>
      </c>
      <c r="X568" s="51"/>
      <c r="Y568" s="41"/>
      <c r="Z568" s="40">
        <f t="shared" si="646"/>
        <v>120518.46999999999</v>
      </c>
      <c r="AA568" s="54">
        <f t="shared" si="647"/>
        <v>15726.325080340466</v>
      </c>
      <c r="AB568" s="54">
        <f t="shared" si="648"/>
        <v>71710.781330261671</v>
      </c>
      <c r="AC568" s="54">
        <f t="shared" si="648"/>
        <v>19510.030589397855</v>
      </c>
      <c r="AD568" s="54">
        <f t="shared" si="649"/>
        <v>4920.9929999999995</v>
      </c>
      <c r="AE568" s="54">
        <f t="shared" si="648"/>
        <v>8650.34</v>
      </c>
      <c r="AF568" s="54">
        <f t="shared" si="648"/>
        <v>0</v>
      </c>
      <c r="AG568" s="54"/>
      <c r="AH568" s="42">
        <f t="shared" si="650"/>
        <v>120518.46999999999</v>
      </c>
      <c r="AI568" s="56">
        <f t="shared" si="651"/>
        <v>-2478.5599999999831</v>
      </c>
    </row>
    <row r="569" spans="1:35" x14ac:dyDescent="0.25">
      <c r="A569" s="31">
        <v>15</v>
      </c>
      <c r="B569" s="52">
        <v>13644.5</v>
      </c>
      <c r="C569" s="33">
        <v>2.2999999999999998</v>
      </c>
      <c r="D569" s="33">
        <v>11.04</v>
      </c>
      <c r="E569" s="33">
        <v>3.75</v>
      </c>
      <c r="F569" s="35">
        <v>0.77</v>
      </c>
      <c r="G569" s="35">
        <v>1.33</v>
      </c>
      <c r="H569" s="35"/>
      <c r="I569" s="51">
        <v>260883.55</v>
      </c>
      <c r="J569" s="41">
        <f>I569-K569-L569-M569-N569</f>
        <v>30427.909999999989</v>
      </c>
      <c r="K569" s="41">
        <f t="shared" si="638"/>
        <v>150635.28</v>
      </c>
      <c r="L569" s="41">
        <f t="shared" si="639"/>
        <v>51166.875</v>
      </c>
      <c r="M569" s="41">
        <f t="shared" si="640"/>
        <v>10506.264999999999</v>
      </c>
      <c r="N569" s="41">
        <v>18147.22</v>
      </c>
      <c r="O569" s="41"/>
      <c r="P569" s="213">
        <f t="shared" si="641"/>
        <v>0.90081164565569583</v>
      </c>
      <c r="Q569" s="40">
        <f t="shared" si="596"/>
        <v>260883.55</v>
      </c>
      <c r="R569" s="51">
        <v>235006.94</v>
      </c>
      <c r="S569" s="41">
        <f t="shared" si="642"/>
        <v>27340.502793239364</v>
      </c>
      <c r="T569" s="41">
        <f t="shared" si="643"/>
        <v>135694.01447060652</v>
      </c>
      <c r="U569" s="41">
        <f t="shared" si="644"/>
        <v>46091.71687180928</v>
      </c>
      <c r="V569" s="41">
        <f t="shared" si="645"/>
        <v>9464.1658643448391</v>
      </c>
      <c r="W569" s="51">
        <v>16416.54</v>
      </c>
      <c r="X569" s="51"/>
      <c r="Y569" s="41"/>
      <c r="Z569" s="40">
        <f t="shared" si="646"/>
        <v>235006.94</v>
      </c>
      <c r="AA569" s="54">
        <f t="shared" si="647"/>
        <v>26298.403657584218</v>
      </c>
      <c r="AB569" s="54">
        <f t="shared" si="648"/>
        <v>135694.01447060652</v>
      </c>
      <c r="AC569" s="54">
        <f t="shared" si="648"/>
        <v>46091.71687180928</v>
      </c>
      <c r="AD569" s="54">
        <f t="shared" si="649"/>
        <v>10506.264999999999</v>
      </c>
      <c r="AE569" s="54">
        <f t="shared" si="648"/>
        <v>16416.54</v>
      </c>
      <c r="AF569" s="54">
        <f t="shared" si="648"/>
        <v>0</v>
      </c>
      <c r="AG569" s="54"/>
      <c r="AH569" s="42">
        <f t="shared" si="650"/>
        <v>235006.94000000003</v>
      </c>
      <c r="AI569" s="56">
        <f t="shared" si="651"/>
        <v>25876.609999999986</v>
      </c>
    </row>
    <row r="570" spans="1:35" x14ac:dyDescent="0.25">
      <c r="A570" s="31">
        <v>16</v>
      </c>
      <c r="B570" s="52">
        <v>10087.700000000001</v>
      </c>
      <c r="C570" s="33">
        <v>2.2999999999999998</v>
      </c>
      <c r="D570" s="33">
        <v>11.15</v>
      </c>
      <c r="E570" s="33">
        <v>3</v>
      </c>
      <c r="F570" s="35">
        <v>0.77</v>
      </c>
      <c r="G570" s="35">
        <v>1.33</v>
      </c>
      <c r="H570" s="35"/>
      <c r="I570" s="51">
        <v>188338.46</v>
      </c>
      <c r="J570" s="41">
        <f>I570-K570-L570-M570-N570</f>
        <v>24413.135999999973</v>
      </c>
      <c r="K570" s="41">
        <f t="shared" si="638"/>
        <v>112477.85500000001</v>
      </c>
      <c r="L570" s="41">
        <f t="shared" si="639"/>
        <v>30263.100000000002</v>
      </c>
      <c r="M570" s="41">
        <f t="shared" si="640"/>
        <v>7767.5290000000005</v>
      </c>
      <c r="N570" s="41">
        <v>13416.84</v>
      </c>
      <c r="O570" s="41"/>
      <c r="P570" s="213">
        <f t="shared" si="641"/>
        <v>1.0030533328137015</v>
      </c>
      <c r="Q570" s="40">
        <f t="shared" si="596"/>
        <v>188338.46</v>
      </c>
      <c r="R570" s="51">
        <v>188913.52</v>
      </c>
      <c r="S570" s="41">
        <f t="shared" si="642"/>
        <v>24472.223507062306</v>
      </c>
      <c r="T570" s="41">
        <f t="shared" si="643"/>
        <v>112821.28732548626</v>
      </c>
      <c r="U570" s="41">
        <f t="shared" si="644"/>
        <v>30355.503316274331</v>
      </c>
      <c r="V570" s="41">
        <f t="shared" si="645"/>
        <v>7791.2458511770783</v>
      </c>
      <c r="W570" s="51">
        <v>13473.26</v>
      </c>
      <c r="X570" s="51"/>
      <c r="Y570" s="41"/>
      <c r="Z570" s="40">
        <f t="shared" si="646"/>
        <v>188913.52</v>
      </c>
      <c r="AA570" s="54">
        <f t="shared" si="647"/>
        <v>24495.940358239386</v>
      </c>
      <c r="AB570" s="54">
        <f t="shared" si="648"/>
        <v>112821.28732548626</v>
      </c>
      <c r="AC570" s="54">
        <f t="shared" si="648"/>
        <v>30355.503316274331</v>
      </c>
      <c r="AD570" s="54">
        <f t="shared" si="649"/>
        <v>7767.5290000000005</v>
      </c>
      <c r="AE570" s="54">
        <f t="shared" si="648"/>
        <v>13473.26</v>
      </c>
      <c r="AF570" s="54">
        <f t="shared" si="648"/>
        <v>0</v>
      </c>
      <c r="AG570" s="54"/>
      <c r="AH570" s="42">
        <f t="shared" si="650"/>
        <v>188913.52</v>
      </c>
      <c r="AI570" s="56">
        <f t="shared" si="651"/>
        <v>-575.05999999999767</v>
      </c>
    </row>
    <row r="571" spans="1:35" x14ac:dyDescent="0.25">
      <c r="A571" s="31">
        <v>17</v>
      </c>
      <c r="B571" s="52">
        <v>6466.1</v>
      </c>
      <c r="C571" s="33">
        <v>2.2999999999999998</v>
      </c>
      <c r="D571" s="33">
        <v>11.07</v>
      </c>
      <c r="E571" s="33">
        <v>3.25</v>
      </c>
      <c r="F571" s="35">
        <v>0.77</v>
      </c>
      <c r="G571" s="35">
        <v>1.33</v>
      </c>
      <c r="H571" s="35"/>
      <c r="I571" s="51">
        <v>120334.35</v>
      </c>
      <c r="J571" s="41">
        <f>I571-K571-L571-M571-N571</f>
        <v>14160.951000000005</v>
      </c>
      <c r="K571" s="41">
        <f t="shared" si="638"/>
        <v>71579.726999999999</v>
      </c>
      <c r="L571" s="41">
        <f t="shared" si="639"/>
        <v>21014.825000000001</v>
      </c>
      <c r="M571" s="41">
        <f t="shared" si="640"/>
        <v>4978.8970000000008</v>
      </c>
      <c r="N571" s="41">
        <v>8599.9500000000007</v>
      </c>
      <c r="O571" s="41"/>
      <c r="P571" s="213">
        <f t="shared" si="641"/>
        <v>0.96665532327219938</v>
      </c>
      <c r="Q571" s="40">
        <f t="shared" si="596"/>
        <v>120334.35</v>
      </c>
      <c r="R571" s="51">
        <v>116321.84</v>
      </c>
      <c r="S571" s="41">
        <f t="shared" si="642"/>
        <v>13689.256114121536</v>
      </c>
      <c r="T571" s="41">
        <f t="shared" si="643"/>
        <v>69192.924142920776</v>
      </c>
      <c r="U571" s="41">
        <f t="shared" si="644"/>
        <v>20314.092453883699</v>
      </c>
      <c r="V571" s="41">
        <f t="shared" si="645"/>
        <v>4812.8772890739847</v>
      </c>
      <c r="W571" s="51">
        <v>8312.69</v>
      </c>
      <c r="X571" s="51"/>
      <c r="Y571" s="41"/>
      <c r="Z571" s="40">
        <f t="shared" si="646"/>
        <v>116321.84</v>
      </c>
      <c r="AA571" s="54">
        <f t="shared" si="647"/>
        <v>13523.236403195522</v>
      </c>
      <c r="AB571" s="54">
        <f t="shared" si="648"/>
        <v>69192.924142920776</v>
      </c>
      <c r="AC571" s="54">
        <f t="shared" si="648"/>
        <v>20314.092453883699</v>
      </c>
      <c r="AD571" s="54">
        <f t="shared" si="649"/>
        <v>4978.8970000000008</v>
      </c>
      <c r="AE571" s="54">
        <f t="shared" si="648"/>
        <v>8312.69</v>
      </c>
      <c r="AF571" s="54">
        <f t="shared" si="648"/>
        <v>0</v>
      </c>
      <c r="AG571" s="54"/>
      <c r="AH571" s="42">
        <f t="shared" si="650"/>
        <v>116321.84</v>
      </c>
      <c r="AI571" s="56">
        <f t="shared" si="651"/>
        <v>4012.5100000000093</v>
      </c>
    </row>
    <row r="572" spans="1:35" x14ac:dyDescent="0.25">
      <c r="A572" s="31" t="s">
        <v>38</v>
      </c>
      <c r="B572" s="52">
        <v>5386.3</v>
      </c>
      <c r="C572" s="33">
        <v>2.2999999999999998</v>
      </c>
      <c r="D572" s="33">
        <v>11.65</v>
      </c>
      <c r="E572" s="33">
        <v>1.51</v>
      </c>
      <c r="F572" s="35">
        <v>0.77</v>
      </c>
      <c r="G572" s="35">
        <v>1.33</v>
      </c>
      <c r="H572" s="35"/>
      <c r="I572" s="51">
        <v>93697.33</v>
      </c>
      <c r="J572" s="41">
        <f>I572-K572-L572-M572-N572</f>
        <v>11500.050999999996</v>
      </c>
      <c r="K572" s="41">
        <f t="shared" si="638"/>
        <v>62750.395000000004</v>
      </c>
      <c r="L572" s="41">
        <f t="shared" si="639"/>
        <v>8133.3130000000001</v>
      </c>
      <c r="M572" s="41">
        <f t="shared" si="640"/>
        <v>4147.451</v>
      </c>
      <c r="N572" s="41">
        <v>7166.12</v>
      </c>
      <c r="O572" s="41"/>
      <c r="P572" s="213">
        <f t="shared" si="641"/>
        <v>1.0454769628974485</v>
      </c>
      <c r="Q572" s="40">
        <f t="shared" si="596"/>
        <v>93697.33</v>
      </c>
      <c r="R572" s="51">
        <v>97958.399999999994</v>
      </c>
      <c r="S572" s="41">
        <f t="shared" si="642"/>
        <v>12009.821766004428</v>
      </c>
      <c r="T572" s="41">
        <f t="shared" si="643"/>
        <v>65604.092385215248</v>
      </c>
      <c r="U572" s="41">
        <f t="shared" si="644"/>
        <v>8503.1913735343351</v>
      </c>
      <c r="V572" s="41">
        <f t="shared" si="645"/>
        <v>4336.0644752459857</v>
      </c>
      <c r="W572" s="51">
        <v>7505.23</v>
      </c>
      <c r="X572" s="51"/>
      <c r="Y572" s="41"/>
      <c r="Z572" s="40">
        <f t="shared" si="646"/>
        <v>97958.400000000009</v>
      </c>
      <c r="AA572" s="54">
        <f t="shared" si="647"/>
        <v>12198.435241250423</v>
      </c>
      <c r="AB572" s="54">
        <f t="shared" si="648"/>
        <v>65604.092385215248</v>
      </c>
      <c r="AC572" s="54">
        <f t="shared" si="648"/>
        <v>8503.1913735343351</v>
      </c>
      <c r="AD572" s="54">
        <f t="shared" si="649"/>
        <v>4147.451</v>
      </c>
      <c r="AE572" s="54">
        <f t="shared" si="648"/>
        <v>7505.23</v>
      </c>
      <c r="AF572" s="54">
        <f t="shared" si="648"/>
        <v>0</v>
      </c>
      <c r="AG572" s="54"/>
      <c r="AH572" s="42">
        <f t="shared" si="650"/>
        <v>97958.400000000009</v>
      </c>
      <c r="AI572" s="56">
        <f t="shared" si="651"/>
        <v>-4261.070000000007</v>
      </c>
    </row>
    <row r="573" spans="1:35" x14ac:dyDescent="0.25">
      <c r="A573" s="32" t="s">
        <v>37</v>
      </c>
      <c r="B573" s="53">
        <f>SUM(B567:B572)</f>
        <v>54897.000000000007</v>
      </c>
      <c r="C573" s="33"/>
      <c r="D573" s="34"/>
      <c r="E573" s="34"/>
      <c r="F573" s="35"/>
      <c r="G573" s="35"/>
      <c r="H573" s="35"/>
      <c r="I573" s="43">
        <f t="shared" ref="I573:O573" si="652">SUM(I567:I572)</f>
        <v>1104202.3699999999</v>
      </c>
      <c r="J573" s="43">
        <f t="shared" si="652"/>
        <v>128338.57799999996</v>
      </c>
      <c r="K573" s="43">
        <f t="shared" si="652"/>
        <v>604259.50299999991</v>
      </c>
      <c r="L573" s="43">
        <f t="shared" si="652"/>
        <v>185120.139</v>
      </c>
      <c r="M573" s="43">
        <f t="shared" si="652"/>
        <v>42270.69</v>
      </c>
      <c r="N573" s="43">
        <f t="shared" si="652"/>
        <v>73015.829999999987</v>
      </c>
      <c r="O573" s="43">
        <f t="shared" si="652"/>
        <v>71197.63</v>
      </c>
      <c r="P573" s="213">
        <f t="shared" si="641"/>
        <v>0.97484117879587606</v>
      </c>
      <c r="Q573" s="40">
        <f t="shared" si="596"/>
        <v>1104202.3699999999</v>
      </c>
      <c r="R573" s="43">
        <f t="shared" ref="R573:W573" si="653">SUM(R567:R572)</f>
        <v>1076421.94</v>
      </c>
      <c r="S573" s="43">
        <f t="shared" si="653"/>
        <v>125295.2137488528</v>
      </c>
      <c r="T573" s="43">
        <f t="shared" si="653"/>
        <v>589401.38037076325</v>
      </c>
      <c r="U573" s="43">
        <f t="shared" si="653"/>
        <v>179314.06386438955</v>
      </c>
      <c r="V573" s="43">
        <f t="shared" si="653"/>
        <v>41217.822015994403</v>
      </c>
      <c r="W573" s="43">
        <f t="shared" si="653"/>
        <v>71194.570000000007</v>
      </c>
      <c r="X573" s="43">
        <f>SUM(X561:X572)</f>
        <v>69998.89</v>
      </c>
      <c r="Y573" s="41"/>
      <c r="Z573" s="40">
        <f t="shared" ref="Z573:AF573" si="654">SUM(Z567:Z572)</f>
        <v>1076421.94</v>
      </c>
      <c r="AA573" s="55">
        <f t="shared" si="654"/>
        <v>124242.3457648472</v>
      </c>
      <c r="AB573" s="55">
        <f t="shared" si="654"/>
        <v>589401.38037076325</v>
      </c>
      <c r="AC573" s="55">
        <f t="shared" si="654"/>
        <v>179314.06386438955</v>
      </c>
      <c r="AD573" s="55">
        <f t="shared" si="654"/>
        <v>42270.69</v>
      </c>
      <c r="AE573" s="55">
        <f t="shared" si="654"/>
        <v>71194.570000000007</v>
      </c>
      <c r="AF573" s="55">
        <f t="shared" si="654"/>
        <v>69998.89</v>
      </c>
      <c r="AG573" s="54"/>
      <c r="AH573" s="42">
        <f>SUM(AH567:AH572)</f>
        <v>1076421.94</v>
      </c>
      <c r="AI573" s="56">
        <f>SUM(AI567:AI572)</f>
        <v>27780.430000000008</v>
      </c>
    </row>
    <row r="574" spans="1:35" x14ac:dyDescent="0.25">
      <c r="A574" t="s">
        <v>40</v>
      </c>
      <c r="P574" s="213"/>
      <c r="Q574" s="40">
        <f t="shared" si="596"/>
        <v>0</v>
      </c>
    </row>
    <row r="575" spans="1:35" x14ac:dyDescent="0.25">
      <c r="A575" s="31">
        <v>2</v>
      </c>
      <c r="B575" s="52">
        <v>14818.5</v>
      </c>
      <c r="C575" s="33">
        <v>2.2999999999999998</v>
      </c>
      <c r="D575" s="33">
        <v>10.92</v>
      </c>
      <c r="E575" s="33">
        <v>3.15</v>
      </c>
      <c r="F575" s="35">
        <v>0.77</v>
      </c>
      <c r="G575" s="35">
        <v>1.33</v>
      </c>
      <c r="H575" s="35"/>
      <c r="I575" s="51">
        <v>273550.69</v>
      </c>
      <c r="J575" s="41">
        <f>I575-K575-L575-M575-N575</f>
        <v>33935.340000000011</v>
      </c>
      <c r="K575" s="41">
        <f>B575*D575</f>
        <v>161818.01999999999</v>
      </c>
      <c r="L575" s="41">
        <f>E575*B575</f>
        <v>46678.275000000001</v>
      </c>
      <c r="M575" s="41">
        <f>F575*B575</f>
        <v>11410.245000000001</v>
      </c>
      <c r="N575" s="41">
        <v>19708.810000000001</v>
      </c>
      <c r="O575" s="41"/>
      <c r="P575" s="213">
        <f>R575/I575</f>
        <v>0.93582436220504506</v>
      </c>
      <c r="Q575" s="40">
        <f t="shared" si="596"/>
        <v>273550.69</v>
      </c>
      <c r="R575" s="51">
        <v>255995.4</v>
      </c>
      <c r="S575" s="41">
        <f>R575-T575-U575-V575-W575-X575</f>
        <v>31743.822459781783</v>
      </c>
      <c r="T575" s="41">
        <f>P575*K575</f>
        <v>151433.24535978321</v>
      </c>
      <c r="U575" s="41">
        <f>L575*P575</f>
        <v>43682.666930706699</v>
      </c>
      <c r="V575" s="41">
        <f>P575*M575</f>
        <v>10677.985249728305</v>
      </c>
      <c r="W575" s="51">
        <v>18457.68</v>
      </c>
      <c r="X575" s="51"/>
      <c r="Y575" s="41"/>
      <c r="Z575" s="40">
        <f>SUM(S575:Y575)</f>
        <v>255995.4</v>
      </c>
      <c r="AA575" s="54">
        <f>Z575-AF575-AE575-AD575-AC575-AB575</f>
        <v>31011.562709510094</v>
      </c>
      <c r="AB575" s="54">
        <f t="shared" ref="AB575:AF578" si="655">T575</f>
        <v>151433.24535978321</v>
      </c>
      <c r="AC575" s="54">
        <f t="shared" si="655"/>
        <v>43682.666930706699</v>
      </c>
      <c r="AD575" s="54">
        <f>M575</f>
        <v>11410.245000000001</v>
      </c>
      <c r="AE575" s="54">
        <f t="shared" si="655"/>
        <v>18457.68</v>
      </c>
      <c r="AF575" s="54">
        <f t="shared" si="655"/>
        <v>0</v>
      </c>
      <c r="AG575" s="54"/>
      <c r="AH575" s="42">
        <f>SUM(AA575:AG575)</f>
        <v>255995.4</v>
      </c>
      <c r="AI575" s="56">
        <f>I575-Z575</f>
        <v>17555.290000000008</v>
      </c>
    </row>
    <row r="576" spans="1:35" x14ac:dyDescent="0.25">
      <c r="A576" s="31">
        <v>14</v>
      </c>
      <c r="B576" s="52">
        <v>9268.9</v>
      </c>
      <c r="C576" s="33">
        <v>2.2999999999999998</v>
      </c>
      <c r="D576" s="33">
        <v>10.92</v>
      </c>
      <c r="E576" s="33">
        <v>2.95</v>
      </c>
      <c r="F576" s="35">
        <v>0.77</v>
      </c>
      <c r="G576" s="35">
        <v>1.33</v>
      </c>
      <c r="H576" s="35"/>
      <c r="I576" s="51">
        <v>171196.82</v>
      </c>
      <c r="J576" s="41">
        <f>I576-K576-L576-M576-N576</f>
        <v>23172.44400000001</v>
      </c>
      <c r="K576" s="41">
        <f>B576*D576</f>
        <v>101216.38799999999</v>
      </c>
      <c r="L576" s="41">
        <f>E576*B576</f>
        <v>27343.255000000001</v>
      </c>
      <c r="M576" s="41">
        <f>F576*B576</f>
        <v>7137.0529999999999</v>
      </c>
      <c r="N576" s="41">
        <v>12327.68</v>
      </c>
      <c r="O576" s="41"/>
      <c r="P576" s="213">
        <f>R576/I576</f>
        <v>0.89221318480097933</v>
      </c>
      <c r="Q576" s="40">
        <f t="shared" si="596"/>
        <v>171196.82</v>
      </c>
      <c r="R576" s="51">
        <v>152744.06</v>
      </c>
      <c r="S576" s="41">
        <f>R576-T576-U576-V576-W576-X576</f>
        <v>20659.078694869691</v>
      </c>
      <c r="T576" s="41">
        <f>P576*K576</f>
        <v>90306.595891531615</v>
      </c>
      <c r="U576" s="41">
        <f>L576*P576</f>
        <v>24396.012626375305</v>
      </c>
      <c r="V576" s="41">
        <f>P576*M576</f>
        <v>6367.7727872233836</v>
      </c>
      <c r="W576" s="51">
        <v>11014.6</v>
      </c>
      <c r="X576" s="51"/>
      <c r="Y576" s="41"/>
      <c r="Z576" s="40">
        <f>SUM(S576:Y576)</f>
        <v>152744.06000000003</v>
      </c>
      <c r="AA576" s="54">
        <f>Z576-AF576-AE576-AD576-AC576-AB576</f>
        <v>19889.798482093087</v>
      </c>
      <c r="AB576" s="54">
        <f t="shared" si="655"/>
        <v>90306.595891531615</v>
      </c>
      <c r="AC576" s="54">
        <f t="shared" si="655"/>
        <v>24396.012626375305</v>
      </c>
      <c r="AD576" s="54">
        <f>M576</f>
        <v>7137.0529999999999</v>
      </c>
      <c r="AE576" s="54">
        <f t="shared" si="655"/>
        <v>11014.6</v>
      </c>
      <c r="AF576" s="54">
        <f t="shared" si="655"/>
        <v>0</v>
      </c>
      <c r="AG576" s="54"/>
      <c r="AH576" s="42">
        <f>SUM(AA576:AG576)</f>
        <v>152744.06000000003</v>
      </c>
      <c r="AI576" s="56">
        <f>I576-Z576</f>
        <v>18452.75999999998</v>
      </c>
    </row>
    <row r="577" spans="1:35" x14ac:dyDescent="0.25">
      <c r="A577" s="31">
        <v>6</v>
      </c>
      <c r="B577" s="52">
        <v>7878.8</v>
      </c>
      <c r="C577" s="33">
        <v>2.2999999999999998</v>
      </c>
      <c r="D577" s="33">
        <v>11.24</v>
      </c>
      <c r="E577" s="33">
        <v>3.02</v>
      </c>
      <c r="F577" s="35">
        <v>0.77</v>
      </c>
      <c r="G577" s="35">
        <v>1.33</v>
      </c>
      <c r="H577" s="35"/>
      <c r="I577" s="51">
        <v>143158.20000000001</v>
      </c>
      <c r="J577" s="41">
        <f>I577-K577-L577-M577-N577</f>
        <v>14261.15600000001</v>
      </c>
      <c r="K577" s="41">
        <f>B577*D577</f>
        <v>88557.712</v>
      </c>
      <c r="L577" s="41">
        <f>E577*B577</f>
        <v>23793.976000000002</v>
      </c>
      <c r="M577" s="41">
        <f>F577*B577</f>
        <v>6066.6760000000004</v>
      </c>
      <c r="N577" s="41">
        <v>10478.68</v>
      </c>
      <c r="O577" s="41"/>
      <c r="P577" s="213">
        <f>R577/I577</f>
        <v>0.99654710662749324</v>
      </c>
      <c r="Q577" s="40">
        <f t="shared" si="596"/>
        <v>143158.20000000001</v>
      </c>
      <c r="R577" s="51">
        <v>142663.89000000001</v>
      </c>
      <c r="S577" s="41">
        <f>R577-T577-U577-V577-W577-X577</f>
        <v>14203.8919842387</v>
      </c>
      <c r="T577" s="41">
        <f>P577*K577</f>
        <v>88251.931663150841</v>
      </c>
      <c r="U577" s="41">
        <f>L577*P577</f>
        <v>23711.817937964017</v>
      </c>
      <c r="V577" s="41">
        <f>P577*M577</f>
        <v>6045.7284146464544</v>
      </c>
      <c r="W577" s="51">
        <v>10450.52</v>
      </c>
      <c r="X577" s="51"/>
      <c r="Y577" s="41"/>
      <c r="Z577" s="40">
        <f>SUM(S577:Y577)</f>
        <v>142663.89000000001</v>
      </c>
      <c r="AA577" s="54">
        <f>Z577-AF577-AE577-AD577-AC577-AB577</f>
        <v>14182.944398885156</v>
      </c>
      <c r="AB577" s="54">
        <f t="shared" si="655"/>
        <v>88251.931663150841</v>
      </c>
      <c r="AC577" s="54">
        <f t="shared" si="655"/>
        <v>23711.817937964017</v>
      </c>
      <c r="AD577" s="54">
        <f>M577</f>
        <v>6066.6760000000004</v>
      </c>
      <c r="AE577" s="54">
        <f t="shared" si="655"/>
        <v>10450.52</v>
      </c>
      <c r="AF577" s="54">
        <f t="shared" si="655"/>
        <v>0</v>
      </c>
      <c r="AG577" s="54"/>
      <c r="AH577" s="42">
        <f>SUM(AA577:AG577)</f>
        <v>142663.89000000001</v>
      </c>
      <c r="AI577" s="56">
        <f>I577-Z577</f>
        <v>494.30999999999767</v>
      </c>
    </row>
    <row r="578" spans="1:35" x14ac:dyDescent="0.25">
      <c r="A578" s="31">
        <v>24</v>
      </c>
      <c r="B578" s="52">
        <v>3990.2</v>
      </c>
      <c r="C578" s="33">
        <v>2.2999999999999998</v>
      </c>
      <c r="D578" s="33">
        <v>12.24</v>
      </c>
      <c r="E578" s="33">
        <v>2.75</v>
      </c>
      <c r="F578" s="35">
        <v>0.77</v>
      </c>
      <c r="G578" s="35">
        <v>1.33</v>
      </c>
      <c r="H578" s="35"/>
      <c r="I578" s="51">
        <v>77211.039999999994</v>
      </c>
      <c r="J578" s="41">
        <f>I578-K578-L578-M578-N578</f>
        <v>9018.4579999999987</v>
      </c>
      <c r="K578" s="41">
        <f>B578*D578</f>
        <v>48840.047999999995</v>
      </c>
      <c r="L578" s="41">
        <f>E578*B578</f>
        <v>10973.05</v>
      </c>
      <c r="M578" s="41">
        <f>F578*B578</f>
        <v>3072.4539999999997</v>
      </c>
      <c r="N578" s="41">
        <v>5307.03</v>
      </c>
      <c r="O578" s="41"/>
      <c r="P578" s="213">
        <f>R578/I578</f>
        <v>0.82385977445712433</v>
      </c>
      <c r="Q578" s="40">
        <f t="shared" si="596"/>
        <v>77211.039999999994</v>
      </c>
      <c r="R578" s="51">
        <v>63611.07</v>
      </c>
      <c r="S578" s="41">
        <f>R578-T578-U578-V578-W578-X578</f>
        <v>7416.9733126682413</v>
      </c>
      <c r="T578" s="41">
        <f>P578*K578</f>
        <v>40237.350929755121</v>
      </c>
      <c r="U578" s="41">
        <f>L578*P578</f>
        <v>9040.2544981067476</v>
      </c>
      <c r="V578" s="41">
        <f>P578*M578</f>
        <v>2531.2712594698892</v>
      </c>
      <c r="W578" s="51">
        <v>4385.22</v>
      </c>
      <c r="X578" s="51"/>
      <c r="Y578" s="41"/>
      <c r="Z578" s="40">
        <f>SUM(S578:Y578)</f>
        <v>63611.07</v>
      </c>
      <c r="AA578" s="54">
        <f>Z578-AF578-AE578-AD578-AC578-AB578</f>
        <v>6875.7905721381321</v>
      </c>
      <c r="AB578" s="54">
        <f t="shared" si="655"/>
        <v>40237.350929755121</v>
      </c>
      <c r="AC578" s="54">
        <f t="shared" si="655"/>
        <v>9040.2544981067476</v>
      </c>
      <c r="AD578" s="54">
        <f>M578</f>
        <v>3072.4539999999997</v>
      </c>
      <c r="AE578" s="54">
        <f t="shared" si="655"/>
        <v>4385.22</v>
      </c>
      <c r="AF578" s="54">
        <f t="shared" si="655"/>
        <v>0</v>
      </c>
      <c r="AG578" s="54"/>
      <c r="AH578" s="42">
        <f>SUM(AA578:AG578)</f>
        <v>63611.07</v>
      </c>
      <c r="AI578" s="56">
        <f>I578-Z578</f>
        <v>13599.969999999994</v>
      </c>
    </row>
    <row r="579" spans="1:35" x14ac:dyDescent="0.25">
      <c r="A579" s="32" t="s">
        <v>37</v>
      </c>
      <c r="B579" s="53">
        <f>SUM(B575:B578)</f>
        <v>35956.400000000001</v>
      </c>
      <c r="C579" s="33"/>
      <c r="D579" s="34"/>
      <c r="E579" s="34"/>
      <c r="F579" s="35"/>
      <c r="G579" s="35"/>
      <c r="H579" s="35"/>
      <c r="I579" s="43">
        <f t="shared" ref="I579:O579" si="656">SUM(I575:I578)</f>
        <v>665116.75</v>
      </c>
      <c r="J579" s="43">
        <f t="shared" si="656"/>
        <v>80387.39800000003</v>
      </c>
      <c r="K579" s="43">
        <f t="shared" si="656"/>
        <v>400432.16800000001</v>
      </c>
      <c r="L579" s="43">
        <f t="shared" si="656"/>
        <v>108788.556</v>
      </c>
      <c r="M579" s="43">
        <f t="shared" si="656"/>
        <v>27686.428</v>
      </c>
      <c r="N579" s="43">
        <f t="shared" si="656"/>
        <v>47822.2</v>
      </c>
      <c r="O579" s="43">
        <f t="shared" si="656"/>
        <v>0</v>
      </c>
      <c r="P579" s="213">
        <f>R579/I579</f>
        <v>0.92467137536379884</v>
      </c>
      <c r="Q579" s="40">
        <f t="shared" si="596"/>
        <v>665116.75</v>
      </c>
      <c r="R579" s="43">
        <f t="shared" ref="R579:X579" si="657">SUM(R575:R578)</f>
        <v>615014.41999999993</v>
      </c>
      <c r="S579" s="43">
        <f t="shared" si="657"/>
        <v>74023.766451558418</v>
      </c>
      <c r="T579" s="43">
        <f t="shared" si="657"/>
        <v>370229.12384422077</v>
      </c>
      <c r="U579" s="43">
        <f t="shared" si="657"/>
        <v>100830.75199315278</v>
      </c>
      <c r="V579" s="43">
        <f t="shared" si="657"/>
        <v>25622.757711068032</v>
      </c>
      <c r="W579" s="43">
        <f t="shared" si="657"/>
        <v>44308.020000000004</v>
      </c>
      <c r="X579" s="43">
        <f t="shared" si="657"/>
        <v>0</v>
      </c>
      <c r="Y579" s="41"/>
      <c r="Z579" s="40">
        <f>SUM(Z575:Z578)</f>
        <v>615014.42000000004</v>
      </c>
      <c r="AA579" s="55">
        <f>SUM(AA575:AA578)</f>
        <v>71960.096162626462</v>
      </c>
      <c r="AB579" s="55">
        <f>SUM(AB575:AB578)</f>
        <v>370229.12384422077</v>
      </c>
      <c r="AC579" s="55">
        <f>SUM(AC575:AC578)</f>
        <v>100830.75199315278</v>
      </c>
      <c r="AD579" s="55">
        <f>SUM(AD575:AD578)</f>
        <v>27686.428</v>
      </c>
      <c r="AE579" s="55">
        <f>SUM(AE577:AE578)</f>
        <v>14835.740000000002</v>
      </c>
      <c r="AF579" s="55">
        <f>SUM(AF575:AF578)</f>
        <v>0</v>
      </c>
      <c r="AG579" s="54"/>
      <c r="AH579" s="42">
        <f>SUM(AH575:AH578)</f>
        <v>615014.42000000004</v>
      </c>
      <c r="AI579" s="56">
        <f>SUM(AI575:AI578)</f>
        <v>50102.32999999998</v>
      </c>
    </row>
    <row r="580" spans="1:35" x14ac:dyDescent="0.25">
      <c r="A580" t="s">
        <v>41</v>
      </c>
      <c r="I580" t="s">
        <v>59</v>
      </c>
      <c r="P580" s="213"/>
      <c r="Q580" s="40" t="str">
        <f t="shared" si="596"/>
        <v xml:space="preserve"> </v>
      </c>
    </row>
    <row r="581" spans="1:35" x14ac:dyDescent="0.25">
      <c r="A581" s="31">
        <v>15</v>
      </c>
      <c r="B581" s="52">
        <v>3319.7</v>
      </c>
      <c r="C581" s="33">
        <v>2.2999999999999998</v>
      </c>
      <c r="D581" s="33">
        <v>13.7</v>
      </c>
      <c r="E581" s="33">
        <v>10</v>
      </c>
      <c r="F581" s="35">
        <v>0.77</v>
      </c>
      <c r="G581" s="35">
        <v>1.33</v>
      </c>
      <c r="H581" s="35"/>
      <c r="I581" s="51">
        <v>94500.7</v>
      </c>
      <c r="J581" s="41">
        <f>I581-K581-L581-M581-N581</f>
        <v>8852.3810000000049</v>
      </c>
      <c r="K581" s="41">
        <f>B581*D581</f>
        <v>45479.889999999992</v>
      </c>
      <c r="L581" s="41">
        <f>E581*B581</f>
        <v>33197</v>
      </c>
      <c r="M581" s="41">
        <f>F581*B581</f>
        <v>2556.1689999999999</v>
      </c>
      <c r="N581" s="41">
        <v>4415.26</v>
      </c>
      <c r="O581" s="41"/>
      <c r="P581" s="213">
        <f t="shared" ref="P581:P593" si="658">R581/I581</f>
        <v>0.77398992811693457</v>
      </c>
      <c r="Q581" s="40">
        <f t="shared" si="596"/>
        <v>94500.7</v>
      </c>
      <c r="R581" s="51">
        <v>73142.59</v>
      </c>
      <c r="S581" s="41">
        <f>R581-T581-U581-V581-W581-X581</f>
        <v>6762.5905038712954</v>
      </c>
      <c r="T581" s="41">
        <f>P581*K581</f>
        <v>35200.976791866087</v>
      </c>
      <c r="U581" s="41">
        <f>L581*P581</f>
        <v>25694.143643697877</v>
      </c>
      <c r="V581" s="41">
        <f t="shared" ref="V581:V592" si="659">P581*M581</f>
        <v>1978.4490605647363</v>
      </c>
      <c r="W581" s="51">
        <v>3506.43</v>
      </c>
      <c r="X581" s="51"/>
      <c r="Y581" s="41"/>
      <c r="Z581" s="40">
        <f>SUM(S581:Y581)</f>
        <v>73142.589999999982</v>
      </c>
      <c r="AA581" s="54">
        <f t="shared" ref="AA581:AA592" si="660">Z581-AF581-AE581-AD581-AC581-AB581</f>
        <v>6184.8705644360307</v>
      </c>
      <c r="AB581" s="54">
        <f t="shared" ref="AB581:AB592" si="661">T581</f>
        <v>35200.976791866087</v>
      </c>
      <c r="AC581" s="54">
        <f t="shared" ref="AC581:AC592" si="662">U581</f>
        <v>25694.143643697877</v>
      </c>
      <c r="AD581" s="54">
        <f t="shared" ref="AD581:AD592" si="663">M581</f>
        <v>2556.1689999999999</v>
      </c>
      <c r="AE581" s="54">
        <f t="shared" ref="AE581:AE592" si="664">W581</f>
        <v>3506.43</v>
      </c>
      <c r="AF581" s="54">
        <f t="shared" ref="AF581:AF592" si="665">X581</f>
        <v>0</v>
      </c>
      <c r="AG581" s="54"/>
      <c r="AH581" s="42">
        <f t="shared" ref="AH581:AH592" si="666">SUM(AA581:AG581)</f>
        <v>73142.589999999982</v>
      </c>
      <c r="AI581" s="56">
        <f t="shared" ref="AI581:AI592" si="667">I581-Z581</f>
        <v>21358.110000000015</v>
      </c>
    </row>
    <row r="582" spans="1:35" x14ac:dyDescent="0.25">
      <c r="A582" s="31">
        <v>17</v>
      </c>
      <c r="B582" s="52">
        <v>2780.3</v>
      </c>
      <c r="C582" s="33">
        <v>2.2999999999999998</v>
      </c>
      <c r="D582" s="33">
        <v>13.23</v>
      </c>
      <c r="E582" s="33">
        <v>10</v>
      </c>
      <c r="F582" s="35">
        <v>0.77</v>
      </c>
      <c r="G582" s="35">
        <v>1.33</v>
      </c>
      <c r="H582" s="35"/>
      <c r="I582" s="51">
        <v>76993.98</v>
      </c>
      <c r="J582" s="41">
        <f>I582-K582-L582-M582-N582</f>
        <v>6568.6499999999896</v>
      </c>
      <c r="K582" s="41">
        <f t="shared" ref="K582:K592" si="668">B582*D582</f>
        <v>36783.369000000006</v>
      </c>
      <c r="L582" s="41">
        <f t="shared" ref="L582:L592" si="669">E582*B582</f>
        <v>27803</v>
      </c>
      <c r="M582" s="41">
        <f t="shared" ref="M582:M592" si="670">F582*B582</f>
        <v>2140.8310000000001</v>
      </c>
      <c r="N582" s="41">
        <v>3698.13</v>
      </c>
      <c r="O582" s="41"/>
      <c r="P582" s="213">
        <f t="shared" si="658"/>
        <v>0.76366606843807794</v>
      </c>
      <c r="Q582" s="40">
        <f t="shared" si="596"/>
        <v>76993.98</v>
      </c>
      <c r="R582" s="51">
        <v>58797.69</v>
      </c>
      <c r="S582" s="41">
        <f t="shared" ref="S582:S592" si="671">R582-T582-U582-V582-W582-X582</f>
        <v>4991.9515181186816</v>
      </c>
      <c r="T582" s="41">
        <f t="shared" ref="T582:T592" si="672">P582*K582</f>
        <v>28090.210788137079</v>
      </c>
      <c r="U582" s="41">
        <f t="shared" ref="U582:U592" si="673">L582*P582</f>
        <v>21232.207700783882</v>
      </c>
      <c r="V582" s="41">
        <f t="shared" si="659"/>
        <v>1634.879992960359</v>
      </c>
      <c r="W582" s="51">
        <v>2848.44</v>
      </c>
      <c r="X582" s="51"/>
      <c r="Y582" s="41"/>
      <c r="Z582" s="40">
        <f t="shared" ref="Z582:Z592" si="674">SUM(S582:Y582)</f>
        <v>58797.69</v>
      </c>
      <c r="AA582" s="54">
        <f t="shared" si="660"/>
        <v>4486.0005110790407</v>
      </c>
      <c r="AB582" s="54">
        <f t="shared" si="661"/>
        <v>28090.210788137079</v>
      </c>
      <c r="AC582" s="54">
        <f t="shared" si="662"/>
        <v>21232.207700783882</v>
      </c>
      <c r="AD582" s="54">
        <f t="shared" si="663"/>
        <v>2140.8310000000001</v>
      </c>
      <c r="AE582" s="54">
        <f t="shared" si="664"/>
        <v>2848.44</v>
      </c>
      <c r="AF582" s="54">
        <f t="shared" si="665"/>
        <v>0</v>
      </c>
      <c r="AG582" s="54"/>
      <c r="AH582" s="42">
        <f t="shared" si="666"/>
        <v>58797.69</v>
      </c>
      <c r="AI582" s="56">
        <f t="shared" si="667"/>
        <v>18196.289999999994</v>
      </c>
    </row>
    <row r="583" spans="1:35" x14ac:dyDescent="0.25">
      <c r="A583" s="31">
        <v>18</v>
      </c>
      <c r="B583" s="52">
        <v>5655.7</v>
      </c>
      <c r="C583" s="33">
        <v>2.48</v>
      </c>
      <c r="D583" s="33">
        <v>11</v>
      </c>
      <c r="E583" s="33">
        <v>3.59</v>
      </c>
      <c r="F583" s="35">
        <v>0.77</v>
      </c>
      <c r="G583" s="35">
        <v>1.33</v>
      </c>
      <c r="H583" s="35">
        <v>5.51</v>
      </c>
      <c r="I583" s="51">
        <v>141562.41</v>
      </c>
      <c r="J583" s="41">
        <f>I583-K583-L583-M583-N583-O583</f>
        <v>16005.608</v>
      </c>
      <c r="K583" s="41">
        <f t="shared" si="668"/>
        <v>62212.7</v>
      </c>
      <c r="L583" s="41">
        <f t="shared" si="669"/>
        <v>20303.963</v>
      </c>
      <c r="M583" s="41">
        <f t="shared" si="670"/>
        <v>4354.8890000000001</v>
      </c>
      <c r="N583" s="41">
        <v>7522.17</v>
      </c>
      <c r="O583" s="41">
        <v>31163.08</v>
      </c>
      <c r="P583" s="213">
        <f t="shared" si="658"/>
        <v>0.97634011740828652</v>
      </c>
      <c r="Q583" s="40">
        <f t="shared" si="596"/>
        <v>141562.41</v>
      </c>
      <c r="R583" s="51">
        <v>138213.06</v>
      </c>
      <c r="S583" s="41">
        <f t="shared" si="671"/>
        <v>15239.488720879934</v>
      </c>
      <c r="T583" s="41">
        <f t="shared" si="672"/>
        <v>60740.754822286501</v>
      </c>
      <c r="U583" s="41">
        <f t="shared" si="673"/>
        <v>19823.573619273506</v>
      </c>
      <c r="V583" s="41">
        <f t="shared" si="659"/>
        <v>4251.8528375600554</v>
      </c>
      <c r="W583" s="51">
        <v>7333.85</v>
      </c>
      <c r="X583" s="51">
        <v>30823.54</v>
      </c>
      <c r="Y583" s="41"/>
      <c r="Z583" s="40">
        <f t="shared" si="674"/>
        <v>138213.06</v>
      </c>
      <c r="AA583" s="54">
        <f t="shared" si="660"/>
        <v>15136.452558439982</v>
      </c>
      <c r="AB583" s="54">
        <f t="shared" si="661"/>
        <v>60740.754822286501</v>
      </c>
      <c r="AC583" s="54">
        <f t="shared" si="662"/>
        <v>19823.573619273506</v>
      </c>
      <c r="AD583" s="54">
        <f t="shared" si="663"/>
        <v>4354.8890000000001</v>
      </c>
      <c r="AE583" s="54">
        <f t="shared" si="664"/>
        <v>7333.85</v>
      </c>
      <c r="AF583" s="54">
        <f t="shared" si="665"/>
        <v>30823.54</v>
      </c>
      <c r="AG583" s="54"/>
      <c r="AH583" s="42">
        <f t="shared" si="666"/>
        <v>138213.06</v>
      </c>
      <c r="AI583" s="56">
        <f t="shared" si="667"/>
        <v>3349.3500000000058</v>
      </c>
    </row>
    <row r="584" spans="1:35" x14ac:dyDescent="0.25">
      <c r="A584" s="31">
        <v>19</v>
      </c>
      <c r="B584" s="52">
        <v>3708.2</v>
      </c>
      <c r="C584" s="33">
        <v>2.48</v>
      </c>
      <c r="D584" s="33">
        <v>11.81</v>
      </c>
      <c r="E584" s="33">
        <v>4.34</v>
      </c>
      <c r="F584" s="35">
        <v>0.77</v>
      </c>
      <c r="G584" s="35">
        <v>1.33</v>
      </c>
      <c r="H584" s="35">
        <v>5.51</v>
      </c>
      <c r="I584" s="51">
        <v>98093.32</v>
      </c>
      <c r="J584" s="41">
        <f t="shared" ref="J584:J590" si="675">I584-K584-L584-M584-N584-O584</f>
        <v>9986.6260000000148</v>
      </c>
      <c r="K584" s="41">
        <f t="shared" si="668"/>
        <v>43793.841999999997</v>
      </c>
      <c r="L584" s="41">
        <f t="shared" si="669"/>
        <v>16093.587999999998</v>
      </c>
      <c r="M584" s="41">
        <f t="shared" si="670"/>
        <v>2855.3139999999999</v>
      </c>
      <c r="N584" s="41">
        <v>4931.82</v>
      </c>
      <c r="O584" s="41">
        <v>20432.13</v>
      </c>
      <c r="P584" s="213">
        <f t="shared" si="658"/>
        <v>1.0347703594903301</v>
      </c>
      <c r="Q584" s="40">
        <f t="shared" si="596"/>
        <v>98093.32</v>
      </c>
      <c r="R584" s="51">
        <v>101504.06</v>
      </c>
      <c r="S584" s="41">
        <f t="shared" si="671"/>
        <v>10231.098235710244</v>
      </c>
      <c r="T584" s="41">
        <f t="shared" si="672"/>
        <v>45316.569629802718</v>
      </c>
      <c r="U584" s="41">
        <f t="shared" si="673"/>
        <v>16653.167840249262</v>
      </c>
      <c r="V584" s="41">
        <f t="shared" si="659"/>
        <v>2954.5942942377724</v>
      </c>
      <c r="W584" s="51">
        <v>5110.3900000000003</v>
      </c>
      <c r="X584" s="51">
        <v>21238.240000000002</v>
      </c>
      <c r="Y584" s="41"/>
      <c r="Z584" s="40">
        <f t="shared" si="674"/>
        <v>101504.06000000001</v>
      </c>
      <c r="AA584" s="54">
        <f t="shared" si="660"/>
        <v>10330.37852994803</v>
      </c>
      <c r="AB584" s="54">
        <f t="shared" si="661"/>
        <v>45316.569629802718</v>
      </c>
      <c r="AC584" s="54">
        <f t="shared" si="662"/>
        <v>16653.167840249262</v>
      </c>
      <c r="AD584" s="54">
        <f t="shared" si="663"/>
        <v>2855.3139999999999</v>
      </c>
      <c r="AE584" s="54">
        <f t="shared" si="664"/>
        <v>5110.3900000000003</v>
      </c>
      <c r="AF584" s="54">
        <f t="shared" si="665"/>
        <v>21238.240000000002</v>
      </c>
      <c r="AG584" s="54"/>
      <c r="AH584" s="42">
        <f t="shared" si="666"/>
        <v>101504.06000000001</v>
      </c>
      <c r="AI584" s="56">
        <f t="shared" si="667"/>
        <v>-3410.7400000000052</v>
      </c>
    </row>
    <row r="585" spans="1:35" x14ac:dyDescent="0.25">
      <c r="A585" s="31">
        <v>20</v>
      </c>
      <c r="B585" s="52">
        <v>5568.4</v>
      </c>
      <c r="C585" s="33">
        <v>2.48</v>
      </c>
      <c r="D585" s="33">
        <v>11.39</v>
      </c>
      <c r="E585" s="33">
        <v>3.26</v>
      </c>
      <c r="F585" s="35">
        <v>0.77</v>
      </c>
      <c r="G585" s="35">
        <v>1.33</v>
      </c>
      <c r="H585" s="35">
        <v>5.51</v>
      </c>
      <c r="I585" s="51">
        <v>139098.89000000001</v>
      </c>
      <c r="J585" s="41">
        <f t="shared" si="675"/>
        <v>15146.42200000002</v>
      </c>
      <c r="K585" s="41">
        <f t="shared" si="668"/>
        <v>63424.076000000001</v>
      </c>
      <c r="L585" s="41">
        <f t="shared" si="669"/>
        <v>18152.983999999997</v>
      </c>
      <c r="M585" s="41">
        <f t="shared" si="670"/>
        <v>4287.6679999999997</v>
      </c>
      <c r="N585" s="41">
        <v>7405.92</v>
      </c>
      <c r="O585" s="41">
        <v>30681.82</v>
      </c>
      <c r="P585" s="213">
        <f t="shared" si="658"/>
        <v>0.95082239692926362</v>
      </c>
      <c r="Q585" s="40">
        <f t="shared" si="596"/>
        <v>139098.89000000001</v>
      </c>
      <c r="R585" s="51">
        <v>132258.34</v>
      </c>
      <c r="S585" s="41">
        <f t="shared" si="671"/>
        <v>14401.653511360746</v>
      </c>
      <c r="T585" s="41">
        <f t="shared" si="672"/>
        <v>60305.031965343784</v>
      </c>
      <c r="U585" s="41">
        <f t="shared" si="673"/>
        <v>17260.26375829857</v>
      </c>
      <c r="V585" s="41">
        <f t="shared" si="659"/>
        <v>4076.8107649969015</v>
      </c>
      <c r="W585" s="51">
        <v>7041.62</v>
      </c>
      <c r="X585" s="51">
        <v>29172.959999999999</v>
      </c>
      <c r="Y585" s="41"/>
      <c r="Z585" s="40">
        <f t="shared" si="674"/>
        <v>132258.34</v>
      </c>
      <c r="AA585" s="54">
        <f t="shared" si="660"/>
        <v>14190.796276357658</v>
      </c>
      <c r="AB585" s="54">
        <f t="shared" si="661"/>
        <v>60305.031965343784</v>
      </c>
      <c r="AC585" s="54">
        <f t="shared" si="662"/>
        <v>17260.26375829857</v>
      </c>
      <c r="AD585" s="54">
        <f t="shared" si="663"/>
        <v>4287.6679999999997</v>
      </c>
      <c r="AE585" s="54">
        <f t="shared" si="664"/>
        <v>7041.62</v>
      </c>
      <c r="AF585" s="54">
        <f t="shared" si="665"/>
        <v>29172.959999999999</v>
      </c>
      <c r="AG585" s="54"/>
      <c r="AH585" s="42">
        <f t="shared" si="666"/>
        <v>132258.34</v>
      </c>
      <c r="AI585" s="56">
        <f t="shared" si="667"/>
        <v>6840.5500000000175</v>
      </c>
    </row>
    <row r="586" spans="1:35" x14ac:dyDescent="0.25">
      <c r="A586" s="31">
        <v>42</v>
      </c>
      <c r="B586" s="52">
        <v>4035.7</v>
      </c>
      <c r="C586" s="33">
        <v>2.48</v>
      </c>
      <c r="D586" s="33">
        <v>11.1</v>
      </c>
      <c r="E586" s="33">
        <v>3.98</v>
      </c>
      <c r="F586" s="35">
        <v>0.77</v>
      </c>
      <c r="G586" s="35">
        <v>1.33</v>
      </c>
      <c r="H586" s="35">
        <v>5.51</v>
      </c>
      <c r="I586" s="51">
        <v>103071.86</v>
      </c>
      <c r="J586" s="41">
        <f t="shared" si="675"/>
        <v>11501.754999999997</v>
      </c>
      <c r="K586" s="41">
        <f t="shared" si="668"/>
        <v>44796.27</v>
      </c>
      <c r="L586" s="41">
        <f t="shared" si="669"/>
        <v>16062.085999999999</v>
      </c>
      <c r="M586" s="41">
        <f t="shared" si="670"/>
        <v>3107.489</v>
      </c>
      <c r="N586" s="41">
        <v>5367.58</v>
      </c>
      <c r="O586" s="41">
        <v>22236.68</v>
      </c>
      <c r="P586" s="213">
        <f t="shared" si="658"/>
        <v>0.86814645626847131</v>
      </c>
      <c r="Q586" s="40">
        <f t="shared" si="596"/>
        <v>103071.86</v>
      </c>
      <c r="R586" s="51">
        <v>89481.47</v>
      </c>
      <c r="S586" s="41">
        <f t="shared" si="671"/>
        <v>9984.5783410316872</v>
      </c>
      <c r="T586" s="41">
        <f t="shared" si="672"/>
        <v>38889.723054545633</v>
      </c>
      <c r="U586" s="41">
        <f t="shared" si="673"/>
        <v>13944.243041179425</v>
      </c>
      <c r="V586" s="41">
        <f t="shared" si="659"/>
        <v>2697.7555632432559</v>
      </c>
      <c r="W586" s="51">
        <v>4690.66</v>
      </c>
      <c r="X586" s="51">
        <v>19274.509999999998</v>
      </c>
      <c r="Y586" s="41"/>
      <c r="Z586" s="40">
        <f t="shared" si="674"/>
        <v>89481.47</v>
      </c>
      <c r="AA586" s="54">
        <f t="shared" si="660"/>
        <v>9574.8449042749417</v>
      </c>
      <c r="AB586" s="54">
        <f t="shared" si="661"/>
        <v>38889.723054545633</v>
      </c>
      <c r="AC586" s="54">
        <f t="shared" si="662"/>
        <v>13944.243041179425</v>
      </c>
      <c r="AD586" s="54">
        <f t="shared" si="663"/>
        <v>3107.489</v>
      </c>
      <c r="AE586" s="54">
        <f t="shared" si="664"/>
        <v>4690.66</v>
      </c>
      <c r="AF586" s="54">
        <f t="shared" si="665"/>
        <v>19274.509999999998</v>
      </c>
      <c r="AG586" s="54"/>
      <c r="AH586" s="42">
        <f t="shared" si="666"/>
        <v>89481.47</v>
      </c>
      <c r="AI586" s="56">
        <f t="shared" si="667"/>
        <v>13590.39</v>
      </c>
    </row>
    <row r="587" spans="1:35" x14ac:dyDescent="0.25">
      <c r="A587" s="31">
        <v>43</v>
      </c>
      <c r="B587" s="52">
        <v>4118.6000000000004</v>
      </c>
      <c r="C587" s="33">
        <v>2.48</v>
      </c>
      <c r="D587" s="33">
        <v>11.67</v>
      </c>
      <c r="E587" s="33">
        <v>10.84</v>
      </c>
      <c r="F587" s="35">
        <v>0.77</v>
      </c>
      <c r="G587" s="35">
        <v>1.33</v>
      </c>
      <c r="H587" s="35">
        <v>5.51</v>
      </c>
      <c r="I587" s="51">
        <v>136320</v>
      </c>
      <c r="J587" s="41">
        <f t="shared" si="675"/>
        <v>12267.711999999992</v>
      </c>
      <c r="K587" s="41">
        <f t="shared" si="668"/>
        <v>48064.062000000005</v>
      </c>
      <c r="L587" s="41">
        <f t="shared" si="669"/>
        <v>44645.624000000003</v>
      </c>
      <c r="M587" s="41">
        <f t="shared" si="670"/>
        <v>3171.3220000000006</v>
      </c>
      <c r="N587" s="41">
        <v>5477.75</v>
      </c>
      <c r="O587" s="41">
        <v>22693.53</v>
      </c>
      <c r="P587" s="213">
        <f t="shared" si="658"/>
        <v>0.88565955105633798</v>
      </c>
      <c r="Q587" s="40">
        <f t="shared" si="596"/>
        <v>136320</v>
      </c>
      <c r="R587" s="51">
        <v>120733.11</v>
      </c>
      <c r="S587" s="41">
        <f t="shared" si="671"/>
        <v>10783.859499890845</v>
      </c>
      <c r="T587" s="41">
        <f t="shared" si="672"/>
        <v>42568.395572863999</v>
      </c>
      <c r="U587" s="41">
        <f t="shared" si="673"/>
        <v>39540.82330847007</v>
      </c>
      <c r="V587" s="41">
        <f t="shared" si="659"/>
        <v>2808.7116187750885</v>
      </c>
      <c r="W587" s="51">
        <v>4862.25</v>
      </c>
      <c r="X587" s="51">
        <v>20169.07</v>
      </c>
      <c r="Y587" s="41"/>
      <c r="Z587" s="40">
        <f t="shared" si="674"/>
        <v>120733.11000000002</v>
      </c>
      <c r="AA587" s="54">
        <f t="shared" si="660"/>
        <v>10421.249118665939</v>
      </c>
      <c r="AB587" s="54">
        <f t="shared" si="661"/>
        <v>42568.395572863999</v>
      </c>
      <c r="AC587" s="54">
        <f t="shared" si="662"/>
        <v>39540.82330847007</v>
      </c>
      <c r="AD587" s="54">
        <f t="shared" si="663"/>
        <v>3171.3220000000006</v>
      </c>
      <c r="AE587" s="54">
        <f t="shared" si="664"/>
        <v>4862.25</v>
      </c>
      <c r="AF587" s="54">
        <f t="shared" si="665"/>
        <v>20169.07</v>
      </c>
      <c r="AG587" s="54"/>
      <c r="AH587" s="42">
        <f t="shared" si="666"/>
        <v>120733.11000000002</v>
      </c>
      <c r="AI587" s="56">
        <f t="shared" si="667"/>
        <v>15586.889999999985</v>
      </c>
    </row>
    <row r="588" spans="1:35" x14ac:dyDescent="0.25">
      <c r="A588" s="31">
        <v>44</v>
      </c>
      <c r="B588" s="52">
        <v>4127.7</v>
      </c>
      <c r="C588" s="33">
        <v>2.48</v>
      </c>
      <c r="D588" s="33">
        <v>11.19</v>
      </c>
      <c r="E588" s="33">
        <v>4.25</v>
      </c>
      <c r="F588" s="35">
        <v>0.77</v>
      </c>
      <c r="G588" s="35">
        <v>1.33</v>
      </c>
      <c r="H588" s="35">
        <v>5.51</v>
      </c>
      <c r="I588" s="51">
        <v>106753.47</v>
      </c>
      <c r="J588" s="41">
        <f t="shared" si="675"/>
        <v>11609.773000000008</v>
      </c>
      <c r="K588" s="41">
        <f t="shared" si="668"/>
        <v>46188.962999999996</v>
      </c>
      <c r="L588" s="41">
        <f t="shared" si="669"/>
        <v>17542.724999999999</v>
      </c>
      <c r="M588" s="41">
        <f t="shared" si="670"/>
        <v>3178.3289999999997</v>
      </c>
      <c r="N588" s="41">
        <v>5489.9</v>
      </c>
      <c r="O588" s="41">
        <v>22743.78</v>
      </c>
      <c r="P588" s="213">
        <f t="shared" si="658"/>
        <v>0.94887632224039176</v>
      </c>
      <c r="Q588" s="40">
        <f t="shared" si="596"/>
        <v>106753.47</v>
      </c>
      <c r="R588" s="51">
        <v>101295.84</v>
      </c>
      <c r="S588" s="41">
        <f t="shared" si="671"/>
        <v>10868.869147997917</v>
      </c>
      <c r="T588" s="41">
        <f t="shared" si="672"/>
        <v>43827.613339537529</v>
      </c>
      <c r="U588" s="41">
        <f t="shared" si="673"/>
        <v>16645.876380074576</v>
      </c>
      <c r="V588" s="41">
        <f t="shared" si="659"/>
        <v>3015.8411323899818</v>
      </c>
      <c r="W588" s="51">
        <v>5219.3</v>
      </c>
      <c r="X588" s="51">
        <v>21718.34</v>
      </c>
      <c r="Y588" s="41"/>
      <c r="Z588" s="40">
        <f t="shared" si="674"/>
        <v>101295.84</v>
      </c>
      <c r="AA588" s="54">
        <f t="shared" si="660"/>
        <v>10706.38128038789</v>
      </c>
      <c r="AB588" s="54">
        <f t="shared" si="661"/>
        <v>43827.613339537529</v>
      </c>
      <c r="AC588" s="54">
        <f t="shared" si="662"/>
        <v>16645.876380074576</v>
      </c>
      <c r="AD588" s="54">
        <f t="shared" si="663"/>
        <v>3178.3289999999997</v>
      </c>
      <c r="AE588" s="54">
        <f t="shared" si="664"/>
        <v>5219.3</v>
      </c>
      <c r="AF588" s="54">
        <f t="shared" si="665"/>
        <v>21718.34</v>
      </c>
      <c r="AG588" s="54"/>
      <c r="AH588" s="42">
        <f t="shared" si="666"/>
        <v>101295.84</v>
      </c>
      <c r="AI588" s="56">
        <f t="shared" si="667"/>
        <v>5457.6300000000047</v>
      </c>
    </row>
    <row r="589" spans="1:35" x14ac:dyDescent="0.25">
      <c r="A589" s="31">
        <v>65</v>
      </c>
      <c r="B589" s="52">
        <v>10693</v>
      </c>
      <c r="C589" s="33">
        <v>2.2999999999999998</v>
      </c>
      <c r="D589" s="33">
        <v>10.81</v>
      </c>
      <c r="E589" s="33">
        <v>3.44</v>
      </c>
      <c r="F589" s="35">
        <v>0.77</v>
      </c>
      <c r="G589" s="35">
        <v>1.33</v>
      </c>
      <c r="H589" s="35"/>
      <c r="I589" s="51">
        <v>198462.92</v>
      </c>
      <c r="J589" s="41">
        <f t="shared" si="675"/>
        <v>23632.210000000014</v>
      </c>
      <c r="K589" s="41">
        <f t="shared" si="668"/>
        <v>115591.33</v>
      </c>
      <c r="L589" s="41">
        <f t="shared" si="669"/>
        <v>36783.919999999998</v>
      </c>
      <c r="M589" s="41">
        <f t="shared" si="670"/>
        <v>8233.61</v>
      </c>
      <c r="N589" s="41">
        <v>14221.85</v>
      </c>
      <c r="O589" s="41"/>
      <c r="P589" s="213">
        <f t="shared" si="658"/>
        <v>0.85567666746009774</v>
      </c>
      <c r="Q589" s="40">
        <f t="shared" si="596"/>
        <v>198462.92</v>
      </c>
      <c r="R589" s="51">
        <v>169820.09</v>
      </c>
      <c r="S589" s="41">
        <f t="shared" si="671"/>
        <v>20198.305910634612</v>
      </c>
      <c r="T589" s="41">
        <f t="shared" si="672"/>
        <v>98908.804041680414</v>
      </c>
      <c r="U589" s="41">
        <f t="shared" si="673"/>
        <v>31475.142081718837</v>
      </c>
      <c r="V589" s="41">
        <f t="shared" si="659"/>
        <v>7045.3079659661362</v>
      </c>
      <c r="W589" s="51">
        <v>12192.53</v>
      </c>
      <c r="X589" s="51"/>
      <c r="Y589" s="41"/>
      <c r="Z589" s="40">
        <f t="shared" si="674"/>
        <v>169820.09</v>
      </c>
      <c r="AA589" s="54">
        <f t="shared" si="660"/>
        <v>19010.003876600764</v>
      </c>
      <c r="AB589" s="54">
        <f t="shared" si="661"/>
        <v>98908.804041680414</v>
      </c>
      <c r="AC589" s="54">
        <f t="shared" si="662"/>
        <v>31475.142081718837</v>
      </c>
      <c r="AD589" s="54">
        <f t="shared" si="663"/>
        <v>8233.61</v>
      </c>
      <c r="AE589" s="54">
        <f t="shared" si="664"/>
        <v>12192.53</v>
      </c>
      <c r="AF589" s="54">
        <f t="shared" si="665"/>
        <v>0</v>
      </c>
      <c r="AG589" s="54"/>
      <c r="AH589" s="42">
        <f t="shared" si="666"/>
        <v>169820.09</v>
      </c>
      <c r="AI589" s="56">
        <f t="shared" si="667"/>
        <v>28642.830000000016</v>
      </c>
    </row>
    <row r="590" spans="1:35" x14ac:dyDescent="0.25">
      <c r="A590" s="31">
        <v>66</v>
      </c>
      <c r="B590" s="52">
        <v>3535.1</v>
      </c>
      <c r="C590" s="33">
        <v>2.2999999999999998</v>
      </c>
      <c r="D590" s="33">
        <v>15.28</v>
      </c>
      <c r="E590" s="33">
        <v>10.89</v>
      </c>
      <c r="F590" s="35">
        <v>0.77</v>
      </c>
      <c r="G590" s="35">
        <v>1.33</v>
      </c>
      <c r="H590" s="35"/>
      <c r="I590" s="51">
        <v>108739.94</v>
      </c>
      <c r="J590" s="41">
        <f t="shared" si="675"/>
        <v>8802.5060000000067</v>
      </c>
      <c r="K590" s="41">
        <f t="shared" si="668"/>
        <v>54016.327999999994</v>
      </c>
      <c r="L590" s="41">
        <f t="shared" si="669"/>
        <v>38497.239000000001</v>
      </c>
      <c r="M590" s="41">
        <f t="shared" si="670"/>
        <v>2722.027</v>
      </c>
      <c r="N590" s="41">
        <v>4701.84</v>
      </c>
      <c r="O590" s="41"/>
      <c r="P590" s="213">
        <f t="shared" si="658"/>
        <v>1.130363415687005</v>
      </c>
      <c r="Q590" s="40">
        <f t="shared" si="596"/>
        <v>108739.94</v>
      </c>
      <c r="R590" s="51">
        <v>122915.65</v>
      </c>
      <c r="S590" s="41">
        <f t="shared" si="671"/>
        <v>9900.2686711791575</v>
      </c>
      <c r="T590" s="41">
        <f t="shared" si="672"/>
        <v>61058.081020949605</v>
      </c>
      <c r="U590" s="41">
        <f t="shared" si="673"/>
        <v>43515.870570558982</v>
      </c>
      <c r="V590" s="41">
        <f t="shared" si="659"/>
        <v>3076.8797373122511</v>
      </c>
      <c r="W590" s="51">
        <v>5364.55</v>
      </c>
      <c r="X590" s="51"/>
      <c r="Y590" s="41"/>
      <c r="Z590" s="40">
        <f t="shared" si="674"/>
        <v>122915.65</v>
      </c>
      <c r="AA590" s="54">
        <f t="shared" si="660"/>
        <v>10255.121408491403</v>
      </c>
      <c r="AB590" s="54">
        <f t="shared" si="661"/>
        <v>61058.081020949605</v>
      </c>
      <c r="AC590" s="54">
        <f t="shared" si="662"/>
        <v>43515.870570558982</v>
      </c>
      <c r="AD590" s="54">
        <f t="shared" si="663"/>
        <v>2722.027</v>
      </c>
      <c r="AE590" s="54">
        <f t="shared" si="664"/>
        <v>5364.55</v>
      </c>
      <c r="AF590" s="54">
        <f t="shared" si="665"/>
        <v>0</v>
      </c>
      <c r="AG590" s="54"/>
      <c r="AH590" s="42">
        <f t="shared" si="666"/>
        <v>122915.65</v>
      </c>
      <c r="AI590" s="56">
        <f t="shared" si="667"/>
        <v>-14175.709999999992</v>
      </c>
    </row>
    <row r="591" spans="1:35" x14ac:dyDescent="0.25">
      <c r="A591" s="31" t="s">
        <v>58</v>
      </c>
      <c r="B591" s="52">
        <v>3536.6</v>
      </c>
      <c r="C591" s="33">
        <v>2.2999999999999998</v>
      </c>
      <c r="D591" s="33">
        <v>15.21</v>
      </c>
      <c r="E591" s="33">
        <v>10.88</v>
      </c>
      <c r="F591" s="35">
        <v>0.77</v>
      </c>
      <c r="G591" s="35">
        <v>1.33</v>
      </c>
      <c r="H591" s="35"/>
      <c r="I591" s="51">
        <v>108432.48</v>
      </c>
      <c r="J591" s="41">
        <f>I591-K591-L591-M591-N591</f>
        <v>8735.6239999999962</v>
      </c>
      <c r="K591" s="41">
        <f t="shared" si="668"/>
        <v>53791.686000000002</v>
      </c>
      <c r="L591" s="41">
        <f t="shared" si="669"/>
        <v>38478.207999999999</v>
      </c>
      <c r="M591" s="41">
        <f t="shared" si="670"/>
        <v>2723.1819999999998</v>
      </c>
      <c r="N591" s="41">
        <v>4703.78</v>
      </c>
      <c r="O591" s="41"/>
      <c r="P591" s="213">
        <f t="shared" si="658"/>
        <v>0.9670361684985902</v>
      </c>
      <c r="Q591" s="40">
        <f t="shared" si="596"/>
        <v>108432.48</v>
      </c>
      <c r="R591" s="51">
        <v>104858.13</v>
      </c>
      <c r="S591" s="41">
        <f t="shared" si="671"/>
        <v>8408.109751064625</v>
      </c>
      <c r="T591" s="41">
        <f t="shared" si="672"/>
        <v>52018.505926519254</v>
      </c>
      <c r="U591" s="41">
        <f t="shared" si="673"/>
        <v>37209.8188350118</v>
      </c>
      <c r="V591" s="41">
        <f t="shared" si="659"/>
        <v>2633.4154874043275</v>
      </c>
      <c r="W591" s="51">
        <v>4588.28</v>
      </c>
      <c r="X591" s="51"/>
      <c r="Y591" s="41"/>
      <c r="Z591" s="40">
        <f t="shared" si="674"/>
        <v>104858.13</v>
      </c>
      <c r="AA591" s="54">
        <f t="shared" si="660"/>
        <v>8318.3432384689513</v>
      </c>
      <c r="AB591" s="54">
        <f t="shared" si="661"/>
        <v>52018.505926519254</v>
      </c>
      <c r="AC591" s="54">
        <f t="shared" si="662"/>
        <v>37209.8188350118</v>
      </c>
      <c r="AD591" s="54">
        <f t="shared" si="663"/>
        <v>2723.1819999999998</v>
      </c>
      <c r="AE591" s="54">
        <f t="shared" si="664"/>
        <v>4588.28</v>
      </c>
      <c r="AF591" s="54">
        <f t="shared" si="665"/>
        <v>0</v>
      </c>
      <c r="AG591" s="54"/>
      <c r="AH591" s="42">
        <f t="shared" si="666"/>
        <v>104858.13</v>
      </c>
      <c r="AI591" s="56">
        <f t="shared" si="667"/>
        <v>3574.3499999999913</v>
      </c>
    </row>
    <row r="592" spans="1:35" x14ac:dyDescent="0.25">
      <c r="A592" s="31">
        <v>67</v>
      </c>
      <c r="B592" s="52">
        <v>13915.3</v>
      </c>
      <c r="C592" s="33">
        <v>2.2999999999999998</v>
      </c>
      <c r="D592" s="33">
        <v>11.27</v>
      </c>
      <c r="E592" s="33">
        <v>2.75</v>
      </c>
      <c r="F592" s="35">
        <v>0.77</v>
      </c>
      <c r="G592" s="35">
        <v>1.33</v>
      </c>
      <c r="H592" s="35"/>
      <c r="I592" s="51">
        <v>256737.65</v>
      </c>
      <c r="J592" s="41">
        <f>I592-K592-L592-M592-N592</f>
        <v>32422.793000000012</v>
      </c>
      <c r="K592" s="41">
        <f t="shared" si="668"/>
        <v>156825.43099999998</v>
      </c>
      <c r="L592" s="41">
        <f t="shared" si="669"/>
        <v>38267.074999999997</v>
      </c>
      <c r="M592" s="41">
        <f t="shared" si="670"/>
        <v>10714.780999999999</v>
      </c>
      <c r="N592" s="41">
        <v>18507.57</v>
      </c>
      <c r="O592" s="41"/>
      <c r="P592" s="213">
        <f t="shared" si="658"/>
        <v>0.94649156444331395</v>
      </c>
      <c r="Q592" s="40">
        <f t="shared" si="596"/>
        <v>256737.65</v>
      </c>
      <c r="R592" s="51">
        <v>243000.02</v>
      </c>
      <c r="S592" s="41">
        <f t="shared" si="671"/>
        <v>30353.388953535887</v>
      </c>
      <c r="T592" s="41">
        <f t="shared" si="672"/>
        <v>148433.94753168698</v>
      </c>
      <c r="U592" s="41">
        <f t="shared" si="673"/>
        <v>36219.463683419628</v>
      </c>
      <c r="V592" s="41">
        <f t="shared" si="659"/>
        <v>10141.449831357495</v>
      </c>
      <c r="W592" s="51">
        <v>17851.77</v>
      </c>
      <c r="X592" s="51"/>
      <c r="Y592" s="41"/>
      <c r="Z592" s="40">
        <f t="shared" si="674"/>
        <v>243000.01999999996</v>
      </c>
      <c r="AA592" s="54">
        <f t="shared" si="660"/>
        <v>29780.057784893375</v>
      </c>
      <c r="AB592" s="54">
        <f t="shared" si="661"/>
        <v>148433.94753168698</v>
      </c>
      <c r="AC592" s="54">
        <f t="shared" si="662"/>
        <v>36219.463683419628</v>
      </c>
      <c r="AD592" s="54">
        <f t="shared" si="663"/>
        <v>10714.780999999999</v>
      </c>
      <c r="AE592" s="54">
        <f t="shared" si="664"/>
        <v>17851.77</v>
      </c>
      <c r="AF592" s="54">
        <f t="shared" si="665"/>
        <v>0</v>
      </c>
      <c r="AG592" s="54"/>
      <c r="AH592" s="42">
        <f t="shared" si="666"/>
        <v>243000.01999999996</v>
      </c>
      <c r="AI592" s="56">
        <f t="shared" si="667"/>
        <v>13737.630000000034</v>
      </c>
    </row>
    <row r="593" spans="1:35" x14ac:dyDescent="0.25">
      <c r="A593" s="32" t="s">
        <v>37</v>
      </c>
      <c r="B593" s="53">
        <f>SUM(B581:B592)</f>
        <v>64994.3</v>
      </c>
      <c r="C593" s="33"/>
      <c r="D593" s="34"/>
      <c r="E593" s="34"/>
      <c r="F593" s="35"/>
      <c r="G593" s="35"/>
      <c r="H593" s="35"/>
      <c r="I593" s="43">
        <f t="shared" ref="I593:O593" si="676">SUM(I581:I592)</f>
        <v>1568767.6199999999</v>
      </c>
      <c r="J593" s="43">
        <f t="shared" si="676"/>
        <v>165532.06000000008</v>
      </c>
      <c r="K593" s="43">
        <f t="shared" si="676"/>
        <v>770967.94700000004</v>
      </c>
      <c r="L593" s="43">
        <f t="shared" si="676"/>
        <v>345827.41200000001</v>
      </c>
      <c r="M593" s="43">
        <f t="shared" si="676"/>
        <v>50045.611000000004</v>
      </c>
      <c r="N593" s="43">
        <f t="shared" si="676"/>
        <v>86443.57</v>
      </c>
      <c r="O593" s="43">
        <f t="shared" si="676"/>
        <v>149951.01999999999</v>
      </c>
      <c r="P593" s="213">
        <f t="shared" si="658"/>
        <v>0.92812984628022854</v>
      </c>
      <c r="Q593" s="40">
        <f t="shared" si="596"/>
        <v>1568767.6199999999</v>
      </c>
      <c r="R593" s="43">
        <f t="shared" ref="R593:X593" si="677">SUM(R581:R592)</f>
        <v>1456020.0499999998</v>
      </c>
      <c r="S593" s="43">
        <f t="shared" si="677"/>
        <v>152124.16276527563</v>
      </c>
      <c r="T593" s="43">
        <f t="shared" si="677"/>
        <v>715358.61448521947</v>
      </c>
      <c r="U593" s="43">
        <f t="shared" si="677"/>
        <v>319214.59446273639</v>
      </c>
      <c r="V593" s="43">
        <f t="shared" si="677"/>
        <v>46315.948286768362</v>
      </c>
      <c r="W593" s="43">
        <f t="shared" si="677"/>
        <v>80610.070000000007</v>
      </c>
      <c r="X593" s="43">
        <f t="shared" si="677"/>
        <v>142396.65999999997</v>
      </c>
      <c r="Y593" s="41"/>
      <c r="Z593" s="40">
        <f t="shared" ref="Z593:AF593" si="678">SUM(Z581:Z592)</f>
        <v>1456020.0499999998</v>
      </c>
      <c r="AA593" s="55">
        <f t="shared" si="678"/>
        <v>148394.50005204399</v>
      </c>
      <c r="AB593" s="55">
        <f t="shared" si="678"/>
        <v>715358.61448521947</v>
      </c>
      <c r="AC593" s="55">
        <f t="shared" si="678"/>
        <v>319214.59446273639</v>
      </c>
      <c r="AD593" s="55">
        <f t="shared" si="678"/>
        <v>50045.611000000004</v>
      </c>
      <c r="AE593" s="55">
        <f t="shared" si="678"/>
        <v>80610.070000000007</v>
      </c>
      <c r="AF593" s="55">
        <f t="shared" si="678"/>
        <v>142396.65999999997</v>
      </c>
      <c r="AG593" s="54"/>
      <c r="AH593" s="42">
        <f>SUM(AH581:AH592)</f>
        <v>1456020.0499999998</v>
      </c>
      <c r="AI593" s="56">
        <f>SUM(AI581:AI592)</f>
        <v>112747.57000000007</v>
      </c>
    </row>
    <row r="594" spans="1:35" x14ac:dyDescent="0.25">
      <c r="A594" t="s">
        <v>60</v>
      </c>
      <c r="P594" s="213"/>
      <c r="Q594" s="40">
        <f t="shared" si="596"/>
        <v>0</v>
      </c>
    </row>
    <row r="595" spans="1:35" x14ac:dyDescent="0.25">
      <c r="A595" s="31">
        <v>1</v>
      </c>
      <c r="B595" s="52">
        <v>3380.5</v>
      </c>
      <c r="C595" s="33">
        <v>2.2999999999999998</v>
      </c>
      <c r="D595" s="33">
        <v>13.15</v>
      </c>
      <c r="E595" s="33">
        <v>10.050000000000001</v>
      </c>
      <c r="F595" s="35">
        <v>0.77</v>
      </c>
      <c r="G595" s="35">
        <v>1.33</v>
      </c>
      <c r="H595" s="35"/>
      <c r="I595" s="51">
        <v>94059.98</v>
      </c>
      <c r="J595" s="41">
        <f>I595-K595-L595-M595-N595</f>
        <v>8504.9449999999888</v>
      </c>
      <c r="K595" s="41">
        <f>B595*D595</f>
        <v>44453.575000000004</v>
      </c>
      <c r="L595" s="41">
        <f>E595*B595</f>
        <v>33974.025000000001</v>
      </c>
      <c r="M595" s="41">
        <f>F595*B595</f>
        <v>2602.9850000000001</v>
      </c>
      <c r="N595" s="41">
        <v>4524.45</v>
      </c>
      <c r="O595" s="41"/>
      <c r="P595" s="213">
        <f t="shared" ref="P595:P600" si="679">R595/I595</f>
        <v>0.79654046279831237</v>
      </c>
      <c r="Q595" s="40">
        <f t="shared" si="596"/>
        <v>94059.98</v>
      </c>
      <c r="R595" s="51">
        <v>74922.58</v>
      </c>
      <c r="S595" s="41">
        <f>R595-T595-U595-V595-W595-X595</f>
        <v>6642.2603232820111</v>
      </c>
      <c r="T595" s="41">
        <f>P595*K595</f>
        <v>35409.07120353949</v>
      </c>
      <c r="U595" s="41">
        <f>L595*P595</f>
        <v>27061.685596621435</v>
      </c>
      <c r="V595" s="41">
        <f>P595*M595</f>
        <v>2073.3828765570652</v>
      </c>
      <c r="W595" s="51">
        <v>3736.18</v>
      </c>
      <c r="X595" s="51"/>
      <c r="Y595" s="41"/>
      <c r="Z595" s="40">
        <f>SUM(S595:Y595)</f>
        <v>74922.579999999987</v>
      </c>
      <c r="AA595" s="54">
        <f>Z595-AF595-AE595-AD595-AC595-AB595</f>
        <v>6112.6581998390684</v>
      </c>
      <c r="AB595" s="54">
        <f t="shared" ref="AB595:AF597" si="680">T595</f>
        <v>35409.07120353949</v>
      </c>
      <c r="AC595" s="54">
        <f t="shared" si="680"/>
        <v>27061.685596621435</v>
      </c>
      <c r="AD595" s="54">
        <f>M595</f>
        <v>2602.9850000000001</v>
      </c>
      <c r="AE595" s="54">
        <f t="shared" si="680"/>
        <v>3736.18</v>
      </c>
      <c r="AF595" s="54">
        <f t="shared" si="680"/>
        <v>0</v>
      </c>
      <c r="AG595" s="54"/>
      <c r="AH595" s="42">
        <f>SUM(AA595:AG595)</f>
        <v>74922.579999999987</v>
      </c>
      <c r="AI595" s="56">
        <f>I595-Z595</f>
        <v>19137.400000000009</v>
      </c>
    </row>
    <row r="596" spans="1:35" x14ac:dyDescent="0.25">
      <c r="A596" s="31">
        <v>2</v>
      </c>
      <c r="B596" s="52">
        <v>3241.2</v>
      </c>
      <c r="C596" s="33">
        <v>2.2999999999999998</v>
      </c>
      <c r="D596" s="33">
        <v>13.89</v>
      </c>
      <c r="E596" s="33">
        <v>10.41</v>
      </c>
      <c r="F596" s="35">
        <v>0.77</v>
      </c>
      <c r="G596" s="35">
        <v>1.33</v>
      </c>
      <c r="H596" s="35"/>
      <c r="I596" s="51">
        <v>93573.72</v>
      </c>
      <c r="J596" s="41">
        <f>I596-K596-L596-M596-N596</f>
        <v>8005.9160000000047</v>
      </c>
      <c r="K596" s="41">
        <f>B596*D596</f>
        <v>45020.267999999996</v>
      </c>
      <c r="L596" s="41">
        <f>E596*B596</f>
        <v>33740.892</v>
      </c>
      <c r="M596" s="41">
        <f>F596*B596</f>
        <v>2495.7239999999997</v>
      </c>
      <c r="N596" s="41">
        <v>4310.92</v>
      </c>
      <c r="O596" s="41"/>
      <c r="P596" s="213">
        <f t="shared" si="679"/>
        <v>0.58249602559351066</v>
      </c>
      <c r="Q596" s="40">
        <f t="shared" si="596"/>
        <v>93573.72</v>
      </c>
      <c r="R596" s="51">
        <v>54506.32</v>
      </c>
      <c r="S596" s="41">
        <f>R596-T596-U596-V596-W596-X596</f>
        <v>4519.9080178870736</v>
      </c>
      <c r="T596" s="41">
        <f>P596*K596</f>
        <v>26224.127181154709</v>
      </c>
      <c r="U596" s="41">
        <f>L596*P596</f>
        <v>19653.935489979878</v>
      </c>
      <c r="V596" s="41">
        <f>P596*M596</f>
        <v>1453.7493109783386</v>
      </c>
      <c r="W596" s="51">
        <v>2654.6</v>
      </c>
      <c r="X596" s="51"/>
      <c r="Y596" s="41"/>
      <c r="Z596" s="40">
        <f>SUM(S596:Y596)</f>
        <v>54506.32</v>
      </c>
      <c r="AA596" s="54">
        <f>Z596-AF596-AE596-AD596-AC596-AB596</f>
        <v>3477.9333288654125</v>
      </c>
      <c r="AB596" s="54">
        <f t="shared" si="680"/>
        <v>26224.127181154709</v>
      </c>
      <c r="AC596" s="54">
        <f t="shared" si="680"/>
        <v>19653.935489979878</v>
      </c>
      <c r="AD596" s="54">
        <f>M596</f>
        <v>2495.7239999999997</v>
      </c>
      <c r="AE596" s="54">
        <f t="shared" si="680"/>
        <v>2654.6</v>
      </c>
      <c r="AF596" s="54">
        <f t="shared" si="680"/>
        <v>0</v>
      </c>
      <c r="AG596" s="54"/>
      <c r="AH596" s="42">
        <f>SUM(AA596:AG596)</f>
        <v>54506.32</v>
      </c>
      <c r="AI596" s="56">
        <f>I596-Z596</f>
        <v>39067.4</v>
      </c>
    </row>
    <row r="597" spans="1:35" x14ac:dyDescent="0.25">
      <c r="A597" s="31">
        <v>3</v>
      </c>
      <c r="B597" s="52">
        <v>3411.2</v>
      </c>
      <c r="C597" s="33">
        <v>2.2999999999999998</v>
      </c>
      <c r="D597" s="33">
        <v>13.53</v>
      </c>
      <c r="E597" s="33">
        <v>10.08</v>
      </c>
      <c r="F597" s="35">
        <v>0.77</v>
      </c>
      <c r="G597" s="35">
        <v>1.33</v>
      </c>
      <c r="H597" s="35"/>
      <c r="I597" s="51">
        <v>96196.19</v>
      </c>
      <c r="J597" s="41">
        <f>I597-K597-L597-M597-N597</f>
        <v>8494.2240000000093</v>
      </c>
      <c r="K597" s="41">
        <f>B597*D597</f>
        <v>46153.535999999993</v>
      </c>
      <c r="L597" s="41">
        <f>E597*B597</f>
        <v>34384.896000000001</v>
      </c>
      <c r="M597" s="41">
        <f>F597*B597</f>
        <v>2626.6239999999998</v>
      </c>
      <c r="N597" s="41">
        <v>4536.91</v>
      </c>
      <c r="O597" s="41"/>
      <c r="P597" s="213">
        <f t="shared" si="679"/>
        <v>0.67570243686366371</v>
      </c>
      <c r="Q597" s="40">
        <f t="shared" si="596"/>
        <v>96196.19</v>
      </c>
      <c r="R597" s="51">
        <v>65000</v>
      </c>
      <c r="S597" s="41">
        <f>R597-T597-U597-V597-W597-X597</f>
        <v>5686.4289988969522</v>
      </c>
      <c r="T597" s="41">
        <f>P597*K597</f>
        <v>31186.056745074824</v>
      </c>
      <c r="U597" s="41">
        <f>L597*P597</f>
        <v>23233.958018503643</v>
      </c>
      <c r="V597" s="41">
        <f>P597*M597</f>
        <v>1774.8162375245838</v>
      </c>
      <c r="W597" s="51">
        <v>3118.74</v>
      </c>
      <c r="X597" s="51"/>
      <c r="Y597" s="41"/>
      <c r="Z597" s="40">
        <f>SUM(S597:Y597)</f>
        <v>65000</v>
      </c>
      <c r="AA597" s="54">
        <f>Z597-AF597-AE597-AD597-AC597-AB597</f>
        <v>4834.621236421528</v>
      </c>
      <c r="AB597" s="54">
        <f t="shared" si="680"/>
        <v>31186.056745074824</v>
      </c>
      <c r="AC597" s="54">
        <f t="shared" si="680"/>
        <v>23233.958018503643</v>
      </c>
      <c r="AD597" s="54">
        <f>M597</f>
        <v>2626.6239999999998</v>
      </c>
      <c r="AE597" s="54">
        <f t="shared" si="680"/>
        <v>3118.74</v>
      </c>
      <c r="AF597" s="54">
        <f t="shared" si="680"/>
        <v>0</v>
      </c>
      <c r="AG597" s="54"/>
      <c r="AH597" s="42">
        <f>SUM(AA597:AG597)</f>
        <v>64999.999999999993</v>
      </c>
      <c r="AI597" s="56">
        <f>I597-Z597</f>
        <v>31196.190000000002</v>
      </c>
    </row>
    <row r="598" spans="1:35" x14ac:dyDescent="0.25">
      <c r="A598" s="32" t="s">
        <v>37</v>
      </c>
      <c r="B598" s="53">
        <f>SUM(B594:B597)</f>
        <v>10032.9</v>
      </c>
      <c r="C598" s="33"/>
      <c r="D598" s="34"/>
      <c r="E598" s="34"/>
      <c r="F598" s="35"/>
      <c r="G598" s="35"/>
      <c r="H598" s="35"/>
      <c r="I598" s="43">
        <f t="shared" ref="I598:O598" si="681">SUM(I595:I597)</f>
        <v>283829.89</v>
      </c>
      <c r="J598" s="43">
        <f t="shared" si="681"/>
        <v>25005.085000000003</v>
      </c>
      <c r="K598" s="43">
        <f t="shared" si="681"/>
        <v>135627.37899999999</v>
      </c>
      <c r="L598" s="43">
        <f t="shared" si="681"/>
        <v>102099.81299999999</v>
      </c>
      <c r="M598" s="43">
        <f t="shared" si="681"/>
        <v>7725.3329999999996</v>
      </c>
      <c r="N598" s="43">
        <f t="shared" si="681"/>
        <v>13372.279999999999</v>
      </c>
      <c r="O598" s="43">
        <f t="shared" si="681"/>
        <v>0</v>
      </c>
      <c r="P598" s="213">
        <f t="shared" si="679"/>
        <v>0.68501911479442845</v>
      </c>
      <c r="Q598" s="40">
        <f t="shared" si="596"/>
        <v>283829.89</v>
      </c>
      <c r="R598" s="43">
        <f t="shared" ref="R598:X598" si="682">SUM(R595:R597)</f>
        <v>194428.9</v>
      </c>
      <c r="S598" s="43">
        <f t="shared" si="682"/>
        <v>16848.597340066037</v>
      </c>
      <c r="T598" s="43">
        <f t="shared" si="682"/>
        <v>92819.255129769022</v>
      </c>
      <c r="U598" s="43">
        <f t="shared" si="682"/>
        <v>69949.57910510496</v>
      </c>
      <c r="V598" s="43">
        <f t="shared" si="682"/>
        <v>5301.9484250599871</v>
      </c>
      <c r="W598" s="43">
        <f t="shared" si="682"/>
        <v>9509.52</v>
      </c>
      <c r="X598" s="43">
        <f t="shared" si="682"/>
        <v>0</v>
      </c>
      <c r="Y598" s="41"/>
      <c r="Z598" s="40">
        <f>SUM(Z595:Z597)</f>
        <v>194428.9</v>
      </c>
      <c r="AA598" s="55">
        <f>SUM(AA595:AA597)</f>
        <v>14425.212765126009</v>
      </c>
      <c r="AB598" s="55">
        <f>SUM(AB595:AB597)</f>
        <v>92819.255129769022</v>
      </c>
      <c r="AC598" s="55">
        <f>SUM(AC595:AC597)</f>
        <v>69949.57910510496</v>
      </c>
      <c r="AD598" s="55">
        <f>SUM(AD595:AD597)</f>
        <v>7725.3329999999996</v>
      </c>
      <c r="AE598" s="55">
        <f>SUM(AE596:AE597)</f>
        <v>5773.34</v>
      </c>
      <c r="AF598" s="55">
        <f>SUM(AF595:AF597)</f>
        <v>0</v>
      </c>
      <c r="AG598" s="54"/>
      <c r="AH598" s="42">
        <f>SUM(AH595:AH597)</f>
        <v>194428.9</v>
      </c>
      <c r="AI598" s="56">
        <f>SUM(AI595:AI597)</f>
        <v>89400.99000000002</v>
      </c>
    </row>
    <row r="599" spans="1:35" x14ac:dyDescent="0.25">
      <c r="A599" s="67" t="s">
        <v>61</v>
      </c>
      <c r="B599" s="68">
        <f>B547+B565+B573+B579+B593+B598</f>
        <v>321294.00000000006</v>
      </c>
      <c r="C599" s="67"/>
      <c r="D599" s="67"/>
      <c r="E599" s="67"/>
      <c r="F599" s="67"/>
      <c r="G599" s="67"/>
      <c r="H599" s="67"/>
      <c r="I599" s="68">
        <f t="shared" ref="I599:O599" si="683">I547+I565+I573+I579+I593+I598</f>
        <v>6604407.8700000001</v>
      </c>
      <c r="J599" s="68">
        <f t="shared" si="683"/>
        <v>754451.17700000003</v>
      </c>
      <c r="K599" s="68">
        <f t="shared" si="683"/>
        <v>3624496.7460000003</v>
      </c>
      <c r="L599" s="68">
        <f t="shared" si="683"/>
        <v>1260266.277</v>
      </c>
      <c r="M599" s="68">
        <f t="shared" si="683"/>
        <v>247396.38</v>
      </c>
      <c r="N599" s="68">
        <f t="shared" si="683"/>
        <v>427354.61</v>
      </c>
      <c r="O599" s="68">
        <f t="shared" si="683"/>
        <v>290442.68</v>
      </c>
      <c r="P599" s="217">
        <f t="shared" si="679"/>
        <v>0.9368458674554877</v>
      </c>
      <c r="Q599" s="83">
        <f t="shared" si="596"/>
        <v>6604407.8700000001</v>
      </c>
      <c r="R599" s="68">
        <f t="shared" ref="R599:AI599" si="684">R547+R565+R573+R579+R593+R598</f>
        <v>6187312.2199999997</v>
      </c>
      <c r="S599" s="68">
        <f t="shared" si="684"/>
        <v>707559.44456927758</v>
      </c>
      <c r="T599" s="68">
        <f t="shared" si="684"/>
        <v>3404711.5064448901</v>
      </c>
      <c r="U599" s="68">
        <f t="shared" si="684"/>
        <v>1159165.8416774941</v>
      </c>
      <c r="V599" s="68">
        <f t="shared" si="684"/>
        <v>232917.18730833809</v>
      </c>
      <c r="W599" s="68">
        <f t="shared" si="684"/>
        <v>403618.28000000009</v>
      </c>
      <c r="X599" s="68">
        <f t="shared" si="684"/>
        <v>279339.95999999996</v>
      </c>
      <c r="Y599" s="68">
        <f t="shared" si="684"/>
        <v>0</v>
      </c>
      <c r="Z599" s="68">
        <f t="shared" si="684"/>
        <v>6187312.2200000007</v>
      </c>
      <c r="AA599" s="68">
        <f t="shared" si="684"/>
        <v>693080.25187761569</v>
      </c>
      <c r="AB599" s="68">
        <f t="shared" si="684"/>
        <v>3404711.5064448901</v>
      </c>
      <c r="AC599" s="68">
        <f t="shared" si="684"/>
        <v>1159165.8416774941</v>
      </c>
      <c r="AD599" s="68">
        <f t="shared" si="684"/>
        <v>247396.38</v>
      </c>
      <c r="AE599" s="68">
        <f t="shared" si="684"/>
        <v>370409.82000000007</v>
      </c>
      <c r="AF599" s="68">
        <f t="shared" si="684"/>
        <v>279339.95999999996</v>
      </c>
      <c r="AG599" s="68">
        <f t="shared" si="684"/>
        <v>0</v>
      </c>
      <c r="AH599" s="68">
        <f t="shared" si="684"/>
        <v>6187312.2200000007</v>
      </c>
      <c r="AI599" s="68">
        <f t="shared" si="684"/>
        <v>417095.65</v>
      </c>
    </row>
    <row r="600" spans="1:35" x14ac:dyDescent="0.25">
      <c r="I600" s="78">
        <f>J600+K600+N600+O600</f>
        <v>6604407.8700000001</v>
      </c>
      <c r="J600" s="78">
        <f>J599+M599</f>
        <v>1001847.557</v>
      </c>
      <c r="K600" s="78">
        <f>K599+L599</f>
        <v>4884763.023</v>
      </c>
      <c r="M600" s="78"/>
      <c r="N600" s="78">
        <f>N599</f>
        <v>427354.61</v>
      </c>
      <c r="O600" s="78">
        <f>O599</f>
        <v>290442.68</v>
      </c>
      <c r="P600" s="214">
        <f t="shared" si="679"/>
        <v>0.93684586745548781</v>
      </c>
      <c r="Q600" s="108">
        <f t="shared" si="596"/>
        <v>6604407.8700000001</v>
      </c>
      <c r="R600" s="78">
        <f>S600+T600+W600+X600</f>
        <v>6187312.2200000007</v>
      </c>
      <c r="S600" s="78">
        <f>S599+V599</f>
        <v>940476.6318776157</v>
      </c>
      <c r="T600" s="78">
        <f>T599+U599</f>
        <v>4563877.3481223844</v>
      </c>
      <c r="W600" s="78">
        <f>W599</f>
        <v>403618.28000000009</v>
      </c>
      <c r="X600" s="78">
        <f>X599</f>
        <v>279339.95999999996</v>
      </c>
    </row>
    <row r="603" spans="1:35" x14ac:dyDescent="0.25">
      <c r="I603" s="65"/>
    </row>
    <row r="605" spans="1:35" ht="18.75" x14ac:dyDescent="0.3">
      <c r="A605" s="8"/>
      <c r="B605" s="69" t="s">
        <v>72</v>
      </c>
      <c r="C605" s="9"/>
      <c r="D605" s="9"/>
      <c r="E605" s="10" t="s">
        <v>95</v>
      </c>
      <c r="F605" s="10"/>
      <c r="G605" s="10"/>
      <c r="H605" s="10"/>
      <c r="I605" s="10"/>
      <c r="J605" s="10"/>
      <c r="K605" s="10"/>
      <c r="L605" s="10"/>
      <c r="M605" s="11"/>
      <c r="N605" s="11"/>
      <c r="O605" s="11"/>
      <c r="P605" s="207"/>
      <c r="Q605" s="11"/>
      <c r="R605" s="12"/>
      <c r="S605" s="13"/>
      <c r="T605" s="13"/>
      <c r="U605" s="13"/>
      <c r="V605" s="13"/>
      <c r="W605" s="13"/>
      <c r="X605" s="13"/>
      <c r="Y605" s="13"/>
      <c r="Z605" s="12"/>
      <c r="AA605" s="12"/>
      <c r="AB605" s="12"/>
      <c r="AC605" s="12"/>
      <c r="AD605" s="12"/>
      <c r="AE605" s="12"/>
      <c r="AF605" s="12"/>
      <c r="AG605" s="12"/>
      <c r="AH605" s="11"/>
    </row>
    <row r="606" spans="1:35" ht="18.75" x14ac:dyDescent="0.3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7"/>
      <c r="M606" s="11" t="s">
        <v>52</v>
      </c>
      <c r="N606" s="11"/>
      <c r="O606" s="11"/>
      <c r="P606" s="207"/>
      <c r="Q606" s="134" t="s">
        <v>72</v>
      </c>
      <c r="R606" s="12"/>
      <c r="S606" s="13"/>
      <c r="T606" s="14" t="s">
        <v>53</v>
      </c>
      <c r="U606" s="13"/>
      <c r="V606" s="13"/>
      <c r="W606" s="13"/>
      <c r="X606" s="13"/>
      <c r="Y606" s="13"/>
      <c r="Z606" s="12"/>
      <c r="AA606" s="12"/>
      <c r="AB606" s="12"/>
      <c r="AC606" s="12"/>
      <c r="AD606" s="12"/>
      <c r="AE606" s="12"/>
      <c r="AF606" s="12"/>
      <c r="AG606" s="12"/>
      <c r="AH606" s="11"/>
    </row>
    <row r="607" spans="1:35" ht="21.75" customHeight="1" x14ac:dyDescent="0.25">
      <c r="A607" s="171" t="s">
        <v>1</v>
      </c>
      <c r="B607" s="171" t="s">
        <v>39</v>
      </c>
      <c r="C607" s="174" t="s">
        <v>2</v>
      </c>
      <c r="D607" s="175"/>
      <c r="E607" s="175"/>
      <c r="F607" s="175"/>
      <c r="G607" s="175"/>
      <c r="H607" s="176"/>
      <c r="I607" s="44" t="s">
        <v>51</v>
      </c>
      <c r="J607" s="44" t="s">
        <v>55</v>
      </c>
      <c r="K607" s="177" t="s">
        <v>46</v>
      </c>
      <c r="L607" s="169"/>
      <c r="M607" s="46" t="s">
        <v>47</v>
      </c>
      <c r="N607" s="46" t="s">
        <v>48</v>
      </c>
      <c r="O607" s="47" t="s">
        <v>49</v>
      </c>
      <c r="P607" s="208" t="s">
        <v>54</v>
      </c>
      <c r="Q607" s="170" t="s">
        <v>50</v>
      </c>
      <c r="R607" s="45" t="s">
        <v>51</v>
      </c>
      <c r="S607" s="48" t="s">
        <v>55</v>
      </c>
      <c r="T607" s="168" t="s">
        <v>46</v>
      </c>
      <c r="U607" s="169"/>
      <c r="V607" s="49" t="s">
        <v>47</v>
      </c>
      <c r="W607" s="49" t="s">
        <v>48</v>
      </c>
      <c r="X607" s="50" t="s">
        <v>49</v>
      </c>
      <c r="Y607" s="45"/>
      <c r="Z607" s="170" t="s">
        <v>42</v>
      </c>
      <c r="AA607" s="184" t="s">
        <v>3</v>
      </c>
      <c r="AB607" s="185"/>
      <c r="AC607" s="185"/>
      <c r="AD607" s="185"/>
      <c r="AE607" s="185"/>
      <c r="AF607" s="185"/>
      <c r="AG607" s="186"/>
      <c r="AH607" s="181" t="s">
        <v>44</v>
      </c>
      <c r="AI607" s="178" t="s">
        <v>43</v>
      </c>
    </row>
    <row r="608" spans="1:35" x14ac:dyDescent="0.25">
      <c r="A608" s="172"/>
      <c r="B608" s="172"/>
      <c r="C608" s="171" t="s">
        <v>4</v>
      </c>
      <c r="D608" s="171" t="s">
        <v>5</v>
      </c>
      <c r="E608" s="171" t="s">
        <v>6</v>
      </c>
      <c r="F608" s="171" t="s">
        <v>7</v>
      </c>
      <c r="G608" s="171" t="s">
        <v>8</v>
      </c>
      <c r="H608" s="171" t="s">
        <v>9</v>
      </c>
      <c r="I608" s="166"/>
      <c r="J608" s="166" t="s">
        <v>4</v>
      </c>
      <c r="K608" s="166" t="s">
        <v>5</v>
      </c>
      <c r="L608" s="166" t="s">
        <v>6</v>
      </c>
      <c r="M608" s="166" t="s">
        <v>7</v>
      </c>
      <c r="N608" s="166" t="s">
        <v>8</v>
      </c>
      <c r="O608" s="166" t="s">
        <v>9</v>
      </c>
      <c r="P608" s="209"/>
      <c r="Q608" s="170"/>
      <c r="R608" s="166"/>
      <c r="S608" s="166" t="s">
        <v>4</v>
      </c>
      <c r="T608" s="166" t="s">
        <v>5</v>
      </c>
      <c r="U608" s="166" t="s">
        <v>6</v>
      </c>
      <c r="V608" s="166" t="s">
        <v>7</v>
      </c>
      <c r="W608" s="166" t="s">
        <v>8</v>
      </c>
      <c r="X608" s="166" t="s">
        <v>9</v>
      </c>
      <c r="Y608" s="166"/>
      <c r="Z608" s="170"/>
      <c r="AA608" s="165" t="s">
        <v>4</v>
      </c>
      <c r="AB608" s="165" t="s">
        <v>5</v>
      </c>
      <c r="AC608" s="165" t="s">
        <v>6</v>
      </c>
      <c r="AD608" s="165" t="s">
        <v>7</v>
      </c>
      <c r="AE608" s="165" t="s">
        <v>8</v>
      </c>
      <c r="AF608" s="165" t="s">
        <v>9</v>
      </c>
      <c r="AG608" s="165" t="s">
        <v>10</v>
      </c>
      <c r="AH608" s="182"/>
      <c r="AI608" s="179"/>
    </row>
    <row r="609" spans="1:35" ht="30.75" customHeight="1" x14ac:dyDescent="0.25">
      <c r="A609" s="173"/>
      <c r="B609" s="173"/>
      <c r="C609" s="173"/>
      <c r="D609" s="173"/>
      <c r="E609" s="173"/>
      <c r="F609" s="173"/>
      <c r="G609" s="173"/>
      <c r="H609" s="173"/>
      <c r="I609" s="167"/>
      <c r="J609" s="167"/>
      <c r="K609" s="167"/>
      <c r="L609" s="167"/>
      <c r="M609" s="167"/>
      <c r="N609" s="167"/>
      <c r="O609" s="167"/>
      <c r="P609" s="210"/>
      <c r="Q609" s="170"/>
      <c r="R609" s="167"/>
      <c r="S609" s="167"/>
      <c r="T609" s="167"/>
      <c r="U609" s="167"/>
      <c r="V609" s="167"/>
      <c r="W609" s="167"/>
      <c r="X609" s="167"/>
      <c r="Y609" s="167"/>
      <c r="Z609" s="170"/>
      <c r="AA609" s="165"/>
      <c r="AB609" s="165"/>
      <c r="AC609" s="165"/>
      <c r="AD609" s="165"/>
      <c r="AE609" s="165"/>
      <c r="AF609" s="165"/>
      <c r="AG609" s="165"/>
      <c r="AH609" s="182"/>
      <c r="AI609" s="179"/>
    </row>
    <row r="610" spans="1:35" x14ac:dyDescent="0.25">
      <c r="A610" s="19" t="s">
        <v>11</v>
      </c>
      <c r="B610" s="19">
        <v>2</v>
      </c>
      <c r="C610" s="20">
        <v>3</v>
      </c>
      <c r="D610" s="21" t="s">
        <v>12</v>
      </c>
      <c r="E610" s="21" t="s">
        <v>13</v>
      </c>
      <c r="F610" s="21" t="s">
        <v>14</v>
      </c>
      <c r="G610" s="21" t="s">
        <v>15</v>
      </c>
      <c r="H610" s="21" t="s">
        <v>16</v>
      </c>
      <c r="I610" s="22" t="s">
        <v>17</v>
      </c>
      <c r="J610" s="22" t="s">
        <v>18</v>
      </c>
      <c r="K610" s="22" t="s">
        <v>19</v>
      </c>
      <c r="L610" s="22" t="s">
        <v>20</v>
      </c>
      <c r="M610" s="22" t="s">
        <v>21</v>
      </c>
      <c r="N610" s="22" t="s">
        <v>22</v>
      </c>
      <c r="O610" s="22" t="s">
        <v>23</v>
      </c>
      <c r="P610" s="211" t="s">
        <v>24</v>
      </c>
      <c r="Q610" s="23" t="s">
        <v>25</v>
      </c>
      <c r="R610" s="22" t="s">
        <v>26</v>
      </c>
      <c r="S610" s="22" t="s">
        <v>27</v>
      </c>
      <c r="T610" s="22" t="s">
        <v>28</v>
      </c>
      <c r="U610" s="22" t="s">
        <v>29</v>
      </c>
      <c r="V610" s="22" t="s">
        <v>30</v>
      </c>
      <c r="W610" s="22" t="s">
        <v>31</v>
      </c>
      <c r="X610" s="22" t="s">
        <v>32</v>
      </c>
      <c r="Y610" s="22" t="s">
        <v>33</v>
      </c>
      <c r="Z610" s="23" t="s">
        <v>34</v>
      </c>
      <c r="AA610" s="66">
        <v>36</v>
      </c>
      <c r="AB610" s="66">
        <v>37</v>
      </c>
      <c r="AC610" s="66">
        <v>38</v>
      </c>
      <c r="AD610" s="66">
        <v>39</v>
      </c>
      <c r="AE610" s="66">
        <v>40</v>
      </c>
      <c r="AF610" s="66">
        <v>41</v>
      </c>
      <c r="AG610" s="66">
        <v>42</v>
      </c>
      <c r="AH610" s="183"/>
      <c r="AI610" s="180"/>
    </row>
    <row r="611" spans="1:35" x14ac:dyDescent="0.25">
      <c r="A611" s="6" t="s">
        <v>35</v>
      </c>
      <c r="B611" s="37"/>
      <c r="C611" s="7"/>
      <c r="D611" s="24"/>
      <c r="E611" s="24"/>
      <c r="F611" s="24"/>
      <c r="G611" s="25"/>
      <c r="H611" s="25"/>
      <c r="I611" s="26"/>
      <c r="J611" s="26"/>
      <c r="K611" s="26"/>
      <c r="L611" s="26"/>
      <c r="M611" s="26"/>
      <c r="N611" s="26"/>
      <c r="O611" s="27"/>
      <c r="P611" s="212"/>
      <c r="Q611" s="28"/>
      <c r="R611" s="26"/>
      <c r="S611" s="26"/>
      <c r="T611" s="26"/>
      <c r="U611" s="26"/>
      <c r="V611" s="26"/>
      <c r="W611" s="26"/>
      <c r="X611" s="27"/>
      <c r="Y611" s="27"/>
      <c r="Z611" s="28"/>
      <c r="AA611" s="29"/>
      <c r="AB611" s="29"/>
      <c r="AC611" s="29"/>
      <c r="AD611" s="29"/>
      <c r="AE611" s="29"/>
      <c r="AF611" s="29"/>
      <c r="AG611" s="29"/>
      <c r="AH611" s="30"/>
      <c r="AI611" s="36"/>
    </row>
    <row r="612" spans="1:35" x14ac:dyDescent="0.25">
      <c r="A612" s="31">
        <v>1</v>
      </c>
      <c r="B612" s="52">
        <v>9597.4</v>
      </c>
      <c r="C612" s="33">
        <v>2.2999999999999998</v>
      </c>
      <c r="D612" s="33">
        <v>11.58</v>
      </c>
      <c r="E612" s="33">
        <v>3.46</v>
      </c>
      <c r="F612" s="35">
        <v>0.77</v>
      </c>
      <c r="G612" s="35">
        <v>1.33</v>
      </c>
      <c r="H612" s="35"/>
      <c r="I612" s="51">
        <v>184558.33</v>
      </c>
      <c r="J612" s="41">
        <f t="shared" ref="J612:J617" si="685">I612-K612-L612-M612-N612</f>
        <v>20058.915999999994</v>
      </c>
      <c r="K612" s="41">
        <f>B612*D612</f>
        <v>111137.89199999999</v>
      </c>
      <c r="L612" s="41">
        <f>E612*B612</f>
        <v>33207.004000000001</v>
      </c>
      <c r="M612" s="41">
        <f>F612*B612</f>
        <v>7389.9979999999996</v>
      </c>
      <c r="N612" s="41">
        <v>12764.52</v>
      </c>
      <c r="O612" s="41"/>
      <c r="P612" s="213">
        <f t="shared" ref="P612:P624" si="686">R612/I612</f>
        <v>0.96562842760876744</v>
      </c>
      <c r="Q612" s="40">
        <f t="shared" ref="Q612:Q677" si="687">I612</f>
        <v>184558.33</v>
      </c>
      <c r="R612" s="51">
        <v>178214.77</v>
      </c>
      <c r="S612" s="41">
        <f>R612-T612-U612-V612-W612-X612</f>
        <v>19355.76289339699</v>
      </c>
      <c r="T612" s="41">
        <f>P612*K612</f>
        <v>107317.90789971301</v>
      </c>
      <c r="U612" s="41">
        <f>L612*P612</f>
        <v>32065.627058118051</v>
      </c>
      <c r="V612" s="41">
        <f t="shared" ref="V612:V622" si="688">P612*M612</f>
        <v>7135.9921487719357</v>
      </c>
      <c r="W612" s="51">
        <v>12339.48</v>
      </c>
      <c r="X612" s="51"/>
      <c r="Y612" s="41"/>
      <c r="Z612" s="40">
        <f>SUM(S612:Y612)</f>
        <v>178214.77000000002</v>
      </c>
      <c r="AA612" s="54">
        <f t="shared" ref="AA612:AA622" si="689">Z612-AF612-AE612-AD612-AC612-AB612</f>
        <v>19101.757042168945</v>
      </c>
      <c r="AB612" s="54">
        <f t="shared" ref="AB612:AB622" si="690">T612</f>
        <v>107317.90789971301</v>
      </c>
      <c r="AC612" s="54">
        <f t="shared" ref="AC612:AC622" si="691">U612</f>
        <v>32065.627058118051</v>
      </c>
      <c r="AD612" s="54">
        <f t="shared" ref="AD612:AD622" si="692">M612</f>
        <v>7389.9979999999996</v>
      </c>
      <c r="AE612" s="54">
        <f t="shared" ref="AE612:AE622" si="693">W612</f>
        <v>12339.48</v>
      </c>
      <c r="AF612" s="54">
        <f t="shared" ref="AF612:AF622" si="694">X612</f>
        <v>0</v>
      </c>
      <c r="AG612" s="54"/>
      <c r="AH612" s="42">
        <f t="shared" ref="AH612:AH622" si="695">SUM(AA612:AG612)</f>
        <v>178214.77000000002</v>
      </c>
      <c r="AI612" s="56">
        <f t="shared" ref="AI612:AI622" si="696">I612-Z612</f>
        <v>6343.5599999999686</v>
      </c>
    </row>
    <row r="613" spans="1:35" x14ac:dyDescent="0.25">
      <c r="A613" s="31">
        <v>2</v>
      </c>
      <c r="B613" s="52">
        <v>7617.2</v>
      </c>
      <c r="C613" s="33">
        <v>2.2999999999999998</v>
      </c>
      <c r="D613" s="33">
        <v>10.32</v>
      </c>
      <c r="E613" s="33">
        <v>3.54</v>
      </c>
      <c r="F613" s="35">
        <v>0.77</v>
      </c>
      <c r="G613" s="35">
        <v>1.33</v>
      </c>
      <c r="H613" s="35"/>
      <c r="I613" s="51">
        <v>139318.59</v>
      </c>
      <c r="J613" s="41">
        <f t="shared" si="685"/>
        <v>17748.023999999998</v>
      </c>
      <c r="K613" s="41">
        <f t="shared" ref="K613:K623" si="697">B613*D613</f>
        <v>78609.504000000001</v>
      </c>
      <c r="L613" s="41">
        <f t="shared" ref="L613:L623" si="698">E613*B613</f>
        <v>26964.887999999999</v>
      </c>
      <c r="M613" s="41">
        <f t="shared" ref="M613:M623" si="699">F613*B613</f>
        <v>5865.2439999999997</v>
      </c>
      <c r="N613" s="41">
        <v>10130.93</v>
      </c>
      <c r="O613" s="41"/>
      <c r="P613" s="213">
        <f t="shared" si="686"/>
        <v>1.0000068189033495</v>
      </c>
      <c r="Q613" s="40">
        <f t="shared" si="687"/>
        <v>139318.59</v>
      </c>
      <c r="R613" s="51">
        <v>139319.54</v>
      </c>
      <c r="S613" s="41">
        <f t="shared" ref="S613:S622" si="700">R613-T613-U613-V613-W613-X613</f>
        <v>17711.094103892818</v>
      </c>
      <c r="T613" s="41">
        <f t="shared" ref="T613:T622" si="701">P613*K613</f>
        <v>78610.040030610136</v>
      </c>
      <c r="U613" s="41">
        <f t="shared" ref="U613:U622" si="702">L613*P613</f>
        <v>26965.071870965101</v>
      </c>
      <c r="V613" s="41">
        <f t="shared" si="688"/>
        <v>5865.2839945319574</v>
      </c>
      <c r="W613" s="51">
        <v>10168.049999999999</v>
      </c>
      <c r="X613" s="51"/>
      <c r="Y613" s="41"/>
      <c r="Z613" s="40">
        <f t="shared" ref="Z613:Z622" si="703">SUM(S613:Y613)</f>
        <v>139319.54</v>
      </c>
      <c r="AA613" s="54">
        <f t="shared" si="689"/>
        <v>17711.134098424765</v>
      </c>
      <c r="AB613" s="54">
        <f t="shared" si="690"/>
        <v>78610.040030610136</v>
      </c>
      <c r="AC613" s="54">
        <f t="shared" si="691"/>
        <v>26965.071870965101</v>
      </c>
      <c r="AD613" s="54">
        <f t="shared" si="692"/>
        <v>5865.2439999999997</v>
      </c>
      <c r="AE613" s="54">
        <f t="shared" si="693"/>
        <v>10168.049999999999</v>
      </c>
      <c r="AF613" s="54">
        <f t="shared" si="694"/>
        <v>0</v>
      </c>
      <c r="AG613" s="54"/>
      <c r="AH613" s="42">
        <f t="shared" si="695"/>
        <v>139319.54</v>
      </c>
      <c r="AI613" s="56">
        <f t="shared" si="696"/>
        <v>-0.95000000001164153</v>
      </c>
    </row>
    <row r="614" spans="1:35" x14ac:dyDescent="0.25">
      <c r="A614" s="31">
        <v>5</v>
      </c>
      <c r="B614" s="52">
        <v>7603.1</v>
      </c>
      <c r="C614" s="33">
        <v>2.2999999999999998</v>
      </c>
      <c r="D614" s="33">
        <v>10.9</v>
      </c>
      <c r="E614" s="33">
        <v>3.12</v>
      </c>
      <c r="F614" s="35">
        <v>0.77</v>
      </c>
      <c r="G614" s="35">
        <v>1.33</v>
      </c>
      <c r="H614" s="35"/>
      <c r="I614" s="51">
        <v>139745.37</v>
      </c>
      <c r="J614" s="41">
        <f t="shared" si="685"/>
        <v>17183.260999999977</v>
      </c>
      <c r="K614" s="41">
        <f t="shared" si="697"/>
        <v>82873.790000000008</v>
      </c>
      <c r="L614" s="41">
        <f t="shared" si="698"/>
        <v>23721.672000000002</v>
      </c>
      <c r="M614" s="41">
        <f t="shared" si="699"/>
        <v>5854.3870000000006</v>
      </c>
      <c r="N614" s="41">
        <v>10112.26</v>
      </c>
      <c r="O614" s="41"/>
      <c r="P614" s="213">
        <f t="shared" si="686"/>
        <v>0.95143660215719483</v>
      </c>
      <c r="Q614" s="40">
        <f t="shared" si="687"/>
        <v>139745.37</v>
      </c>
      <c r="R614" s="51">
        <v>132958.85999999999</v>
      </c>
      <c r="S614" s="41">
        <f t="shared" si="700"/>
        <v>16283.92775435035</v>
      </c>
      <c r="T614" s="41">
        <f t="shared" si="701"/>
        <v>78849.157165488912</v>
      </c>
      <c r="U614" s="41">
        <f t="shared" si="702"/>
        <v>22569.66700516747</v>
      </c>
      <c r="V614" s="41">
        <f t="shared" si="688"/>
        <v>5570.0780749932537</v>
      </c>
      <c r="W614" s="51">
        <v>9686.0300000000007</v>
      </c>
      <c r="X614" s="51"/>
      <c r="Y614" s="41"/>
      <c r="Z614" s="40">
        <f t="shared" si="703"/>
        <v>132958.86000000002</v>
      </c>
      <c r="AA614" s="54">
        <f t="shared" si="689"/>
        <v>15999.618829343628</v>
      </c>
      <c r="AB614" s="54">
        <f t="shared" si="690"/>
        <v>78849.157165488912</v>
      </c>
      <c r="AC614" s="54">
        <f t="shared" si="691"/>
        <v>22569.66700516747</v>
      </c>
      <c r="AD614" s="54">
        <f t="shared" si="692"/>
        <v>5854.3870000000006</v>
      </c>
      <c r="AE614" s="54">
        <f t="shared" si="693"/>
        <v>9686.0300000000007</v>
      </c>
      <c r="AF614" s="54">
        <f t="shared" si="694"/>
        <v>0</v>
      </c>
      <c r="AG614" s="54"/>
      <c r="AH614" s="42">
        <f t="shared" si="695"/>
        <v>132958.86000000002</v>
      </c>
      <c r="AI614" s="56">
        <f t="shared" si="696"/>
        <v>6786.5099999999802</v>
      </c>
    </row>
    <row r="615" spans="1:35" x14ac:dyDescent="0.25">
      <c r="A615" s="31">
        <v>7</v>
      </c>
      <c r="B615" s="52">
        <v>9017.7999999999993</v>
      </c>
      <c r="C615" s="33">
        <v>2.2999999999999998</v>
      </c>
      <c r="D615" s="33">
        <v>11.32</v>
      </c>
      <c r="E615" s="33">
        <v>2.96</v>
      </c>
      <c r="F615" s="35">
        <v>0.77</v>
      </c>
      <c r="G615" s="35">
        <v>1.33</v>
      </c>
      <c r="H615" s="35"/>
      <c r="I615" s="51">
        <v>168272.43</v>
      </c>
      <c r="J615" s="41">
        <f t="shared" si="685"/>
        <v>20560.79</v>
      </c>
      <c r="K615" s="41">
        <f t="shared" si="697"/>
        <v>102081.496</v>
      </c>
      <c r="L615" s="41">
        <f t="shared" si="698"/>
        <v>26692.687999999998</v>
      </c>
      <c r="M615" s="41">
        <f t="shared" si="699"/>
        <v>6943.7059999999992</v>
      </c>
      <c r="N615" s="41">
        <v>11993.75</v>
      </c>
      <c r="O615" s="41"/>
      <c r="P615" s="213">
        <f t="shared" si="686"/>
        <v>0.9107121113066472</v>
      </c>
      <c r="Q615" s="40">
        <f t="shared" si="687"/>
        <v>168272.43</v>
      </c>
      <c r="R615" s="51">
        <v>153247.74</v>
      </c>
      <c r="S615" s="41">
        <f t="shared" si="700"/>
        <v>18716.763856016692</v>
      </c>
      <c r="T615" s="41">
        <f t="shared" si="701"/>
        <v>92966.854747501056</v>
      </c>
      <c r="U615" s="41">
        <f t="shared" si="702"/>
        <v>24309.354244929604</v>
      </c>
      <c r="V615" s="41">
        <f t="shared" si="688"/>
        <v>6323.7171515526334</v>
      </c>
      <c r="W615" s="51">
        <v>10931.05</v>
      </c>
      <c r="X615" s="51"/>
      <c r="Y615" s="41"/>
      <c r="Z615" s="40">
        <f t="shared" si="703"/>
        <v>153247.74</v>
      </c>
      <c r="AA615" s="54">
        <f t="shared" si="689"/>
        <v>18096.775007569333</v>
      </c>
      <c r="AB615" s="54">
        <f t="shared" si="690"/>
        <v>92966.854747501056</v>
      </c>
      <c r="AC615" s="54">
        <f t="shared" si="691"/>
        <v>24309.354244929604</v>
      </c>
      <c r="AD615" s="54">
        <f t="shared" si="692"/>
        <v>6943.7059999999992</v>
      </c>
      <c r="AE615" s="54">
        <f t="shared" si="693"/>
        <v>10931.05</v>
      </c>
      <c r="AF615" s="54">
        <f t="shared" si="694"/>
        <v>0</v>
      </c>
      <c r="AG615" s="54"/>
      <c r="AH615" s="42">
        <f t="shared" si="695"/>
        <v>153247.74</v>
      </c>
      <c r="AI615" s="56">
        <f t="shared" si="696"/>
        <v>15024.690000000002</v>
      </c>
    </row>
    <row r="616" spans="1:35" x14ac:dyDescent="0.25">
      <c r="A616" s="31" t="s">
        <v>36</v>
      </c>
      <c r="B616" s="52">
        <v>2970.7</v>
      </c>
      <c r="C616" s="33">
        <v>2.2999999999999998</v>
      </c>
      <c r="D616" s="33">
        <v>10.87</v>
      </c>
      <c r="E616" s="33">
        <v>3.13</v>
      </c>
      <c r="F616" s="35">
        <v>0.77</v>
      </c>
      <c r="G616" s="35">
        <v>1.33</v>
      </c>
      <c r="H616" s="35"/>
      <c r="I616" s="51">
        <v>53977.79</v>
      </c>
      <c r="J616" s="41">
        <f t="shared" si="685"/>
        <v>6149.4910000000073</v>
      </c>
      <c r="K616" s="41">
        <f t="shared" si="697"/>
        <v>32291.508999999995</v>
      </c>
      <c r="L616" s="41">
        <f t="shared" si="698"/>
        <v>9298.2909999999993</v>
      </c>
      <c r="M616" s="41">
        <f t="shared" si="699"/>
        <v>2287.4389999999999</v>
      </c>
      <c r="N616" s="41">
        <v>3951.06</v>
      </c>
      <c r="O616" s="41"/>
      <c r="P616" s="213">
        <f t="shared" si="686"/>
        <v>0.85854015142153839</v>
      </c>
      <c r="Q616" s="40">
        <f t="shared" si="687"/>
        <v>53977.79</v>
      </c>
      <c r="R616" s="51">
        <v>46342.1</v>
      </c>
      <c r="S616" s="41">
        <f t="shared" si="700"/>
        <v>5279.0285849809743</v>
      </c>
      <c r="T616" s="41">
        <f t="shared" si="701"/>
        <v>27723.557026489965</v>
      </c>
      <c r="U616" s="41">
        <f t="shared" si="702"/>
        <v>7982.9561631015267</v>
      </c>
      <c r="V616" s="41">
        <f t="shared" si="688"/>
        <v>1963.8582254275323</v>
      </c>
      <c r="W616" s="51">
        <v>3392.7</v>
      </c>
      <c r="X616" s="51"/>
      <c r="Y616" s="41"/>
      <c r="Z616" s="40">
        <f t="shared" si="703"/>
        <v>46342.099999999991</v>
      </c>
      <c r="AA616" s="54">
        <f t="shared" si="689"/>
        <v>4955.4478104085028</v>
      </c>
      <c r="AB616" s="54">
        <f t="shared" si="690"/>
        <v>27723.557026489965</v>
      </c>
      <c r="AC616" s="54">
        <f t="shared" si="691"/>
        <v>7982.9561631015267</v>
      </c>
      <c r="AD616" s="54">
        <f t="shared" si="692"/>
        <v>2287.4389999999999</v>
      </c>
      <c r="AE616" s="54">
        <f t="shared" si="693"/>
        <v>3392.7</v>
      </c>
      <c r="AF616" s="54">
        <f t="shared" si="694"/>
        <v>0</v>
      </c>
      <c r="AG616" s="54"/>
      <c r="AH616" s="42">
        <f t="shared" si="695"/>
        <v>46342.099999999991</v>
      </c>
      <c r="AI616" s="56">
        <f t="shared" si="696"/>
        <v>7635.6900000000096</v>
      </c>
    </row>
    <row r="617" spans="1:35" x14ac:dyDescent="0.25">
      <c r="A617" s="31">
        <v>8</v>
      </c>
      <c r="B617" s="52">
        <v>11006.5</v>
      </c>
      <c r="C617" s="33">
        <v>2.2999999999999998</v>
      </c>
      <c r="D617" s="33">
        <v>11.25</v>
      </c>
      <c r="E617" s="33">
        <v>2.66</v>
      </c>
      <c r="F617" s="35">
        <v>0.77</v>
      </c>
      <c r="G617" s="35">
        <v>1.33</v>
      </c>
      <c r="H617" s="35"/>
      <c r="I617" s="51">
        <v>202519.74</v>
      </c>
      <c r="J617" s="41">
        <f t="shared" si="685"/>
        <v>26305.62999999999</v>
      </c>
      <c r="K617" s="41">
        <f t="shared" si="697"/>
        <v>123823.125</v>
      </c>
      <c r="L617" s="41">
        <f t="shared" si="698"/>
        <v>29277.29</v>
      </c>
      <c r="M617" s="41">
        <f t="shared" si="699"/>
        <v>8475.005000000001</v>
      </c>
      <c r="N617" s="41">
        <v>14638.69</v>
      </c>
      <c r="O617" s="41"/>
      <c r="P617" s="213">
        <f t="shared" si="686"/>
        <v>1.0200702410540325</v>
      </c>
      <c r="Q617" s="40">
        <f t="shared" si="687"/>
        <v>202519.74</v>
      </c>
      <c r="R617" s="51">
        <v>206584.36</v>
      </c>
      <c r="S617" s="41">
        <f t="shared" si="700"/>
        <v>26792.212372193433</v>
      </c>
      <c r="T617" s="41">
        <f t="shared" si="701"/>
        <v>126308.2849668136</v>
      </c>
      <c r="U617" s="41">
        <f t="shared" si="702"/>
        <v>29864.892267708816</v>
      </c>
      <c r="V617" s="41">
        <f t="shared" si="688"/>
        <v>8645.1003932841322</v>
      </c>
      <c r="W617" s="51">
        <v>14973.87</v>
      </c>
      <c r="X617" s="51"/>
      <c r="Y617" s="41"/>
      <c r="Z617" s="40">
        <f t="shared" si="703"/>
        <v>206584.36</v>
      </c>
      <c r="AA617" s="54">
        <f t="shared" si="689"/>
        <v>26962.30776547757</v>
      </c>
      <c r="AB617" s="54">
        <f t="shared" si="690"/>
        <v>126308.2849668136</v>
      </c>
      <c r="AC617" s="54">
        <f t="shared" si="691"/>
        <v>29864.892267708816</v>
      </c>
      <c r="AD617" s="54">
        <f t="shared" si="692"/>
        <v>8475.005000000001</v>
      </c>
      <c r="AE617" s="54">
        <f t="shared" si="693"/>
        <v>14973.87</v>
      </c>
      <c r="AF617" s="54">
        <f t="shared" si="694"/>
        <v>0</v>
      </c>
      <c r="AG617" s="54"/>
      <c r="AH617" s="42">
        <f t="shared" si="695"/>
        <v>206584.36</v>
      </c>
      <c r="AI617" s="56">
        <f t="shared" si="696"/>
        <v>-4064.6199999999953</v>
      </c>
    </row>
    <row r="618" spans="1:35" x14ac:dyDescent="0.25">
      <c r="A618" s="31">
        <v>9</v>
      </c>
      <c r="B618" s="52">
        <v>4225.3999999999996</v>
      </c>
      <c r="C618" s="33">
        <v>2.48</v>
      </c>
      <c r="D618" s="33">
        <v>10.69</v>
      </c>
      <c r="E618" s="33">
        <v>3.76</v>
      </c>
      <c r="F618" s="35">
        <v>0.77</v>
      </c>
      <c r="G618" s="35">
        <v>1.33</v>
      </c>
      <c r="H618" s="35">
        <v>5.51</v>
      </c>
      <c r="I618" s="51">
        <v>103465.60000000001</v>
      </c>
      <c r="J618" s="41">
        <f>I618-K618-L618-M618-N618-O618</f>
        <v>10253.192000000025</v>
      </c>
      <c r="K618" s="41">
        <f t="shared" si="697"/>
        <v>45169.525999999991</v>
      </c>
      <c r="L618" s="41">
        <f t="shared" si="698"/>
        <v>15887.503999999997</v>
      </c>
      <c r="M618" s="41">
        <f t="shared" si="699"/>
        <v>3253.558</v>
      </c>
      <c r="N618" s="41">
        <v>5619.85</v>
      </c>
      <c r="O618" s="41">
        <v>23281.97</v>
      </c>
      <c r="P618" s="213">
        <f t="shared" si="686"/>
        <v>0.98759926004391796</v>
      </c>
      <c r="Q618" s="40">
        <f t="shared" si="687"/>
        <v>103465.60000000001</v>
      </c>
      <c r="R618" s="51">
        <v>102182.55</v>
      </c>
      <c r="S618" s="41">
        <f t="shared" si="700"/>
        <v>9963.9508782107368</v>
      </c>
      <c r="T618" s="41">
        <f t="shared" si="701"/>
        <v>44609.390454134504</v>
      </c>
      <c r="U618" s="41">
        <f t="shared" si="702"/>
        <v>15690.487194344783</v>
      </c>
      <c r="V618" s="41">
        <f t="shared" si="688"/>
        <v>3213.2114733099697</v>
      </c>
      <c r="W618" s="51">
        <v>5568.04</v>
      </c>
      <c r="X618" s="51">
        <v>23137.47</v>
      </c>
      <c r="Y618" s="41"/>
      <c r="Z618" s="40">
        <f t="shared" si="703"/>
        <v>102182.54999999999</v>
      </c>
      <c r="AA618" s="54">
        <f t="shared" si="689"/>
        <v>9923.6043515207057</v>
      </c>
      <c r="AB618" s="54">
        <f t="shared" si="690"/>
        <v>44609.390454134504</v>
      </c>
      <c r="AC618" s="54">
        <f t="shared" si="691"/>
        <v>15690.487194344783</v>
      </c>
      <c r="AD618" s="54">
        <f t="shared" si="692"/>
        <v>3253.558</v>
      </c>
      <c r="AE618" s="54">
        <f t="shared" si="693"/>
        <v>5568.04</v>
      </c>
      <c r="AF618" s="54">
        <f t="shared" si="694"/>
        <v>23137.47</v>
      </c>
      <c r="AG618" s="54"/>
      <c r="AH618" s="42">
        <f t="shared" si="695"/>
        <v>102182.54999999999</v>
      </c>
      <c r="AI618" s="56">
        <f t="shared" si="696"/>
        <v>1283.0500000000175</v>
      </c>
    </row>
    <row r="619" spans="1:35" x14ac:dyDescent="0.25">
      <c r="A619" s="31">
        <v>10</v>
      </c>
      <c r="B619" s="52">
        <v>4147.5</v>
      </c>
      <c r="C619" s="33">
        <v>2.48</v>
      </c>
      <c r="D619" s="33">
        <v>12.06</v>
      </c>
      <c r="E619" s="33">
        <v>4.21</v>
      </c>
      <c r="F619" s="35">
        <v>0.77</v>
      </c>
      <c r="G619" s="35">
        <v>1.33</v>
      </c>
      <c r="H619" s="35">
        <v>5.51</v>
      </c>
      <c r="I619" s="51">
        <v>111575.67</v>
      </c>
      <c r="J619" s="41">
        <f>I619-K619-L619-M619-N619-O619</f>
        <v>12533.060000000001</v>
      </c>
      <c r="K619" s="41">
        <f t="shared" si="697"/>
        <v>50018.85</v>
      </c>
      <c r="L619" s="41">
        <f t="shared" si="698"/>
        <v>17460.974999999999</v>
      </c>
      <c r="M619" s="41">
        <f t="shared" si="699"/>
        <v>3193.5750000000003</v>
      </c>
      <c r="N619" s="41">
        <v>5516.3</v>
      </c>
      <c r="O619" s="41">
        <v>22852.91</v>
      </c>
      <c r="P619" s="213">
        <f t="shared" si="686"/>
        <v>0.93845557907023991</v>
      </c>
      <c r="Q619" s="40">
        <f t="shared" si="687"/>
        <v>111575.67</v>
      </c>
      <c r="R619" s="51">
        <v>104708.81</v>
      </c>
      <c r="S619" s="41">
        <f t="shared" si="700"/>
        <v>11378.46347813731</v>
      </c>
      <c r="T619" s="41">
        <f t="shared" si="701"/>
        <v>46940.46884117747</v>
      </c>
      <c r="U619" s="41">
        <f t="shared" si="702"/>
        <v>16386.34940475598</v>
      </c>
      <c r="V619" s="41">
        <f t="shared" si="688"/>
        <v>2997.0282759292418</v>
      </c>
      <c r="W619" s="51">
        <v>5198.43</v>
      </c>
      <c r="X619" s="51">
        <v>21808.07</v>
      </c>
      <c r="Y619" s="41"/>
      <c r="Z619" s="40">
        <f t="shared" si="703"/>
        <v>104708.81</v>
      </c>
      <c r="AA619" s="54">
        <f t="shared" si="689"/>
        <v>11181.916754066551</v>
      </c>
      <c r="AB619" s="54">
        <f t="shared" si="690"/>
        <v>46940.46884117747</v>
      </c>
      <c r="AC619" s="54">
        <f t="shared" si="691"/>
        <v>16386.34940475598</v>
      </c>
      <c r="AD619" s="54">
        <f t="shared" si="692"/>
        <v>3193.5750000000003</v>
      </c>
      <c r="AE619" s="54">
        <f t="shared" si="693"/>
        <v>5198.43</v>
      </c>
      <c r="AF619" s="54">
        <f t="shared" si="694"/>
        <v>21808.07</v>
      </c>
      <c r="AG619" s="54"/>
      <c r="AH619" s="42">
        <f t="shared" si="695"/>
        <v>104708.81</v>
      </c>
      <c r="AI619" s="56">
        <f t="shared" si="696"/>
        <v>6866.8600000000006</v>
      </c>
    </row>
    <row r="620" spans="1:35" x14ac:dyDescent="0.25">
      <c r="A620" s="31">
        <v>11</v>
      </c>
      <c r="B620" s="52">
        <v>4203.1000000000004</v>
      </c>
      <c r="C620" s="33">
        <v>2.48</v>
      </c>
      <c r="D620" s="33">
        <v>11.76</v>
      </c>
      <c r="E620" s="33">
        <v>3.83</v>
      </c>
      <c r="F620" s="35">
        <v>0.77</v>
      </c>
      <c r="G620" s="35">
        <v>1.33</v>
      </c>
      <c r="H620" s="35">
        <v>5.51</v>
      </c>
      <c r="I620" s="51">
        <v>109908.33</v>
      </c>
      <c r="J620" s="41">
        <f>I620-K620-L620-M620-N620-O620</f>
        <v>12396.113999999994</v>
      </c>
      <c r="K620" s="41">
        <f t="shared" si="697"/>
        <v>49428.456000000006</v>
      </c>
      <c r="L620" s="41">
        <f t="shared" si="698"/>
        <v>16097.873000000001</v>
      </c>
      <c r="M620" s="41">
        <f t="shared" si="699"/>
        <v>3236.3870000000002</v>
      </c>
      <c r="N620" s="41">
        <v>5590.35</v>
      </c>
      <c r="O620" s="41">
        <v>23159.15</v>
      </c>
      <c r="P620" s="213">
        <f t="shared" si="686"/>
        <v>0.92493335127555854</v>
      </c>
      <c r="Q620" s="40">
        <f t="shared" si="687"/>
        <v>109908.33</v>
      </c>
      <c r="R620" s="51">
        <v>101657.88</v>
      </c>
      <c r="S620" s="41">
        <f t="shared" si="700"/>
        <v>11165.290647310532</v>
      </c>
      <c r="T620" s="41">
        <f t="shared" si="701"/>
        <v>45718.027456456497</v>
      </c>
      <c r="U620" s="41">
        <f t="shared" si="702"/>
        <v>14889.459622298331</v>
      </c>
      <c r="V620" s="41">
        <f t="shared" si="688"/>
        <v>2993.4422739346514</v>
      </c>
      <c r="W620" s="51">
        <v>5209.2</v>
      </c>
      <c r="X620" s="51">
        <v>21682.46</v>
      </c>
      <c r="Y620" s="41"/>
      <c r="Z620" s="40">
        <f t="shared" si="703"/>
        <v>101657.88</v>
      </c>
      <c r="AA620" s="54">
        <f t="shared" si="689"/>
        <v>10922.345921245185</v>
      </c>
      <c r="AB620" s="54">
        <f t="shared" si="690"/>
        <v>45718.027456456497</v>
      </c>
      <c r="AC620" s="54">
        <f t="shared" si="691"/>
        <v>14889.459622298331</v>
      </c>
      <c r="AD620" s="54">
        <f t="shared" si="692"/>
        <v>3236.3870000000002</v>
      </c>
      <c r="AE620" s="54">
        <f t="shared" si="693"/>
        <v>5209.2</v>
      </c>
      <c r="AF620" s="54">
        <f t="shared" si="694"/>
        <v>21682.46</v>
      </c>
      <c r="AG620" s="54"/>
      <c r="AH620" s="42">
        <f t="shared" si="695"/>
        <v>101657.88</v>
      </c>
      <c r="AI620" s="56">
        <f t="shared" si="696"/>
        <v>8250.4499999999971</v>
      </c>
    </row>
    <row r="621" spans="1:35" x14ac:dyDescent="0.25">
      <c r="A621" s="31">
        <v>12</v>
      </c>
      <c r="B621" s="52">
        <v>8010.6</v>
      </c>
      <c r="C621" s="33">
        <v>2.2999999999999998</v>
      </c>
      <c r="D621" s="33">
        <v>10.43</v>
      </c>
      <c r="E621" s="33">
        <v>3.28</v>
      </c>
      <c r="F621" s="35">
        <v>0.77</v>
      </c>
      <c r="G621" s="35">
        <v>1.33</v>
      </c>
      <c r="H621" s="35"/>
      <c r="I621" s="51">
        <v>144671.85</v>
      </c>
      <c r="J621" s="41">
        <f>I621-K621-L621-M621-N621</f>
        <v>18024.152000000006</v>
      </c>
      <c r="K621" s="41">
        <f t="shared" si="697"/>
        <v>83550.558000000005</v>
      </c>
      <c r="L621" s="41">
        <f t="shared" si="698"/>
        <v>26274.768</v>
      </c>
      <c r="M621" s="41">
        <f t="shared" si="699"/>
        <v>6168.1620000000003</v>
      </c>
      <c r="N621" s="41">
        <v>10654.21</v>
      </c>
      <c r="O621" s="41"/>
      <c r="P621" s="213">
        <f t="shared" si="686"/>
        <v>1.0860523315351258</v>
      </c>
      <c r="Q621" s="40">
        <f t="shared" si="687"/>
        <v>144671.85</v>
      </c>
      <c r="R621" s="51">
        <v>157121.20000000001</v>
      </c>
      <c r="S621" s="41">
        <f t="shared" si="700"/>
        <v>19543.061914708374</v>
      </c>
      <c r="T621" s="41">
        <f t="shared" si="701"/>
        <v>90740.278316960757</v>
      </c>
      <c r="U621" s="41">
        <f t="shared" si="702"/>
        <v>28535.773046944516</v>
      </c>
      <c r="V621" s="41">
        <f t="shared" si="688"/>
        <v>6698.9467213863654</v>
      </c>
      <c r="W621" s="51">
        <v>11603.14</v>
      </c>
      <c r="X621" s="51"/>
      <c r="Y621" s="41"/>
      <c r="Z621" s="40">
        <f t="shared" si="703"/>
        <v>157121.20000000001</v>
      </c>
      <c r="AA621" s="54">
        <f t="shared" si="689"/>
        <v>20073.846636094706</v>
      </c>
      <c r="AB621" s="54">
        <f t="shared" si="690"/>
        <v>90740.278316960757</v>
      </c>
      <c r="AC621" s="54">
        <f t="shared" si="691"/>
        <v>28535.773046944516</v>
      </c>
      <c r="AD621" s="54">
        <f t="shared" si="692"/>
        <v>6168.1620000000003</v>
      </c>
      <c r="AE621" s="54">
        <f t="shared" si="693"/>
        <v>11603.14</v>
      </c>
      <c r="AF621" s="54">
        <f t="shared" si="694"/>
        <v>0</v>
      </c>
      <c r="AG621" s="54"/>
      <c r="AH621" s="42">
        <f t="shared" si="695"/>
        <v>157121.20000000001</v>
      </c>
      <c r="AI621" s="56">
        <f t="shared" si="696"/>
        <v>-12449.350000000006</v>
      </c>
    </row>
    <row r="622" spans="1:35" x14ac:dyDescent="0.25">
      <c r="A622" s="31">
        <v>16</v>
      </c>
      <c r="B622" s="52">
        <v>7003.3</v>
      </c>
      <c r="C622" s="33">
        <v>2.2999999999999998</v>
      </c>
      <c r="D622" s="33">
        <v>11.24</v>
      </c>
      <c r="E622" s="33">
        <v>3.26</v>
      </c>
      <c r="F622" s="35">
        <v>0.77</v>
      </c>
      <c r="G622" s="35">
        <v>1.33</v>
      </c>
      <c r="H622" s="35"/>
      <c r="I622" s="51">
        <v>130961.76</v>
      </c>
      <c r="J622" s="41">
        <f>I622-K622-L622-M622-N622</f>
        <v>14706.968999999992</v>
      </c>
      <c r="K622" s="41">
        <f t="shared" si="697"/>
        <v>78717.092000000004</v>
      </c>
      <c r="L622" s="41">
        <f t="shared" si="698"/>
        <v>22830.757999999998</v>
      </c>
      <c r="M622" s="41">
        <f t="shared" si="699"/>
        <v>5392.5410000000002</v>
      </c>
      <c r="N622" s="41">
        <v>9314.4</v>
      </c>
      <c r="O622" s="41"/>
      <c r="P622" s="213">
        <f t="shared" si="686"/>
        <v>1.0436524371694456</v>
      </c>
      <c r="Q622" s="40">
        <f t="shared" si="687"/>
        <v>130961.76</v>
      </c>
      <c r="R622" s="51">
        <v>136678.56</v>
      </c>
      <c r="S622" s="41">
        <f t="shared" si="700"/>
        <v>15348.970300996558</v>
      </c>
      <c r="T622" s="41">
        <f t="shared" si="701"/>
        <v>82153.284912691466</v>
      </c>
      <c r="U622" s="41">
        <f t="shared" si="702"/>
        <v>23827.376229125814</v>
      </c>
      <c r="V622" s="41">
        <f t="shared" si="688"/>
        <v>5627.9385571861594</v>
      </c>
      <c r="W622" s="51">
        <v>9720.99</v>
      </c>
      <c r="X622" s="51"/>
      <c r="Y622" s="41"/>
      <c r="Z622" s="40">
        <f t="shared" si="703"/>
        <v>136678.56</v>
      </c>
      <c r="AA622" s="54">
        <f t="shared" si="689"/>
        <v>15584.367858182712</v>
      </c>
      <c r="AB622" s="54">
        <f t="shared" si="690"/>
        <v>82153.284912691466</v>
      </c>
      <c r="AC622" s="54">
        <f t="shared" si="691"/>
        <v>23827.376229125814</v>
      </c>
      <c r="AD622" s="54">
        <f t="shared" si="692"/>
        <v>5392.5410000000002</v>
      </c>
      <c r="AE622" s="54">
        <f t="shared" si="693"/>
        <v>9720.99</v>
      </c>
      <c r="AF622" s="54">
        <f t="shared" si="694"/>
        <v>0</v>
      </c>
      <c r="AG622" s="54"/>
      <c r="AH622" s="42">
        <f t="shared" si="695"/>
        <v>136678.56</v>
      </c>
      <c r="AI622" s="56">
        <f t="shared" si="696"/>
        <v>-5716.8000000000029</v>
      </c>
    </row>
    <row r="623" spans="1:35" x14ac:dyDescent="0.25">
      <c r="A623" s="31">
        <v>17</v>
      </c>
      <c r="B623" s="162">
        <v>1947.3</v>
      </c>
      <c r="C623" s="33">
        <v>2.2999999999999998</v>
      </c>
      <c r="D623" s="33">
        <v>12.88</v>
      </c>
      <c r="E623" s="33">
        <v>3</v>
      </c>
      <c r="F623" s="35">
        <v>0.77</v>
      </c>
      <c r="G623" s="35"/>
      <c r="H623" s="35"/>
      <c r="I623" s="51">
        <v>34992.980000000003</v>
      </c>
      <c r="J623" s="41">
        <f>I623-K623-L623-M623-N623</f>
        <v>2570.4350000000013</v>
      </c>
      <c r="K623" s="41">
        <f t="shared" si="697"/>
        <v>25081.224000000002</v>
      </c>
      <c r="L623" s="41">
        <f t="shared" si="698"/>
        <v>5841.9</v>
      </c>
      <c r="M623" s="41">
        <f t="shared" si="699"/>
        <v>1499.421</v>
      </c>
      <c r="N623" s="41"/>
      <c r="O623" s="41"/>
      <c r="P623" s="213">
        <f t="shared" si="686"/>
        <v>0.85100011488018446</v>
      </c>
      <c r="Q623" s="40">
        <f t="shared" si="687"/>
        <v>34992.980000000003</v>
      </c>
      <c r="R623" s="51">
        <v>29779.03</v>
      </c>
      <c r="S623" s="41">
        <f t="shared" ref="S623" si="704">R623-T623-U623-V623-W623-X623</f>
        <v>2187.440480292049</v>
      </c>
      <c r="T623" s="41">
        <f t="shared" ref="T623" si="705">P623*K623</f>
        <v>21344.12450533564</v>
      </c>
      <c r="U623" s="41">
        <f t="shared" ref="U623" si="706">L623*P623</f>
        <v>4971.4575711185489</v>
      </c>
      <c r="V623" s="41">
        <f t="shared" ref="V623" si="707">P623*M623</f>
        <v>1276.007443253761</v>
      </c>
      <c r="W623" s="51"/>
      <c r="X623" s="51"/>
      <c r="Y623" s="41"/>
      <c r="Z623" s="40">
        <f t="shared" ref="Z623" si="708">SUM(S623:Y623)</f>
        <v>29779.03</v>
      </c>
      <c r="AA623" s="54">
        <f t="shared" ref="AA623" si="709">Z623-AF623-AE623-AD623-AC623-AB623</f>
        <v>1964.0269235458109</v>
      </c>
      <c r="AB623" s="54">
        <f t="shared" ref="AB623" si="710">T623</f>
        <v>21344.12450533564</v>
      </c>
      <c r="AC623" s="54">
        <f t="shared" ref="AC623" si="711">U623</f>
        <v>4971.4575711185489</v>
      </c>
      <c r="AD623" s="54">
        <f t="shared" ref="AD623" si="712">M623</f>
        <v>1499.421</v>
      </c>
      <c r="AE623" s="54">
        <f t="shared" ref="AE623" si="713">W623</f>
        <v>0</v>
      </c>
      <c r="AF623" s="54">
        <f t="shared" ref="AF623" si="714">X623</f>
        <v>0</v>
      </c>
      <c r="AG623" s="54"/>
      <c r="AH623" s="42">
        <f t="shared" ref="AH623" si="715">SUM(AA623:AG623)</f>
        <v>29779.03</v>
      </c>
      <c r="AI623" s="56">
        <f t="shared" ref="AI623" si="716">I623-Z623</f>
        <v>5213.9500000000044</v>
      </c>
    </row>
    <row r="624" spans="1:35" x14ac:dyDescent="0.25">
      <c r="A624" s="32" t="s">
        <v>37</v>
      </c>
      <c r="B624" s="53">
        <f>SUM(B612:B622)</f>
        <v>75402.600000000006</v>
      </c>
      <c r="C624" s="33"/>
      <c r="D624" s="34"/>
      <c r="E624" s="34"/>
      <c r="F624" s="35"/>
      <c r="G624" s="35"/>
      <c r="H624" s="35"/>
      <c r="I624" s="43">
        <f t="shared" ref="I624:O624" si="717">SUM(I612:I622)</f>
        <v>1488975.4600000002</v>
      </c>
      <c r="J624" s="43">
        <f t="shared" si="717"/>
        <v>175919.59899999996</v>
      </c>
      <c r="K624" s="43">
        <f t="shared" si="717"/>
        <v>837701.79799999995</v>
      </c>
      <c r="L624" s="43">
        <f t="shared" si="717"/>
        <v>247713.71099999998</v>
      </c>
      <c r="M624" s="43">
        <f t="shared" si="717"/>
        <v>58060.001999999993</v>
      </c>
      <c r="N624" s="43">
        <f t="shared" si="717"/>
        <v>100286.32</v>
      </c>
      <c r="O624" s="43">
        <f t="shared" si="717"/>
        <v>69294.03</v>
      </c>
      <c r="P624" s="213">
        <f t="shared" si="686"/>
        <v>0.9998790712104817</v>
      </c>
      <c r="Q624" s="40">
        <f t="shared" si="687"/>
        <v>1488975.4600000002</v>
      </c>
      <c r="R624" s="43">
        <f>SUM(R612:R623)</f>
        <v>1488795.4</v>
      </c>
      <c r="S624" s="43">
        <f t="shared" ref="S624:X624" si="718">SUM(S612:S622)</f>
        <v>171538.52678419475</v>
      </c>
      <c r="T624" s="43">
        <f t="shared" si="718"/>
        <v>821937.25181803736</v>
      </c>
      <c r="U624" s="43">
        <f t="shared" si="718"/>
        <v>243087.01410746001</v>
      </c>
      <c r="V624" s="43">
        <f t="shared" si="718"/>
        <v>57034.597290307822</v>
      </c>
      <c r="W624" s="43">
        <f t="shared" si="718"/>
        <v>98790.98</v>
      </c>
      <c r="X624" s="43">
        <f t="shared" si="718"/>
        <v>66628</v>
      </c>
      <c r="Y624" s="41"/>
      <c r="Z624" s="40">
        <f t="shared" ref="Z624:AF624" si="719">SUM(Z612:Z622)</f>
        <v>1459016.3699999999</v>
      </c>
      <c r="AA624" s="55">
        <f t="shared" si="719"/>
        <v>170513.12207450258</v>
      </c>
      <c r="AB624" s="55">
        <f t="shared" si="719"/>
        <v>821937.25181803736</v>
      </c>
      <c r="AC624" s="55">
        <f t="shared" si="719"/>
        <v>243087.01410746001</v>
      </c>
      <c r="AD624" s="55">
        <f t="shared" si="719"/>
        <v>58060.001999999993</v>
      </c>
      <c r="AE624" s="55">
        <f t="shared" si="719"/>
        <v>98790.98</v>
      </c>
      <c r="AF624" s="55">
        <f t="shared" si="719"/>
        <v>66628</v>
      </c>
      <c r="AG624" s="54"/>
      <c r="AH624" s="42">
        <f>SUM(AH612:AH622)</f>
        <v>1459016.3699999999</v>
      </c>
      <c r="AI624" s="56">
        <f>SUM(AI612:AI622)</f>
        <v>29959.08999999996</v>
      </c>
    </row>
    <row r="625" spans="1:35" x14ac:dyDescent="0.25">
      <c r="A625" s="6" t="s">
        <v>56</v>
      </c>
      <c r="B625" s="37"/>
      <c r="C625" s="7"/>
      <c r="D625" s="24"/>
      <c r="E625" s="24"/>
      <c r="F625" s="24"/>
      <c r="G625" s="35"/>
      <c r="H625" s="25"/>
      <c r="I625" s="26"/>
      <c r="J625" s="26"/>
      <c r="K625" s="26"/>
      <c r="L625" s="26"/>
      <c r="M625" s="26"/>
      <c r="N625" s="26"/>
      <c r="O625" s="27"/>
      <c r="P625" s="213"/>
      <c r="Q625" s="40">
        <f t="shared" si="687"/>
        <v>0</v>
      </c>
      <c r="R625" s="26"/>
      <c r="S625" s="26"/>
      <c r="T625" s="26"/>
      <c r="U625" s="26"/>
      <c r="V625" s="26"/>
      <c r="W625" s="26"/>
      <c r="X625" s="27"/>
      <c r="Y625" s="27"/>
      <c r="Z625" s="28"/>
      <c r="AA625" s="29"/>
      <c r="AB625" s="29"/>
      <c r="AC625" s="29"/>
      <c r="AD625" s="29"/>
      <c r="AE625" s="29"/>
      <c r="AF625" s="29"/>
      <c r="AG625" s="29"/>
      <c r="AH625" s="30"/>
      <c r="AI625" s="36"/>
    </row>
    <row r="626" spans="1:35" x14ac:dyDescent="0.25">
      <c r="A626" s="31">
        <v>1</v>
      </c>
      <c r="B626" s="52">
        <v>3665.5</v>
      </c>
      <c r="C626" s="33">
        <v>2.2999999999999998</v>
      </c>
      <c r="D626" s="33">
        <v>13.39</v>
      </c>
      <c r="E626" s="33">
        <v>10.1</v>
      </c>
      <c r="F626" s="35">
        <v>0.77</v>
      </c>
      <c r="G626" s="35">
        <v>1.33</v>
      </c>
      <c r="H626" s="35"/>
      <c r="I626" s="51">
        <v>103183.92</v>
      </c>
      <c r="J626" s="41">
        <f t="shared" ref="J626:J631" si="720">I626-K626-L626-M626-N626</f>
        <v>9383.7899999999972</v>
      </c>
      <c r="K626" s="41">
        <f>B626*D626</f>
        <v>49081.045000000006</v>
      </c>
      <c r="L626" s="41">
        <f>E626*B626</f>
        <v>37021.549999999996</v>
      </c>
      <c r="M626" s="41">
        <f>F626*B626</f>
        <v>2822.4349999999999</v>
      </c>
      <c r="N626" s="41">
        <v>4875.1000000000004</v>
      </c>
      <c r="O626" s="41"/>
      <c r="P626" s="213">
        <f t="shared" ref="P626:P642" si="721">R626/I626</f>
        <v>0.80749510194999374</v>
      </c>
      <c r="Q626" s="40">
        <f t="shared" si="687"/>
        <v>103183.92</v>
      </c>
      <c r="R626" s="51">
        <v>83320.509999999995</v>
      </c>
      <c r="S626" s="41">
        <f>R626-T626-U626-V626-W626-X626</f>
        <v>7604.3938342437432</v>
      </c>
      <c r="T626" s="41">
        <f>P626*K626</f>
        <v>39632.703436087235</v>
      </c>
      <c r="U626" s="41">
        <f>L626*P626</f>
        <v>29894.720291596786</v>
      </c>
      <c r="V626" s="41">
        <f t="shared" ref="V626:V641" si="722">P626*M626</f>
        <v>2279.1024380722306</v>
      </c>
      <c r="W626" s="51">
        <v>3909.59</v>
      </c>
      <c r="X626" s="51"/>
      <c r="Y626" s="41"/>
      <c r="Z626" s="40">
        <f>SUM(S626:Y626)</f>
        <v>83320.510000000009</v>
      </c>
      <c r="AA626" s="54">
        <f t="shared" ref="AA626:AA641" si="723">Z626-AF626-AE626-AD626-AC626-AB626</f>
        <v>7061.0612723159938</v>
      </c>
      <c r="AB626" s="54">
        <f t="shared" ref="AB626:AB641" si="724">T626</f>
        <v>39632.703436087235</v>
      </c>
      <c r="AC626" s="54">
        <f t="shared" ref="AC626:AC641" si="725">U626</f>
        <v>29894.720291596786</v>
      </c>
      <c r="AD626" s="54">
        <f t="shared" ref="AD626:AD641" si="726">M626</f>
        <v>2822.4349999999999</v>
      </c>
      <c r="AE626" s="54">
        <f t="shared" ref="AE626:AE641" si="727">W626</f>
        <v>3909.59</v>
      </c>
      <c r="AF626" s="54">
        <f t="shared" ref="AF626:AF641" si="728">X626</f>
        <v>0</v>
      </c>
      <c r="AG626" s="54"/>
      <c r="AH626" s="42">
        <f t="shared" ref="AH626:AH641" si="729">SUM(AA626:AG626)</f>
        <v>83320.510000000009</v>
      </c>
      <c r="AI626" s="56">
        <f t="shared" ref="AI626:AI641" si="730">I626-Z626</f>
        <v>19863.409999999989</v>
      </c>
    </row>
    <row r="627" spans="1:35" x14ac:dyDescent="0.25">
      <c r="A627" s="31">
        <v>2</v>
      </c>
      <c r="B627" s="52">
        <v>1470.6</v>
      </c>
      <c r="C627" s="33">
        <v>2.2999999999999998</v>
      </c>
      <c r="D627" s="33">
        <v>11.56</v>
      </c>
      <c r="E627" s="33">
        <v>2.77</v>
      </c>
      <c r="F627" s="35">
        <v>0.77</v>
      </c>
      <c r="G627" s="35">
        <v>1.33</v>
      </c>
      <c r="H627" s="35"/>
      <c r="I627" s="51">
        <v>27250.17</v>
      </c>
      <c r="J627" s="41">
        <f t="shared" si="720"/>
        <v>3088.2199999999993</v>
      </c>
      <c r="K627" s="41">
        <f t="shared" ref="K627:K641" si="731">B627*D627</f>
        <v>17000.135999999999</v>
      </c>
      <c r="L627" s="41">
        <f t="shared" ref="L627:L641" si="732">E627*B627</f>
        <v>4073.5619999999999</v>
      </c>
      <c r="M627" s="41">
        <f t="shared" ref="M627:M641" si="733">F627*B627</f>
        <v>1132.3619999999999</v>
      </c>
      <c r="N627" s="41">
        <v>1955.89</v>
      </c>
      <c r="O627" s="41"/>
      <c r="P627" s="213">
        <f t="shared" si="721"/>
        <v>0.81992405918935551</v>
      </c>
      <c r="Q627" s="40">
        <f t="shared" si="687"/>
        <v>27250.17</v>
      </c>
      <c r="R627" s="51">
        <v>22343.07</v>
      </c>
      <c r="S627" s="41">
        <f t="shared" ref="S627:S641" si="734">R627-T627-U627-V627-W627-X627</f>
        <v>2532.117146197621</v>
      </c>
      <c r="T627" s="41">
        <f t="shared" ref="T627:T641" si="735">P627*K627</f>
        <v>13938.820515891093</v>
      </c>
      <c r="U627" s="41">
        <f t="shared" ref="U627:U641" si="736">L627*P627</f>
        <v>3340.0114903995095</v>
      </c>
      <c r="V627" s="41">
        <f t="shared" si="722"/>
        <v>928.45084751177683</v>
      </c>
      <c r="W627" s="51">
        <v>1603.67</v>
      </c>
      <c r="X627" s="51"/>
      <c r="Y627" s="41"/>
      <c r="Z627" s="40">
        <f t="shared" ref="Z627:Z641" si="737">SUM(S627:Y627)</f>
        <v>22343.07</v>
      </c>
      <c r="AA627" s="54">
        <f t="shared" si="723"/>
        <v>2328.2059937093982</v>
      </c>
      <c r="AB627" s="54">
        <f t="shared" si="724"/>
        <v>13938.820515891093</v>
      </c>
      <c r="AC627" s="54">
        <f t="shared" si="725"/>
        <v>3340.0114903995095</v>
      </c>
      <c r="AD627" s="54">
        <f t="shared" si="726"/>
        <v>1132.3619999999999</v>
      </c>
      <c r="AE627" s="54">
        <f t="shared" si="727"/>
        <v>1603.67</v>
      </c>
      <c r="AF627" s="54">
        <f t="shared" si="728"/>
        <v>0</v>
      </c>
      <c r="AG627" s="54"/>
      <c r="AH627" s="42">
        <f t="shared" si="729"/>
        <v>22343.07</v>
      </c>
      <c r="AI627" s="56">
        <f t="shared" si="730"/>
        <v>4907.0999999999985</v>
      </c>
    </row>
    <row r="628" spans="1:35" x14ac:dyDescent="0.25">
      <c r="A628" s="31">
        <v>3</v>
      </c>
      <c r="B628" s="52">
        <v>1474.6</v>
      </c>
      <c r="C628" s="33">
        <v>2.2999999999999998</v>
      </c>
      <c r="D628" s="33">
        <v>11.54</v>
      </c>
      <c r="E628" s="33">
        <v>2.25</v>
      </c>
      <c r="F628" s="35">
        <v>0.77</v>
      </c>
      <c r="G628" s="35">
        <v>1.33</v>
      </c>
      <c r="H628" s="35"/>
      <c r="I628" s="51">
        <v>26528.080000000002</v>
      </c>
      <c r="J628" s="41">
        <f t="shared" si="720"/>
        <v>3096.6840000000029</v>
      </c>
      <c r="K628" s="41">
        <f t="shared" si="731"/>
        <v>17016.883999999998</v>
      </c>
      <c r="L628" s="41">
        <f t="shared" si="732"/>
        <v>3317.85</v>
      </c>
      <c r="M628" s="41">
        <f t="shared" si="733"/>
        <v>1135.442</v>
      </c>
      <c r="N628" s="41">
        <v>1961.22</v>
      </c>
      <c r="O628" s="41"/>
      <c r="P628" s="213">
        <f t="shared" si="721"/>
        <v>0.91505303060002818</v>
      </c>
      <c r="Q628" s="40">
        <f t="shared" si="687"/>
        <v>26528.080000000002</v>
      </c>
      <c r="R628" s="51">
        <v>24274.6</v>
      </c>
      <c r="S628" s="41">
        <f t="shared" si="734"/>
        <v>2833.6103836840093</v>
      </c>
      <c r="T628" s="41">
        <f t="shared" si="735"/>
        <v>15571.351275569128</v>
      </c>
      <c r="U628" s="41">
        <f t="shared" si="736"/>
        <v>3036.0086975763033</v>
      </c>
      <c r="V628" s="41">
        <f t="shared" si="722"/>
        <v>1038.9896431705572</v>
      </c>
      <c r="W628" s="51">
        <v>1794.64</v>
      </c>
      <c r="X628" s="51"/>
      <c r="Y628" s="41"/>
      <c r="Z628" s="40">
        <f t="shared" si="737"/>
        <v>24274.6</v>
      </c>
      <c r="AA628" s="54">
        <f t="shared" si="723"/>
        <v>2737.1580268545677</v>
      </c>
      <c r="AB628" s="54">
        <f t="shared" si="724"/>
        <v>15571.351275569128</v>
      </c>
      <c r="AC628" s="54">
        <f t="shared" si="725"/>
        <v>3036.0086975763033</v>
      </c>
      <c r="AD628" s="54">
        <f t="shared" si="726"/>
        <v>1135.442</v>
      </c>
      <c r="AE628" s="54">
        <f t="shared" si="727"/>
        <v>1794.64</v>
      </c>
      <c r="AF628" s="54">
        <f t="shared" si="728"/>
        <v>0</v>
      </c>
      <c r="AG628" s="54"/>
      <c r="AH628" s="42">
        <f t="shared" si="729"/>
        <v>24274.6</v>
      </c>
      <c r="AI628" s="56">
        <f t="shared" si="730"/>
        <v>2253.4800000000032</v>
      </c>
    </row>
    <row r="629" spans="1:35" x14ac:dyDescent="0.25">
      <c r="A629" s="31">
        <v>4</v>
      </c>
      <c r="B629" s="52">
        <v>1465.7</v>
      </c>
      <c r="C629" s="33">
        <v>2.2999999999999998</v>
      </c>
      <c r="D629" s="33">
        <v>11.58</v>
      </c>
      <c r="E629" s="33">
        <v>2.2999999999999998</v>
      </c>
      <c r="F629" s="35">
        <v>0.77</v>
      </c>
      <c r="G629" s="35">
        <v>1.33</v>
      </c>
      <c r="H629" s="35"/>
      <c r="I629" s="51">
        <v>26499.9</v>
      </c>
      <c r="J629" s="41">
        <f t="shared" si="720"/>
        <v>3077.9850000000015</v>
      </c>
      <c r="K629" s="41">
        <f t="shared" si="731"/>
        <v>16972.806</v>
      </c>
      <c r="L629" s="41">
        <f t="shared" si="732"/>
        <v>3371.1099999999997</v>
      </c>
      <c r="M629" s="41">
        <f t="shared" si="733"/>
        <v>1128.5890000000002</v>
      </c>
      <c r="N629" s="41">
        <v>1949.41</v>
      </c>
      <c r="O629" s="41"/>
      <c r="P629" s="213">
        <f t="shared" si="721"/>
        <v>1.3058098332446537</v>
      </c>
      <c r="Q629" s="40">
        <f t="shared" si="687"/>
        <v>26499.9</v>
      </c>
      <c r="R629" s="51">
        <v>34603.83</v>
      </c>
      <c r="S629" s="41">
        <f t="shared" si="734"/>
        <v>4007.6518266050061</v>
      </c>
      <c r="T629" s="41">
        <f t="shared" si="735"/>
        <v>22163.25697255386</v>
      </c>
      <c r="U629" s="41">
        <f t="shared" si="736"/>
        <v>4402.0285869493846</v>
      </c>
      <c r="V629" s="41">
        <f t="shared" si="722"/>
        <v>1473.7226138917508</v>
      </c>
      <c r="W629" s="51">
        <v>2557.17</v>
      </c>
      <c r="X629" s="51"/>
      <c r="Y629" s="41"/>
      <c r="Z629" s="40">
        <f t="shared" si="737"/>
        <v>34603.83</v>
      </c>
      <c r="AA629" s="54">
        <f t="shared" si="723"/>
        <v>4352.7854404967584</v>
      </c>
      <c r="AB629" s="54">
        <f t="shared" si="724"/>
        <v>22163.25697255386</v>
      </c>
      <c r="AC629" s="54">
        <f t="shared" si="725"/>
        <v>4402.0285869493846</v>
      </c>
      <c r="AD629" s="54">
        <f t="shared" si="726"/>
        <v>1128.5890000000002</v>
      </c>
      <c r="AE629" s="54">
        <f t="shared" si="727"/>
        <v>2557.17</v>
      </c>
      <c r="AF629" s="54">
        <f t="shared" si="728"/>
        <v>0</v>
      </c>
      <c r="AG629" s="54"/>
      <c r="AH629" s="42">
        <f t="shared" si="729"/>
        <v>34603.83</v>
      </c>
      <c r="AI629" s="56">
        <f t="shared" si="730"/>
        <v>-8103.93</v>
      </c>
    </row>
    <row r="630" spans="1:35" x14ac:dyDescent="0.25">
      <c r="A630" s="31">
        <v>5</v>
      </c>
      <c r="B630" s="52">
        <v>8488.9</v>
      </c>
      <c r="C630" s="33">
        <v>2.2999999999999998</v>
      </c>
      <c r="D630" s="33">
        <v>10.64</v>
      </c>
      <c r="E630" s="33">
        <v>3.72</v>
      </c>
      <c r="F630" s="35">
        <v>0.77</v>
      </c>
      <c r="G630" s="35">
        <v>1.33</v>
      </c>
      <c r="H630" s="35"/>
      <c r="I630" s="51">
        <v>157553.99</v>
      </c>
      <c r="J630" s="41">
        <f t="shared" si="720"/>
        <v>17826.632999999983</v>
      </c>
      <c r="K630" s="41">
        <f t="shared" si="731"/>
        <v>90321.896000000008</v>
      </c>
      <c r="L630" s="41">
        <f t="shared" si="732"/>
        <v>31578.707999999999</v>
      </c>
      <c r="M630" s="41">
        <f t="shared" si="733"/>
        <v>6536.4529999999995</v>
      </c>
      <c r="N630" s="41">
        <v>11290.3</v>
      </c>
      <c r="O630" s="41"/>
      <c r="P630" s="213">
        <f t="shared" si="721"/>
        <v>1.0730152882830832</v>
      </c>
      <c r="Q630" s="40">
        <f t="shared" si="687"/>
        <v>157553.99</v>
      </c>
      <c r="R630" s="51">
        <v>169057.84</v>
      </c>
      <c r="S630" s="41">
        <f t="shared" si="734"/>
        <v>19059.614256914192</v>
      </c>
      <c r="T630" s="41">
        <f t="shared" si="735"/>
        <v>96916.775274714673</v>
      </c>
      <c r="U630" s="41">
        <f t="shared" si="736"/>
        <v>33884.436468227308</v>
      </c>
      <c r="V630" s="41">
        <f t="shared" si="722"/>
        <v>7013.7140001438238</v>
      </c>
      <c r="W630" s="51">
        <v>12183.3</v>
      </c>
      <c r="X630" s="51"/>
      <c r="Y630" s="41"/>
      <c r="Z630" s="40">
        <f t="shared" si="737"/>
        <v>169057.83999999997</v>
      </c>
      <c r="AA630" s="54">
        <f t="shared" si="723"/>
        <v>19536.875257057996</v>
      </c>
      <c r="AB630" s="54">
        <f t="shared" si="724"/>
        <v>96916.775274714673</v>
      </c>
      <c r="AC630" s="54">
        <f t="shared" si="725"/>
        <v>33884.436468227308</v>
      </c>
      <c r="AD630" s="54">
        <f t="shared" si="726"/>
        <v>6536.4529999999995</v>
      </c>
      <c r="AE630" s="54">
        <f t="shared" si="727"/>
        <v>12183.3</v>
      </c>
      <c r="AF630" s="54">
        <f t="shared" si="728"/>
        <v>0</v>
      </c>
      <c r="AG630" s="54"/>
      <c r="AH630" s="42">
        <f t="shared" si="729"/>
        <v>169057.83999999997</v>
      </c>
      <c r="AI630" s="56">
        <f t="shared" si="730"/>
        <v>-11503.849999999977</v>
      </c>
    </row>
    <row r="631" spans="1:35" x14ac:dyDescent="0.25">
      <c r="A631" s="31">
        <v>6</v>
      </c>
      <c r="B631" s="52">
        <v>10701.3</v>
      </c>
      <c r="C631" s="33">
        <v>2.2999999999999998</v>
      </c>
      <c r="D631" s="33">
        <v>10.85</v>
      </c>
      <c r="E631" s="33">
        <v>2.5099999999999998</v>
      </c>
      <c r="F631" s="35">
        <v>0.77</v>
      </c>
      <c r="G631" s="35">
        <v>1.33</v>
      </c>
      <c r="H631" s="35"/>
      <c r="I631" s="51">
        <v>188022.09</v>
      </c>
      <c r="J631" s="41">
        <f t="shared" si="720"/>
        <v>22579.961000000018</v>
      </c>
      <c r="K631" s="41">
        <f t="shared" si="731"/>
        <v>116109.10499999998</v>
      </c>
      <c r="L631" s="41">
        <f t="shared" si="732"/>
        <v>26860.262999999995</v>
      </c>
      <c r="M631" s="41">
        <f t="shared" si="733"/>
        <v>8240.0010000000002</v>
      </c>
      <c r="N631" s="41">
        <v>14232.76</v>
      </c>
      <c r="O631" s="41"/>
      <c r="P631" s="213">
        <f t="shared" si="721"/>
        <v>0.94855120480790311</v>
      </c>
      <c r="Q631" s="40">
        <f t="shared" si="687"/>
        <v>188022.09</v>
      </c>
      <c r="R631" s="51">
        <v>178348.58</v>
      </c>
      <c r="S631" s="41">
        <f t="shared" si="734"/>
        <v>21276.430856807216</v>
      </c>
      <c r="T631" s="41">
        <f t="shared" si="735"/>
        <v>110135.43143691731</v>
      </c>
      <c r="U631" s="41">
        <f t="shared" si="736"/>
        <v>25478.334830107138</v>
      </c>
      <c r="V631" s="41">
        <f t="shared" si="722"/>
        <v>7816.0628761683265</v>
      </c>
      <c r="W631" s="51">
        <v>13642.32</v>
      </c>
      <c r="X631" s="51"/>
      <c r="Y631" s="41"/>
      <c r="Z631" s="40">
        <f t="shared" si="737"/>
        <v>178348.58</v>
      </c>
      <c r="AA631" s="54">
        <f t="shared" si="723"/>
        <v>20852.492732975545</v>
      </c>
      <c r="AB631" s="54">
        <f t="shared" si="724"/>
        <v>110135.43143691731</v>
      </c>
      <c r="AC631" s="54">
        <f t="shared" si="725"/>
        <v>25478.334830107138</v>
      </c>
      <c r="AD631" s="54">
        <f t="shared" si="726"/>
        <v>8240.0010000000002</v>
      </c>
      <c r="AE631" s="54">
        <f t="shared" si="727"/>
        <v>13642.32</v>
      </c>
      <c r="AF631" s="54">
        <f t="shared" si="728"/>
        <v>0</v>
      </c>
      <c r="AG631" s="54"/>
      <c r="AH631" s="42">
        <f t="shared" si="729"/>
        <v>178348.58</v>
      </c>
      <c r="AI631" s="56">
        <f t="shared" si="730"/>
        <v>9673.5100000000093</v>
      </c>
    </row>
    <row r="632" spans="1:35" x14ac:dyDescent="0.25">
      <c r="A632" s="31">
        <v>7</v>
      </c>
      <c r="B632" s="52">
        <v>4988.2</v>
      </c>
      <c r="C632" s="33">
        <v>2.2999999999999998</v>
      </c>
      <c r="D632" s="33">
        <v>11.22</v>
      </c>
      <c r="E632" s="33">
        <v>3.45</v>
      </c>
      <c r="F632" s="35">
        <v>0.77</v>
      </c>
      <c r="G632" s="35">
        <v>1.33</v>
      </c>
      <c r="H632" s="35"/>
      <c r="I632" s="51">
        <v>95374.52</v>
      </c>
      <c r="J632" s="41">
        <f>I632-K632-L632-M632-N632-O632</f>
        <v>11722.222000000003</v>
      </c>
      <c r="K632" s="41">
        <f t="shared" si="731"/>
        <v>55967.603999999999</v>
      </c>
      <c r="L632" s="41">
        <f t="shared" si="732"/>
        <v>17209.29</v>
      </c>
      <c r="M632" s="41">
        <f t="shared" si="733"/>
        <v>3840.9139999999998</v>
      </c>
      <c r="N632" s="41">
        <v>6634.49</v>
      </c>
      <c r="O632" s="41"/>
      <c r="P632" s="213">
        <f t="shared" si="721"/>
        <v>0.89319673640297226</v>
      </c>
      <c r="Q632" s="40">
        <f t="shared" si="687"/>
        <v>95374.52</v>
      </c>
      <c r="R632" s="51">
        <v>85188.21</v>
      </c>
      <c r="S632" s="41">
        <f t="shared" si="734"/>
        <v>10453.085249489275</v>
      </c>
      <c r="T632" s="41">
        <f t="shared" si="735"/>
        <v>49990.081237093938</v>
      </c>
      <c r="U632" s="41">
        <f t="shared" si="736"/>
        <v>15371.281663812308</v>
      </c>
      <c r="V632" s="41">
        <f t="shared" si="722"/>
        <v>3430.6918496044855</v>
      </c>
      <c r="W632" s="51">
        <v>5943.07</v>
      </c>
      <c r="X632" s="51"/>
      <c r="Y632" s="41"/>
      <c r="Z632" s="40">
        <f t="shared" si="737"/>
        <v>85188.209999999992</v>
      </c>
      <c r="AA632" s="54">
        <f t="shared" si="723"/>
        <v>10042.863099093738</v>
      </c>
      <c r="AB632" s="54">
        <f t="shared" si="724"/>
        <v>49990.081237093938</v>
      </c>
      <c r="AC632" s="54">
        <f t="shared" si="725"/>
        <v>15371.281663812308</v>
      </c>
      <c r="AD632" s="54">
        <f t="shared" si="726"/>
        <v>3840.9139999999998</v>
      </c>
      <c r="AE632" s="54">
        <f t="shared" si="727"/>
        <v>5943.07</v>
      </c>
      <c r="AF632" s="54">
        <f t="shared" si="728"/>
        <v>0</v>
      </c>
      <c r="AG632" s="54"/>
      <c r="AH632" s="42">
        <f t="shared" si="729"/>
        <v>85188.209999999992</v>
      </c>
      <c r="AI632" s="56">
        <f t="shared" si="730"/>
        <v>10186.310000000012</v>
      </c>
    </row>
    <row r="633" spans="1:35" x14ac:dyDescent="0.25">
      <c r="A633" s="31">
        <v>8</v>
      </c>
      <c r="B633" s="52">
        <v>2363.9</v>
      </c>
      <c r="C633" s="33">
        <v>2.2999999999999998</v>
      </c>
      <c r="D633" s="33">
        <v>11.02</v>
      </c>
      <c r="E633" s="33">
        <v>3.07</v>
      </c>
      <c r="F633" s="35">
        <v>0.77</v>
      </c>
      <c r="G633" s="35">
        <v>1.33</v>
      </c>
      <c r="H633" s="35"/>
      <c r="I633" s="51">
        <v>43472.27</v>
      </c>
      <c r="J633" s="41">
        <f>I633-K633-L633-M633-N633-O633</f>
        <v>5200.655999999999</v>
      </c>
      <c r="K633" s="41">
        <f t="shared" si="731"/>
        <v>26050.178</v>
      </c>
      <c r="L633" s="41">
        <f t="shared" si="732"/>
        <v>7257.1729999999998</v>
      </c>
      <c r="M633" s="41">
        <f t="shared" si="733"/>
        <v>1820.2030000000002</v>
      </c>
      <c r="N633" s="41">
        <v>3144.06</v>
      </c>
      <c r="O633" s="41"/>
      <c r="P633" s="213">
        <f t="shared" si="721"/>
        <v>0.93764369792513713</v>
      </c>
      <c r="Q633" s="40">
        <f t="shared" si="687"/>
        <v>43472.27</v>
      </c>
      <c r="R633" s="51">
        <v>40761.5</v>
      </c>
      <c r="S633" s="41">
        <f t="shared" si="734"/>
        <v>4876.3903683750559</v>
      </c>
      <c r="T633" s="41">
        <f t="shared" si="735"/>
        <v>24425.785231528054</v>
      </c>
      <c r="U633" s="41">
        <f t="shared" si="736"/>
        <v>6804.6425282024611</v>
      </c>
      <c r="V633" s="41">
        <f t="shared" si="722"/>
        <v>1706.7018718944287</v>
      </c>
      <c r="W633" s="51">
        <v>2947.98</v>
      </c>
      <c r="X633" s="51"/>
      <c r="Y633" s="41"/>
      <c r="Z633" s="40">
        <f t="shared" si="737"/>
        <v>40761.500000000007</v>
      </c>
      <c r="AA633" s="54">
        <f t="shared" si="723"/>
        <v>4762.8892402694873</v>
      </c>
      <c r="AB633" s="54">
        <f t="shared" si="724"/>
        <v>24425.785231528054</v>
      </c>
      <c r="AC633" s="54">
        <f t="shared" si="725"/>
        <v>6804.6425282024611</v>
      </c>
      <c r="AD633" s="54">
        <f t="shared" si="726"/>
        <v>1820.2030000000002</v>
      </c>
      <c r="AE633" s="54">
        <f t="shared" si="727"/>
        <v>2947.98</v>
      </c>
      <c r="AF633" s="54">
        <f t="shared" si="728"/>
        <v>0</v>
      </c>
      <c r="AG633" s="54"/>
      <c r="AH633" s="42">
        <f t="shared" si="729"/>
        <v>40761.500000000007</v>
      </c>
      <c r="AI633" s="56">
        <f t="shared" si="730"/>
        <v>2710.7699999999895</v>
      </c>
    </row>
    <row r="634" spans="1:35" x14ac:dyDescent="0.25">
      <c r="A634" s="31">
        <v>9</v>
      </c>
      <c r="B634" s="52">
        <v>7667.4</v>
      </c>
      <c r="C634" s="33">
        <v>2.2999999999999998</v>
      </c>
      <c r="D634" s="33">
        <v>10.91</v>
      </c>
      <c r="E634" s="33">
        <v>3.26</v>
      </c>
      <c r="F634" s="35">
        <v>0.77</v>
      </c>
      <c r="G634" s="35">
        <v>1.33</v>
      </c>
      <c r="H634" s="35"/>
      <c r="I634" s="51">
        <v>142384.65</v>
      </c>
      <c r="J634" s="41">
        <f>I634-K634-L634-M634-N634-O634</f>
        <v>17636.103999999988</v>
      </c>
      <c r="K634" s="41">
        <f t="shared" si="731"/>
        <v>83651.334000000003</v>
      </c>
      <c r="L634" s="41">
        <f t="shared" si="732"/>
        <v>24995.723999999998</v>
      </c>
      <c r="M634" s="41">
        <f t="shared" si="733"/>
        <v>5903.8980000000001</v>
      </c>
      <c r="N634" s="41">
        <v>10197.59</v>
      </c>
      <c r="O634" s="41"/>
      <c r="P634" s="213">
        <f t="shared" si="721"/>
        <v>0.89802601614710575</v>
      </c>
      <c r="Q634" s="40">
        <f t="shared" si="687"/>
        <v>142384.65</v>
      </c>
      <c r="R634" s="51">
        <v>127865.12</v>
      </c>
      <c r="S634" s="41">
        <f t="shared" si="734"/>
        <v>15834.591337477599</v>
      </c>
      <c r="T634" s="41">
        <f t="shared" si="735"/>
        <v>75121.074217410933</v>
      </c>
      <c r="U634" s="41">
        <f t="shared" si="736"/>
        <v>22446.810444432598</v>
      </c>
      <c r="V634" s="41">
        <f t="shared" si="722"/>
        <v>5301.8540006788653</v>
      </c>
      <c r="W634" s="51">
        <v>9160.7900000000009</v>
      </c>
      <c r="X634" s="51"/>
      <c r="Y634" s="41"/>
      <c r="Z634" s="40">
        <f t="shared" si="737"/>
        <v>127865.12</v>
      </c>
      <c r="AA634" s="54">
        <f t="shared" si="723"/>
        <v>15232.547338156452</v>
      </c>
      <c r="AB634" s="54">
        <f t="shared" si="724"/>
        <v>75121.074217410933</v>
      </c>
      <c r="AC634" s="54">
        <f t="shared" si="725"/>
        <v>22446.810444432598</v>
      </c>
      <c r="AD634" s="54">
        <f t="shared" si="726"/>
        <v>5903.8980000000001</v>
      </c>
      <c r="AE634" s="54">
        <f t="shared" si="727"/>
        <v>9160.7900000000009</v>
      </c>
      <c r="AF634" s="54">
        <f t="shared" si="728"/>
        <v>0</v>
      </c>
      <c r="AG634" s="54"/>
      <c r="AH634" s="42">
        <f t="shared" si="729"/>
        <v>127865.12</v>
      </c>
      <c r="AI634" s="56">
        <f t="shared" si="730"/>
        <v>14519.529999999999</v>
      </c>
    </row>
    <row r="635" spans="1:35" x14ac:dyDescent="0.25">
      <c r="A635" s="31">
        <v>10</v>
      </c>
      <c r="B635" s="52">
        <v>6215.4</v>
      </c>
      <c r="C635" s="33">
        <v>2.2999999999999998</v>
      </c>
      <c r="D635" s="33">
        <v>10.63</v>
      </c>
      <c r="E635" s="33">
        <v>3.97</v>
      </c>
      <c r="F635" s="35">
        <v>0.77</v>
      </c>
      <c r="G635" s="35">
        <v>1.33</v>
      </c>
      <c r="H635" s="35"/>
      <c r="I635" s="51">
        <v>118093.52</v>
      </c>
      <c r="J635" s="41">
        <f t="shared" ref="J635:J641" si="738">I635-K635-L635-M635-N635</f>
        <v>14296.302</v>
      </c>
      <c r="K635" s="41">
        <f t="shared" si="731"/>
        <v>66069.702000000005</v>
      </c>
      <c r="L635" s="41">
        <f t="shared" si="732"/>
        <v>24675.137999999999</v>
      </c>
      <c r="M635" s="41">
        <f t="shared" si="733"/>
        <v>4785.8580000000002</v>
      </c>
      <c r="N635" s="41">
        <v>8266.52</v>
      </c>
      <c r="O635" s="41"/>
      <c r="P635" s="213">
        <f t="shared" si="721"/>
        <v>1.0256945512336324</v>
      </c>
      <c r="Q635" s="40">
        <f t="shared" si="687"/>
        <v>118093.52</v>
      </c>
      <c r="R635" s="51">
        <v>121127.88</v>
      </c>
      <c r="S635" s="41">
        <f t="shared" si="734"/>
        <v>14641.363585854328</v>
      </c>
      <c r="T635" s="41">
        <f t="shared" si="735"/>
        <v>67767.333343029837</v>
      </c>
      <c r="U635" s="41">
        <f t="shared" si="736"/>
        <v>25309.154597537949</v>
      </c>
      <c r="V635" s="41">
        <f t="shared" si="722"/>
        <v>4908.8284735778898</v>
      </c>
      <c r="W635" s="51">
        <v>8501.2000000000007</v>
      </c>
      <c r="X635" s="51"/>
      <c r="Y635" s="41"/>
      <c r="Z635" s="40">
        <f t="shared" si="737"/>
        <v>121127.87999999999</v>
      </c>
      <c r="AA635" s="54">
        <f t="shared" si="723"/>
        <v>14764.334059432207</v>
      </c>
      <c r="AB635" s="54">
        <f t="shared" si="724"/>
        <v>67767.333343029837</v>
      </c>
      <c r="AC635" s="54">
        <f t="shared" si="725"/>
        <v>25309.154597537949</v>
      </c>
      <c r="AD635" s="54">
        <f t="shared" si="726"/>
        <v>4785.8580000000002</v>
      </c>
      <c r="AE635" s="54">
        <f t="shared" si="727"/>
        <v>8501.2000000000007</v>
      </c>
      <c r="AF635" s="54">
        <f t="shared" si="728"/>
        <v>0</v>
      </c>
      <c r="AG635" s="54"/>
      <c r="AH635" s="42">
        <f t="shared" si="729"/>
        <v>121127.87999999999</v>
      </c>
      <c r="AI635" s="56">
        <f t="shared" si="730"/>
        <v>-3034.359999999986</v>
      </c>
    </row>
    <row r="636" spans="1:35" x14ac:dyDescent="0.25">
      <c r="A636" s="31">
        <v>11</v>
      </c>
      <c r="B636" s="52">
        <v>6020.7</v>
      </c>
      <c r="C636" s="33">
        <v>2.2999999999999998</v>
      </c>
      <c r="D636" s="33">
        <v>10.48</v>
      </c>
      <c r="E636" s="33">
        <v>3.3</v>
      </c>
      <c r="F636" s="35">
        <v>0.77</v>
      </c>
      <c r="G636" s="35">
        <v>1.33</v>
      </c>
      <c r="H636" s="35"/>
      <c r="I636" s="51">
        <v>110118.57</v>
      </c>
      <c r="J636" s="41">
        <f t="shared" si="738"/>
        <v>14509.81500000001</v>
      </c>
      <c r="K636" s="41">
        <f t="shared" si="731"/>
        <v>63096.936000000002</v>
      </c>
      <c r="L636" s="41">
        <f t="shared" si="732"/>
        <v>19868.309999999998</v>
      </c>
      <c r="M636" s="41">
        <f t="shared" si="733"/>
        <v>4635.9390000000003</v>
      </c>
      <c r="N636" s="41">
        <v>8007.57</v>
      </c>
      <c r="O636" s="41"/>
      <c r="P636" s="213">
        <f t="shared" si="721"/>
        <v>0.95856257486816243</v>
      </c>
      <c r="Q636" s="40">
        <f t="shared" si="687"/>
        <v>110118.57</v>
      </c>
      <c r="R636" s="51">
        <v>105555.54</v>
      </c>
      <c r="S636" s="41">
        <f t="shared" si="734"/>
        <v>13891.872544897746</v>
      </c>
      <c r="T636" s="41">
        <f t="shared" si="735"/>
        <v>60482.361438451655</v>
      </c>
      <c r="U636" s="41">
        <f t="shared" si="736"/>
        <v>19045.018391878857</v>
      </c>
      <c r="V636" s="41">
        <f t="shared" si="722"/>
        <v>4443.8376247717342</v>
      </c>
      <c r="W636" s="51">
        <v>7692.45</v>
      </c>
      <c r="X636" s="51"/>
      <c r="Y636" s="41"/>
      <c r="Z636" s="40">
        <f t="shared" si="737"/>
        <v>105555.54</v>
      </c>
      <c r="AA636" s="54">
        <f t="shared" si="723"/>
        <v>13699.77116966949</v>
      </c>
      <c r="AB636" s="54">
        <f t="shared" si="724"/>
        <v>60482.361438451655</v>
      </c>
      <c r="AC636" s="54">
        <f t="shared" si="725"/>
        <v>19045.018391878857</v>
      </c>
      <c r="AD636" s="54">
        <f t="shared" si="726"/>
        <v>4635.9390000000003</v>
      </c>
      <c r="AE636" s="54">
        <f t="shared" si="727"/>
        <v>7692.45</v>
      </c>
      <c r="AF636" s="54">
        <f t="shared" si="728"/>
        <v>0</v>
      </c>
      <c r="AG636" s="54"/>
      <c r="AH636" s="42">
        <f t="shared" si="729"/>
        <v>105555.54</v>
      </c>
      <c r="AI636" s="56">
        <f t="shared" si="730"/>
        <v>4563.0300000000134</v>
      </c>
    </row>
    <row r="637" spans="1:35" x14ac:dyDescent="0.25">
      <c r="A637" s="31">
        <v>12</v>
      </c>
      <c r="B637" s="52">
        <v>2819.7</v>
      </c>
      <c r="C637" s="33">
        <v>2.2999999999999998</v>
      </c>
      <c r="D637" s="33">
        <v>10.71</v>
      </c>
      <c r="E637" s="33">
        <v>2.95</v>
      </c>
      <c r="F637" s="35">
        <v>0.77</v>
      </c>
      <c r="G637" s="35">
        <v>1.33</v>
      </c>
      <c r="H637" s="35"/>
      <c r="I637" s="51">
        <v>51205.83</v>
      </c>
      <c r="J637" s="41">
        <f t="shared" si="738"/>
        <v>6767.3590000000013</v>
      </c>
      <c r="K637" s="41">
        <f t="shared" si="731"/>
        <v>30198.987000000001</v>
      </c>
      <c r="L637" s="41">
        <f t="shared" si="732"/>
        <v>8318.1149999999998</v>
      </c>
      <c r="M637" s="41">
        <f t="shared" si="733"/>
        <v>2171.1689999999999</v>
      </c>
      <c r="N637" s="41">
        <v>3750.2</v>
      </c>
      <c r="O637" s="41"/>
      <c r="P637" s="213">
        <f t="shared" si="721"/>
        <v>0.89401909899712584</v>
      </c>
      <c r="Q637" s="40">
        <f t="shared" si="687"/>
        <v>51205.83</v>
      </c>
      <c r="R637" s="51">
        <v>45778.99</v>
      </c>
      <c r="S637" s="41">
        <f t="shared" si="734"/>
        <v>6046.7586208291159</v>
      </c>
      <c r="T637" s="41">
        <f t="shared" si="735"/>
        <v>26998.471148365916</v>
      </c>
      <c r="U637" s="41">
        <f t="shared" si="736"/>
        <v>7436.5536776544768</v>
      </c>
      <c r="V637" s="41">
        <f t="shared" si="722"/>
        <v>1941.0665531504906</v>
      </c>
      <c r="W637" s="51">
        <v>3356.14</v>
      </c>
      <c r="X637" s="51"/>
      <c r="Y637" s="41"/>
      <c r="Z637" s="40">
        <f t="shared" si="737"/>
        <v>45778.99</v>
      </c>
      <c r="AA637" s="54">
        <f t="shared" si="723"/>
        <v>5816.6561739796052</v>
      </c>
      <c r="AB637" s="54">
        <f t="shared" si="724"/>
        <v>26998.471148365916</v>
      </c>
      <c r="AC637" s="54">
        <f t="shared" si="725"/>
        <v>7436.5536776544768</v>
      </c>
      <c r="AD637" s="54">
        <f t="shared" si="726"/>
        <v>2171.1689999999999</v>
      </c>
      <c r="AE637" s="54">
        <f t="shared" si="727"/>
        <v>3356.14</v>
      </c>
      <c r="AF637" s="54">
        <f t="shared" si="728"/>
        <v>0</v>
      </c>
      <c r="AG637" s="54"/>
      <c r="AH637" s="42">
        <f t="shared" si="729"/>
        <v>45778.99</v>
      </c>
      <c r="AI637" s="56">
        <f t="shared" si="730"/>
        <v>5426.8400000000038</v>
      </c>
    </row>
    <row r="638" spans="1:35" x14ac:dyDescent="0.25">
      <c r="A638" s="31">
        <v>13</v>
      </c>
      <c r="B638" s="52">
        <v>7986.1</v>
      </c>
      <c r="C638" s="33">
        <v>2.2999999999999998</v>
      </c>
      <c r="D638" s="33">
        <v>10.74</v>
      </c>
      <c r="E638" s="33">
        <v>2.81</v>
      </c>
      <c r="F638" s="35">
        <v>0.77</v>
      </c>
      <c r="G638" s="35">
        <v>1.33</v>
      </c>
      <c r="H638" s="35"/>
      <c r="I638" s="51">
        <v>143750.42000000001</v>
      </c>
      <c r="J638" s="41">
        <f t="shared" si="738"/>
        <v>18767.918000000001</v>
      </c>
      <c r="K638" s="41">
        <f t="shared" si="731"/>
        <v>85770.714000000007</v>
      </c>
      <c r="L638" s="41">
        <f t="shared" si="732"/>
        <v>22440.941000000003</v>
      </c>
      <c r="M638" s="41">
        <f t="shared" si="733"/>
        <v>6149.2970000000005</v>
      </c>
      <c r="N638" s="41">
        <v>10621.55</v>
      </c>
      <c r="O638" s="41"/>
      <c r="P638" s="213">
        <f t="shared" si="721"/>
        <v>0.97537106326367595</v>
      </c>
      <c r="Q638" s="40">
        <f t="shared" si="687"/>
        <v>143750.42000000001</v>
      </c>
      <c r="R638" s="51">
        <v>140210</v>
      </c>
      <c r="S638" s="41">
        <f t="shared" si="734"/>
        <v>18303.986651913787</v>
      </c>
      <c r="T638" s="41">
        <f t="shared" si="735"/>
        <v>83658.272511064657</v>
      </c>
      <c r="U638" s="41">
        <f t="shared" si="736"/>
        <v>21888.244483807423</v>
      </c>
      <c r="V638" s="41">
        <f t="shared" si="722"/>
        <v>5997.8463532141332</v>
      </c>
      <c r="W638" s="51">
        <v>10361.65</v>
      </c>
      <c r="X638" s="51"/>
      <c r="Y638" s="41"/>
      <c r="Z638" s="40">
        <f t="shared" si="737"/>
        <v>140210</v>
      </c>
      <c r="AA638" s="54">
        <f t="shared" si="723"/>
        <v>18152.536005127913</v>
      </c>
      <c r="AB638" s="54">
        <f t="shared" si="724"/>
        <v>83658.272511064657</v>
      </c>
      <c r="AC638" s="54">
        <f t="shared" si="725"/>
        <v>21888.244483807423</v>
      </c>
      <c r="AD638" s="54">
        <f t="shared" si="726"/>
        <v>6149.2970000000005</v>
      </c>
      <c r="AE638" s="54">
        <f t="shared" si="727"/>
        <v>10361.65</v>
      </c>
      <c r="AF638" s="54">
        <f t="shared" si="728"/>
        <v>0</v>
      </c>
      <c r="AG638" s="54"/>
      <c r="AH638" s="42">
        <f t="shared" si="729"/>
        <v>140210</v>
      </c>
      <c r="AI638" s="56">
        <f t="shared" si="730"/>
        <v>3540.4200000000128</v>
      </c>
    </row>
    <row r="639" spans="1:35" x14ac:dyDescent="0.25">
      <c r="A639" s="31">
        <v>14</v>
      </c>
      <c r="B639" s="52">
        <v>6546</v>
      </c>
      <c r="C639" s="33">
        <v>2.2999999999999998</v>
      </c>
      <c r="D639" s="33">
        <v>11.04</v>
      </c>
      <c r="E639" s="33">
        <v>2.82</v>
      </c>
      <c r="F639" s="35">
        <v>0.77</v>
      </c>
      <c r="G639" s="35">
        <v>1.33</v>
      </c>
      <c r="H639" s="35"/>
      <c r="I639" s="51">
        <v>119464.95</v>
      </c>
      <c r="J639" s="41">
        <f t="shared" si="738"/>
        <v>14990.720000000001</v>
      </c>
      <c r="K639" s="41">
        <f t="shared" si="731"/>
        <v>72267.839999999997</v>
      </c>
      <c r="L639" s="41">
        <f t="shared" si="732"/>
        <v>18459.719999999998</v>
      </c>
      <c r="M639" s="41">
        <f t="shared" si="733"/>
        <v>5040.42</v>
      </c>
      <c r="N639" s="41">
        <v>8706.25</v>
      </c>
      <c r="O639" s="41"/>
      <c r="P639" s="213">
        <f t="shared" si="721"/>
        <v>0.90805361739991519</v>
      </c>
      <c r="Q639" s="40">
        <f t="shared" si="687"/>
        <v>119464.95</v>
      </c>
      <c r="R639" s="51">
        <v>108480.58</v>
      </c>
      <c r="S639" s="41">
        <f t="shared" si="734"/>
        <v>13621.229329917282</v>
      </c>
      <c r="T639" s="41">
        <f t="shared" si="735"/>
        <v>65623.073533678282</v>
      </c>
      <c r="U639" s="41">
        <f t="shared" si="736"/>
        <v>16762.41552218956</v>
      </c>
      <c r="V639" s="41">
        <f t="shared" si="722"/>
        <v>4576.9716142148809</v>
      </c>
      <c r="W639" s="51">
        <v>7896.89</v>
      </c>
      <c r="X639" s="51"/>
      <c r="Y639" s="41"/>
      <c r="Z639" s="40">
        <f t="shared" si="737"/>
        <v>108480.58000000002</v>
      </c>
      <c r="AA639" s="54">
        <f t="shared" si="723"/>
        <v>13157.780944132173</v>
      </c>
      <c r="AB639" s="54">
        <f t="shared" si="724"/>
        <v>65623.073533678282</v>
      </c>
      <c r="AC639" s="54">
        <f t="shared" si="725"/>
        <v>16762.41552218956</v>
      </c>
      <c r="AD639" s="54">
        <f t="shared" si="726"/>
        <v>5040.42</v>
      </c>
      <c r="AE639" s="54">
        <f t="shared" si="727"/>
        <v>7896.89</v>
      </c>
      <c r="AF639" s="54">
        <f t="shared" si="728"/>
        <v>0</v>
      </c>
      <c r="AG639" s="54"/>
      <c r="AH639" s="42">
        <f t="shared" si="729"/>
        <v>108480.58000000002</v>
      </c>
      <c r="AI639" s="56">
        <f t="shared" si="730"/>
        <v>10984.369999999981</v>
      </c>
    </row>
    <row r="640" spans="1:35" x14ac:dyDescent="0.25">
      <c r="A640" s="31">
        <v>31</v>
      </c>
      <c r="B640" s="52">
        <v>2809.8</v>
      </c>
      <c r="C640" s="33">
        <v>2.2999999999999998</v>
      </c>
      <c r="D640" s="33">
        <v>10.98</v>
      </c>
      <c r="E640" s="33">
        <v>3.74</v>
      </c>
      <c r="F640" s="35">
        <v>0.77</v>
      </c>
      <c r="G640" s="35">
        <v>1.33</v>
      </c>
      <c r="H640" s="35"/>
      <c r="I640" s="51">
        <v>52852.6</v>
      </c>
      <c r="J640" s="41">
        <f t="shared" si="738"/>
        <v>5591.6779999999935</v>
      </c>
      <c r="K640" s="41">
        <f t="shared" si="731"/>
        <v>30851.604000000003</v>
      </c>
      <c r="L640" s="41">
        <f t="shared" si="732"/>
        <v>10508.652000000002</v>
      </c>
      <c r="M640" s="41">
        <f t="shared" si="733"/>
        <v>2163.5460000000003</v>
      </c>
      <c r="N640" s="41">
        <v>3737.12</v>
      </c>
      <c r="O640" s="41"/>
      <c r="P640" s="213">
        <f t="shared" si="721"/>
        <v>1.0298437541388692</v>
      </c>
      <c r="Q640" s="40">
        <f t="shared" si="687"/>
        <v>52852.6</v>
      </c>
      <c r="R640" s="51">
        <v>54429.919999999998</v>
      </c>
      <c r="S640" s="41">
        <f t="shared" si="734"/>
        <v>5744.9843539231697</v>
      </c>
      <c r="T640" s="41">
        <f t="shared" si="735"/>
        <v>31772.331684565757</v>
      </c>
      <c r="U640" s="41">
        <f t="shared" si="736"/>
        <v>10822.269626618938</v>
      </c>
      <c r="V640" s="41">
        <f t="shared" si="722"/>
        <v>2228.1143348921341</v>
      </c>
      <c r="W640" s="51">
        <v>3862.22</v>
      </c>
      <c r="X640" s="51"/>
      <c r="Y640" s="41"/>
      <c r="Z640" s="40">
        <f t="shared" si="737"/>
        <v>54429.919999999998</v>
      </c>
      <c r="AA640" s="54">
        <f t="shared" si="723"/>
        <v>5809.5526888152999</v>
      </c>
      <c r="AB640" s="54">
        <f t="shared" si="724"/>
        <v>31772.331684565757</v>
      </c>
      <c r="AC640" s="54">
        <f t="shared" si="725"/>
        <v>10822.269626618938</v>
      </c>
      <c r="AD640" s="54">
        <f t="shared" si="726"/>
        <v>2163.5460000000003</v>
      </c>
      <c r="AE640" s="54">
        <f t="shared" si="727"/>
        <v>3862.22</v>
      </c>
      <c r="AF640" s="54">
        <f t="shared" si="728"/>
        <v>0</v>
      </c>
      <c r="AG640" s="54"/>
      <c r="AH640" s="42">
        <f t="shared" si="729"/>
        <v>54429.919999999998</v>
      </c>
      <c r="AI640" s="56">
        <f t="shared" si="730"/>
        <v>-1577.3199999999997</v>
      </c>
    </row>
    <row r="641" spans="1:35" x14ac:dyDescent="0.25">
      <c r="A641" s="31">
        <v>32</v>
      </c>
      <c r="B641" s="52">
        <v>5327</v>
      </c>
      <c r="C641" s="33">
        <v>2.2999999999999998</v>
      </c>
      <c r="D641" s="33">
        <v>10.34</v>
      </c>
      <c r="E641" s="33">
        <v>2.02</v>
      </c>
      <c r="F641" s="35">
        <v>0.77</v>
      </c>
      <c r="G641" s="35">
        <v>1.33</v>
      </c>
      <c r="H641" s="35"/>
      <c r="I641" s="51">
        <v>87789.29</v>
      </c>
      <c r="J641" s="41">
        <f t="shared" si="738"/>
        <v>10760.839999999993</v>
      </c>
      <c r="K641" s="41">
        <f t="shared" si="731"/>
        <v>55081.18</v>
      </c>
      <c r="L641" s="41">
        <f t="shared" si="732"/>
        <v>10760.54</v>
      </c>
      <c r="M641" s="41">
        <f t="shared" si="733"/>
        <v>4101.79</v>
      </c>
      <c r="N641" s="41">
        <v>7084.94</v>
      </c>
      <c r="O641" s="41"/>
      <c r="P641" s="213">
        <f t="shared" si="721"/>
        <v>0.93554703540716644</v>
      </c>
      <c r="Q641" s="40">
        <f t="shared" si="687"/>
        <v>87789.29</v>
      </c>
      <c r="R641" s="51">
        <v>82131.009999999995</v>
      </c>
      <c r="S641" s="41">
        <f t="shared" si="734"/>
        <v>10067.276573528492</v>
      </c>
      <c r="T641" s="41">
        <f t="shared" si="735"/>
        <v>51531.034655728508</v>
      </c>
      <c r="U641" s="41">
        <f t="shared" si="736"/>
        <v>10066.991296380231</v>
      </c>
      <c r="V641" s="41">
        <f t="shared" si="722"/>
        <v>3837.4174743627614</v>
      </c>
      <c r="W641" s="51">
        <v>6628.29</v>
      </c>
      <c r="X641" s="51"/>
      <c r="Y641" s="41"/>
      <c r="Z641" s="40">
        <f t="shared" si="737"/>
        <v>82131.009999999995</v>
      </c>
      <c r="AA641" s="54">
        <f t="shared" si="723"/>
        <v>9802.9040478912648</v>
      </c>
      <c r="AB641" s="54">
        <f t="shared" si="724"/>
        <v>51531.034655728508</v>
      </c>
      <c r="AC641" s="54">
        <f t="shared" si="725"/>
        <v>10066.991296380231</v>
      </c>
      <c r="AD641" s="54">
        <f t="shared" si="726"/>
        <v>4101.79</v>
      </c>
      <c r="AE641" s="54">
        <f t="shared" si="727"/>
        <v>6628.29</v>
      </c>
      <c r="AF641" s="54">
        <f t="shared" si="728"/>
        <v>0</v>
      </c>
      <c r="AG641" s="54"/>
      <c r="AH641" s="42">
        <f t="shared" si="729"/>
        <v>82131.009999999995</v>
      </c>
      <c r="AI641" s="56">
        <f t="shared" si="730"/>
        <v>5658.2799999999988</v>
      </c>
    </row>
    <row r="642" spans="1:35" x14ac:dyDescent="0.25">
      <c r="A642" s="32" t="s">
        <v>37</v>
      </c>
      <c r="B642" s="53">
        <f>SUM(B626:B641)</f>
        <v>80010.8</v>
      </c>
      <c r="C642" s="33"/>
      <c r="D642" s="34"/>
      <c r="E642" s="34"/>
      <c r="F642" s="35"/>
      <c r="G642" s="35"/>
      <c r="H642" s="35"/>
      <c r="I642" s="43">
        <f t="shared" ref="I642:N642" si="739">SUM(I626:I641)</f>
        <v>1493544.77</v>
      </c>
      <c r="J642" s="43">
        <f t="shared" si="739"/>
        <v>179296.88699999999</v>
      </c>
      <c r="K642" s="43">
        <f t="shared" si="739"/>
        <v>875507.95100000012</v>
      </c>
      <c r="L642" s="43">
        <f t="shared" si="739"/>
        <v>270716.64599999995</v>
      </c>
      <c r="M642" s="43">
        <f t="shared" si="739"/>
        <v>61608.315999999999</v>
      </c>
      <c r="N642" s="43">
        <f t="shared" si="739"/>
        <v>106414.97</v>
      </c>
      <c r="O642" s="43">
        <f>SUM(O631:O641)</f>
        <v>0</v>
      </c>
      <c r="P642" s="213">
        <f t="shared" si="721"/>
        <v>0.95308638120034384</v>
      </c>
      <c r="Q642" s="40">
        <f t="shared" si="687"/>
        <v>1493544.77</v>
      </c>
      <c r="R642" s="43">
        <f t="shared" ref="R642:W642" si="740">SUM(R626:R641)</f>
        <v>1423477.18</v>
      </c>
      <c r="S642" s="43">
        <f t="shared" si="740"/>
        <v>170795.35692065768</v>
      </c>
      <c r="T642" s="43">
        <f t="shared" si="740"/>
        <v>835728.15791265084</v>
      </c>
      <c r="U642" s="43">
        <f t="shared" si="740"/>
        <v>255988.92259737122</v>
      </c>
      <c r="V642" s="43">
        <f t="shared" si="740"/>
        <v>58923.372569320265</v>
      </c>
      <c r="W642" s="43">
        <f t="shared" si="740"/>
        <v>102041.37</v>
      </c>
      <c r="X642" s="43">
        <f>SUM(X631:X641)</f>
        <v>0</v>
      </c>
      <c r="Y642" s="41"/>
      <c r="Z642" s="40">
        <f t="shared" ref="Z642:AE642" si="741">SUM(Z626:Z641)</f>
        <v>1423477.18</v>
      </c>
      <c r="AA642" s="55">
        <f t="shared" si="741"/>
        <v>168110.41348997792</v>
      </c>
      <c r="AB642" s="55">
        <f t="shared" si="741"/>
        <v>835728.15791265084</v>
      </c>
      <c r="AC642" s="55">
        <f t="shared" si="741"/>
        <v>255988.92259737122</v>
      </c>
      <c r="AD642" s="55">
        <f t="shared" si="741"/>
        <v>61608.315999999999</v>
      </c>
      <c r="AE642" s="55">
        <f t="shared" si="741"/>
        <v>102041.37</v>
      </c>
      <c r="AF642" s="55">
        <f>SUM(AF631:AF641)</f>
        <v>0</v>
      </c>
      <c r="AG642" s="54"/>
      <c r="AH642" s="42">
        <f>SUM(AH626:AH641)</f>
        <v>1423477.18</v>
      </c>
      <c r="AI642" s="56">
        <f>SUM(AI626:AI641)</f>
        <v>70067.590000000055</v>
      </c>
    </row>
    <row r="643" spans="1:35" x14ac:dyDescent="0.25">
      <c r="A643" s="6" t="s">
        <v>45</v>
      </c>
      <c r="B643" s="37"/>
      <c r="G643" s="35"/>
      <c r="P643" s="213"/>
      <c r="Q643" s="40">
        <f t="shared" si="687"/>
        <v>0</v>
      </c>
    </row>
    <row r="644" spans="1:35" x14ac:dyDescent="0.25">
      <c r="A644" s="31">
        <v>5</v>
      </c>
      <c r="B644" s="52">
        <v>12921.5</v>
      </c>
      <c r="C644" s="33">
        <v>2.48</v>
      </c>
      <c r="D644" s="33">
        <v>10.57</v>
      </c>
      <c r="E644" s="33">
        <v>4.29</v>
      </c>
      <c r="F644" s="35">
        <v>0.77</v>
      </c>
      <c r="G644" s="35">
        <v>1.33</v>
      </c>
      <c r="H644" s="35">
        <v>5.51</v>
      </c>
      <c r="I644" s="51">
        <v>322908.77</v>
      </c>
      <c r="J644" s="41">
        <f>I644-K644-L644-M644-N644-O644</f>
        <v>32562.375</v>
      </c>
      <c r="K644" s="41">
        <f t="shared" ref="K644:K649" si="742">B644*D644</f>
        <v>136580.255</v>
      </c>
      <c r="L644" s="41">
        <f t="shared" ref="L644:L649" si="743">E644*B644</f>
        <v>55433.235000000001</v>
      </c>
      <c r="M644" s="41">
        <f t="shared" ref="M644:M649" si="744">F644*B644</f>
        <v>9949.5550000000003</v>
      </c>
      <c r="N644" s="41">
        <v>17185.72</v>
      </c>
      <c r="O644" s="41">
        <v>71197.63</v>
      </c>
      <c r="P644" s="213">
        <f t="shared" ref="P644:P650" si="745">R644/I644</f>
        <v>0.97334169647978275</v>
      </c>
      <c r="Q644" s="40">
        <f t="shared" si="687"/>
        <v>322908.77</v>
      </c>
      <c r="R644" s="51">
        <v>314300.57</v>
      </c>
      <c r="S644" s="41">
        <f t="shared" ref="S644:S649" si="746">R644-T644-U644-V644-W644-X644</f>
        <v>31115.297153477281</v>
      </c>
      <c r="T644" s="41">
        <f t="shared" ref="T644:T649" si="747">P644*K644</f>
        <v>132939.25710734134</v>
      </c>
      <c r="U644" s="41">
        <f t="shared" ref="U644:U649" si="748">L644*P644</f>
        <v>53955.478996262471</v>
      </c>
      <c r="V644" s="41">
        <f t="shared" ref="V644:V649" si="749">P644*M644</f>
        <v>9684.3167429189052</v>
      </c>
      <c r="W644" s="51">
        <v>16785.47</v>
      </c>
      <c r="X644" s="51">
        <v>69820.75</v>
      </c>
      <c r="Y644" s="41"/>
      <c r="Z644" s="40">
        <f t="shared" ref="Z644:Z649" si="750">SUM(S644:Y644)</f>
        <v>314300.57000000007</v>
      </c>
      <c r="AA644" s="54">
        <f t="shared" ref="AA644:AA649" si="751">Z644-AF644-AE644-AD644-AC644-AB644</f>
        <v>30850.058896396251</v>
      </c>
      <c r="AB644" s="54">
        <f t="shared" ref="AB644:AF649" si="752">T644</f>
        <v>132939.25710734134</v>
      </c>
      <c r="AC644" s="54">
        <f t="shared" si="752"/>
        <v>53955.478996262471</v>
      </c>
      <c r="AD644" s="54">
        <f t="shared" ref="AD644:AD649" si="753">M644</f>
        <v>9949.5550000000003</v>
      </c>
      <c r="AE644" s="54">
        <f t="shared" si="752"/>
        <v>16785.47</v>
      </c>
      <c r="AF644" s="54">
        <f t="shared" si="752"/>
        <v>69820.75</v>
      </c>
      <c r="AG644" s="54"/>
      <c r="AH644" s="42">
        <f t="shared" ref="AH644:AH649" si="754">SUM(AA644:AG644)</f>
        <v>314300.57000000007</v>
      </c>
      <c r="AI644" s="56">
        <f t="shared" ref="AI644:AI649" si="755">I644-Z644</f>
        <v>8608.1999999999534</v>
      </c>
    </row>
    <row r="645" spans="1:35" x14ac:dyDescent="0.25">
      <c r="A645" s="31">
        <v>13</v>
      </c>
      <c r="B645" s="52">
        <v>6390.9</v>
      </c>
      <c r="C645" s="33">
        <v>2.2999999999999998</v>
      </c>
      <c r="D645" s="33">
        <v>10.99</v>
      </c>
      <c r="E645" s="33">
        <v>2.99</v>
      </c>
      <c r="F645" s="35">
        <v>0.77</v>
      </c>
      <c r="G645" s="35">
        <v>1.33</v>
      </c>
      <c r="H645" s="35"/>
      <c r="I645" s="51">
        <v>118039.91</v>
      </c>
      <c r="J645" s="41">
        <f>I645-K645-L645-M645-N645</f>
        <v>15274.15500000001</v>
      </c>
      <c r="K645" s="41">
        <f t="shared" si="742"/>
        <v>70235.990999999995</v>
      </c>
      <c r="L645" s="41">
        <f t="shared" si="743"/>
        <v>19108.791000000001</v>
      </c>
      <c r="M645" s="41">
        <f t="shared" si="744"/>
        <v>4920.9929999999995</v>
      </c>
      <c r="N645" s="41">
        <v>8499.98</v>
      </c>
      <c r="O645" s="41"/>
      <c r="P645" s="213">
        <f t="shared" si="745"/>
        <v>0.92807602106778964</v>
      </c>
      <c r="Q645" s="40">
        <f t="shared" si="687"/>
        <v>118039.91</v>
      </c>
      <c r="R645" s="51">
        <v>109550.01</v>
      </c>
      <c r="S645" s="41">
        <f t="shared" si="746"/>
        <v>14151.504615128484</v>
      </c>
      <c r="T645" s="41">
        <f t="shared" si="747"/>
        <v>65184.339063033076</v>
      </c>
      <c r="U645" s="41">
        <f t="shared" si="748"/>
        <v>17734.410718695988</v>
      </c>
      <c r="V645" s="41">
        <f t="shared" si="749"/>
        <v>4567.0556031424449</v>
      </c>
      <c r="W645" s="51">
        <v>7912.7</v>
      </c>
      <c r="X645" s="51"/>
      <c r="Y645" s="41"/>
      <c r="Z645" s="40">
        <f t="shared" si="750"/>
        <v>109550.01</v>
      </c>
      <c r="AA645" s="54">
        <f t="shared" si="751"/>
        <v>13797.567218270931</v>
      </c>
      <c r="AB645" s="54">
        <f t="shared" si="752"/>
        <v>65184.339063033076</v>
      </c>
      <c r="AC645" s="54">
        <f t="shared" si="752"/>
        <v>17734.410718695988</v>
      </c>
      <c r="AD645" s="54">
        <f t="shared" si="753"/>
        <v>4920.9929999999995</v>
      </c>
      <c r="AE645" s="54">
        <f t="shared" si="752"/>
        <v>7912.7</v>
      </c>
      <c r="AF645" s="54">
        <f t="shared" si="752"/>
        <v>0</v>
      </c>
      <c r="AG645" s="54"/>
      <c r="AH645" s="42">
        <f t="shared" si="754"/>
        <v>109550.01</v>
      </c>
      <c r="AI645" s="56">
        <f t="shared" si="755"/>
        <v>8489.9000000000087</v>
      </c>
    </row>
    <row r="646" spans="1:35" x14ac:dyDescent="0.25">
      <c r="A646" s="31">
        <v>15</v>
      </c>
      <c r="B646" s="52">
        <v>13644.5</v>
      </c>
      <c r="C646" s="33">
        <v>2.2999999999999998</v>
      </c>
      <c r="D646" s="33">
        <v>11.04</v>
      </c>
      <c r="E646" s="33">
        <v>3.75</v>
      </c>
      <c r="F646" s="35">
        <v>0.77</v>
      </c>
      <c r="G646" s="35">
        <v>1.33</v>
      </c>
      <c r="H646" s="35"/>
      <c r="I646" s="51">
        <v>260883.55</v>
      </c>
      <c r="J646" s="41">
        <f>I646-K646-L646-M646-N646</f>
        <v>30427.909999999989</v>
      </c>
      <c r="K646" s="41">
        <f t="shared" si="742"/>
        <v>150635.28</v>
      </c>
      <c r="L646" s="41">
        <f t="shared" si="743"/>
        <v>51166.875</v>
      </c>
      <c r="M646" s="41">
        <f t="shared" si="744"/>
        <v>10506.264999999999</v>
      </c>
      <c r="N646" s="41">
        <v>18147.22</v>
      </c>
      <c r="O646" s="41"/>
      <c r="P646" s="213">
        <f t="shared" si="745"/>
        <v>1.0012567292955037</v>
      </c>
      <c r="Q646" s="40">
        <f t="shared" si="687"/>
        <v>260883.55</v>
      </c>
      <c r="R646" s="51">
        <v>261211.41</v>
      </c>
      <c r="S646" s="41">
        <f t="shared" si="746"/>
        <v>30495.435788903898</v>
      </c>
      <c r="T646" s="41">
        <f t="shared" si="747"/>
        <v>150824.58776931241</v>
      </c>
      <c r="U646" s="41">
        <f t="shared" si="748"/>
        <v>51231.177910771876</v>
      </c>
      <c r="V646" s="41">
        <f t="shared" si="749"/>
        <v>10519.468531011824</v>
      </c>
      <c r="W646" s="51">
        <v>18140.740000000002</v>
      </c>
      <c r="X646" s="51"/>
      <c r="Y646" s="41"/>
      <c r="Z646" s="40">
        <f t="shared" si="750"/>
        <v>261211.41000000003</v>
      </c>
      <c r="AA646" s="54">
        <f t="shared" si="751"/>
        <v>30508.639319915761</v>
      </c>
      <c r="AB646" s="54">
        <f t="shared" si="752"/>
        <v>150824.58776931241</v>
      </c>
      <c r="AC646" s="54">
        <f t="shared" si="752"/>
        <v>51231.177910771876</v>
      </c>
      <c r="AD646" s="54">
        <f t="shared" si="753"/>
        <v>10506.264999999999</v>
      </c>
      <c r="AE646" s="54">
        <f t="shared" si="752"/>
        <v>18140.740000000002</v>
      </c>
      <c r="AF646" s="54">
        <f t="shared" si="752"/>
        <v>0</v>
      </c>
      <c r="AG646" s="54"/>
      <c r="AH646" s="42">
        <f t="shared" si="754"/>
        <v>261211.41000000003</v>
      </c>
      <c r="AI646" s="56">
        <f t="shared" si="755"/>
        <v>-327.86000000004424</v>
      </c>
    </row>
    <row r="647" spans="1:35" x14ac:dyDescent="0.25">
      <c r="A647" s="31">
        <v>16</v>
      </c>
      <c r="B647" s="52">
        <v>10087.700000000001</v>
      </c>
      <c r="C647" s="33">
        <v>2.2999999999999998</v>
      </c>
      <c r="D647" s="33">
        <v>11.15</v>
      </c>
      <c r="E647" s="33">
        <v>3</v>
      </c>
      <c r="F647" s="35">
        <v>0.77</v>
      </c>
      <c r="G647" s="35">
        <v>1.33</v>
      </c>
      <c r="H647" s="35"/>
      <c r="I647" s="51">
        <v>188338.46</v>
      </c>
      <c r="J647" s="41">
        <f>I647-K647-L647-M647-N647</f>
        <v>24413.135999999973</v>
      </c>
      <c r="K647" s="41">
        <f t="shared" si="742"/>
        <v>112477.85500000001</v>
      </c>
      <c r="L647" s="41">
        <f t="shared" si="743"/>
        <v>30263.100000000002</v>
      </c>
      <c r="M647" s="41">
        <f t="shared" si="744"/>
        <v>7767.5290000000005</v>
      </c>
      <c r="N647" s="41">
        <v>13416.84</v>
      </c>
      <c r="O647" s="41"/>
      <c r="P647" s="213">
        <f t="shared" si="745"/>
        <v>1.0436533780726465</v>
      </c>
      <c r="Q647" s="40">
        <f t="shared" si="687"/>
        <v>188338.46</v>
      </c>
      <c r="R647" s="51">
        <v>196560.07</v>
      </c>
      <c r="S647" s="41">
        <f t="shared" si="746"/>
        <v>25445.752244807132</v>
      </c>
      <c r="T647" s="41">
        <f t="shared" si="747"/>
        <v>117387.89332911532</v>
      </c>
      <c r="U647" s="41">
        <f t="shared" si="748"/>
        <v>31584.18654595031</v>
      </c>
      <c r="V647" s="41">
        <f t="shared" si="749"/>
        <v>8106.6078801272461</v>
      </c>
      <c r="W647" s="51">
        <v>14035.63</v>
      </c>
      <c r="X647" s="51"/>
      <c r="Y647" s="41"/>
      <c r="Z647" s="40">
        <f t="shared" si="750"/>
        <v>196560.07</v>
      </c>
      <c r="AA647" s="54">
        <f t="shared" si="751"/>
        <v>25784.831124934368</v>
      </c>
      <c r="AB647" s="54">
        <f t="shared" si="752"/>
        <v>117387.89332911532</v>
      </c>
      <c r="AC647" s="54">
        <f t="shared" si="752"/>
        <v>31584.18654595031</v>
      </c>
      <c r="AD647" s="54">
        <f t="shared" si="753"/>
        <v>7767.5290000000005</v>
      </c>
      <c r="AE647" s="54">
        <f t="shared" si="752"/>
        <v>14035.63</v>
      </c>
      <c r="AF647" s="54">
        <f t="shared" si="752"/>
        <v>0</v>
      </c>
      <c r="AG647" s="54"/>
      <c r="AH647" s="42">
        <f t="shared" si="754"/>
        <v>196560.07</v>
      </c>
      <c r="AI647" s="56">
        <f t="shared" si="755"/>
        <v>-8221.6100000000151</v>
      </c>
    </row>
    <row r="648" spans="1:35" x14ac:dyDescent="0.25">
      <c r="A648" s="31">
        <v>17</v>
      </c>
      <c r="B648" s="52">
        <v>6466.1</v>
      </c>
      <c r="C648" s="33">
        <v>2.2999999999999998</v>
      </c>
      <c r="D648" s="33">
        <v>11.07</v>
      </c>
      <c r="E648" s="33">
        <v>3.25</v>
      </c>
      <c r="F648" s="35">
        <v>0.77</v>
      </c>
      <c r="G648" s="35">
        <v>1.33</v>
      </c>
      <c r="H648" s="35"/>
      <c r="I648" s="51">
        <v>120334.35</v>
      </c>
      <c r="J648" s="41">
        <f>I648-K648-L648-M648-N648</f>
        <v>14160.951000000005</v>
      </c>
      <c r="K648" s="41">
        <f t="shared" si="742"/>
        <v>71579.726999999999</v>
      </c>
      <c r="L648" s="41">
        <f t="shared" si="743"/>
        <v>21014.825000000001</v>
      </c>
      <c r="M648" s="41">
        <f t="shared" si="744"/>
        <v>4978.8970000000008</v>
      </c>
      <c r="N648" s="41">
        <v>8599.9500000000007</v>
      </c>
      <c r="O648" s="41"/>
      <c r="P648" s="213">
        <f t="shared" si="745"/>
        <v>1.0529041790644149</v>
      </c>
      <c r="Q648" s="40">
        <f t="shared" si="687"/>
        <v>120334.35</v>
      </c>
      <c r="R648" s="51">
        <v>126700.54</v>
      </c>
      <c r="S648" s="41">
        <f t="shared" si="746"/>
        <v>14897.297782171438</v>
      </c>
      <c r="T648" s="41">
        <f t="shared" si="747"/>
        <v>75366.59369458993</v>
      </c>
      <c r="U648" s="41">
        <f t="shared" si="748"/>
        <v>22126.597064807345</v>
      </c>
      <c r="V648" s="41">
        <f t="shared" si="749"/>
        <v>5242.3014584312787</v>
      </c>
      <c r="W648" s="51">
        <v>9067.75</v>
      </c>
      <c r="X648" s="51"/>
      <c r="Y648" s="41"/>
      <c r="Z648" s="40">
        <f t="shared" si="750"/>
        <v>126700.54</v>
      </c>
      <c r="AA648" s="54">
        <f t="shared" si="751"/>
        <v>15160.702240602724</v>
      </c>
      <c r="AB648" s="54">
        <f t="shared" si="752"/>
        <v>75366.59369458993</v>
      </c>
      <c r="AC648" s="54">
        <f t="shared" si="752"/>
        <v>22126.597064807345</v>
      </c>
      <c r="AD648" s="54">
        <f t="shared" si="753"/>
        <v>4978.8970000000008</v>
      </c>
      <c r="AE648" s="54">
        <f t="shared" si="752"/>
        <v>9067.75</v>
      </c>
      <c r="AF648" s="54">
        <f t="shared" si="752"/>
        <v>0</v>
      </c>
      <c r="AG648" s="54"/>
      <c r="AH648" s="42">
        <f t="shared" si="754"/>
        <v>126700.54</v>
      </c>
      <c r="AI648" s="56">
        <f t="shared" si="755"/>
        <v>-6366.1899999999878</v>
      </c>
    </row>
    <row r="649" spans="1:35" x14ac:dyDescent="0.25">
      <c r="A649" s="31" t="s">
        <v>38</v>
      </c>
      <c r="B649" s="52">
        <v>5386.3</v>
      </c>
      <c r="C649" s="33">
        <v>2.2999999999999998</v>
      </c>
      <c r="D649" s="33">
        <v>11.65</v>
      </c>
      <c r="E649" s="33">
        <v>1.51</v>
      </c>
      <c r="F649" s="35">
        <v>0.77</v>
      </c>
      <c r="G649" s="35">
        <v>1.33</v>
      </c>
      <c r="H649" s="35"/>
      <c r="I649" s="51">
        <v>93667.82</v>
      </c>
      <c r="J649" s="41">
        <f>I649-K649-L649-M649-N649</f>
        <v>11472.800999999999</v>
      </c>
      <c r="K649" s="41">
        <f t="shared" si="742"/>
        <v>62750.395000000004</v>
      </c>
      <c r="L649" s="41">
        <f t="shared" si="743"/>
        <v>8133.3130000000001</v>
      </c>
      <c r="M649" s="41">
        <f t="shared" si="744"/>
        <v>4147.451</v>
      </c>
      <c r="N649" s="41">
        <v>7163.86</v>
      </c>
      <c r="O649" s="41"/>
      <c r="P649" s="213">
        <f t="shared" si="745"/>
        <v>0.94059058916925797</v>
      </c>
      <c r="Q649" s="40">
        <f t="shared" si="687"/>
        <v>93667.82</v>
      </c>
      <c r="R649" s="51">
        <v>88103.07</v>
      </c>
      <c r="S649" s="41">
        <f t="shared" si="746"/>
        <v>10784.597950137733</v>
      </c>
      <c r="T649" s="41">
        <f t="shared" si="747"/>
        <v>59022.431003653663</v>
      </c>
      <c r="U649" s="41">
        <f t="shared" si="748"/>
        <v>7650.117666567985</v>
      </c>
      <c r="V649" s="41">
        <f t="shared" si="749"/>
        <v>3901.053379640628</v>
      </c>
      <c r="W649" s="51">
        <v>6744.87</v>
      </c>
      <c r="X649" s="51"/>
      <c r="Y649" s="41"/>
      <c r="Z649" s="40">
        <f t="shared" si="750"/>
        <v>88103.069999999992</v>
      </c>
      <c r="AA649" s="54">
        <f t="shared" si="751"/>
        <v>10538.200329778352</v>
      </c>
      <c r="AB649" s="54">
        <f t="shared" si="752"/>
        <v>59022.431003653663</v>
      </c>
      <c r="AC649" s="54">
        <f t="shared" si="752"/>
        <v>7650.117666567985</v>
      </c>
      <c r="AD649" s="54">
        <f t="shared" si="753"/>
        <v>4147.451</v>
      </c>
      <c r="AE649" s="54">
        <f t="shared" si="752"/>
        <v>6744.87</v>
      </c>
      <c r="AF649" s="54">
        <f t="shared" si="752"/>
        <v>0</v>
      </c>
      <c r="AG649" s="54"/>
      <c r="AH649" s="42">
        <f t="shared" si="754"/>
        <v>88103.069999999992</v>
      </c>
      <c r="AI649" s="56">
        <f t="shared" si="755"/>
        <v>5564.7500000000146</v>
      </c>
    </row>
    <row r="650" spans="1:35" x14ac:dyDescent="0.25">
      <c r="A650" s="32" t="s">
        <v>37</v>
      </c>
      <c r="B650" s="53">
        <f>SUM(B644:B649)</f>
        <v>54897.000000000007</v>
      </c>
      <c r="C650" s="33"/>
      <c r="D650" s="34"/>
      <c r="E650" s="34"/>
      <c r="F650" s="35"/>
      <c r="G650" s="35"/>
      <c r="H650" s="35"/>
      <c r="I650" s="43">
        <f t="shared" ref="I650:O650" si="756">SUM(I644:I649)</f>
        <v>1104172.8599999999</v>
      </c>
      <c r="J650" s="43">
        <f t="shared" si="756"/>
        <v>128311.32799999998</v>
      </c>
      <c r="K650" s="43">
        <f t="shared" si="756"/>
        <v>604259.50299999991</v>
      </c>
      <c r="L650" s="43">
        <f t="shared" si="756"/>
        <v>185120.139</v>
      </c>
      <c r="M650" s="43">
        <f t="shared" si="756"/>
        <v>42270.69</v>
      </c>
      <c r="N650" s="43">
        <f t="shared" si="756"/>
        <v>73013.569999999992</v>
      </c>
      <c r="O650" s="43">
        <f t="shared" si="756"/>
        <v>71197.63</v>
      </c>
      <c r="P650" s="213">
        <f t="shared" si="745"/>
        <v>0.99298371633586457</v>
      </c>
      <c r="Q650" s="40">
        <f t="shared" si="687"/>
        <v>1104172.8599999999</v>
      </c>
      <c r="R650" s="43">
        <f t="shared" ref="R650:W650" si="757">SUM(R644:R649)</f>
        <v>1096425.6700000002</v>
      </c>
      <c r="S650" s="43">
        <f t="shared" si="757"/>
        <v>126889.88553462595</v>
      </c>
      <c r="T650" s="43">
        <f t="shared" si="757"/>
        <v>600725.1019670458</v>
      </c>
      <c r="U650" s="43">
        <f t="shared" si="757"/>
        <v>184281.968903056</v>
      </c>
      <c r="V650" s="43">
        <f t="shared" si="757"/>
        <v>42020.803595272329</v>
      </c>
      <c r="W650" s="43">
        <f t="shared" si="757"/>
        <v>72687.16</v>
      </c>
      <c r="X650" s="43">
        <f>SUM(X638:X649)</f>
        <v>69820.75</v>
      </c>
      <c r="Y650" s="41"/>
      <c r="Z650" s="40">
        <f t="shared" ref="Z650:AF650" si="758">SUM(Z644:Z649)</f>
        <v>1096425.6700000002</v>
      </c>
      <c r="AA650" s="55">
        <f t="shared" si="758"/>
        <v>126639.9991298984</v>
      </c>
      <c r="AB650" s="55">
        <f t="shared" si="758"/>
        <v>600725.1019670458</v>
      </c>
      <c r="AC650" s="55">
        <f t="shared" si="758"/>
        <v>184281.968903056</v>
      </c>
      <c r="AD650" s="55">
        <f t="shared" si="758"/>
        <v>42270.69</v>
      </c>
      <c r="AE650" s="55">
        <f t="shared" si="758"/>
        <v>72687.16</v>
      </c>
      <c r="AF650" s="55">
        <f t="shared" si="758"/>
        <v>69820.75</v>
      </c>
      <c r="AG650" s="54"/>
      <c r="AH650" s="42">
        <f>SUM(AH644:AH649)</f>
        <v>1096425.6700000002</v>
      </c>
      <c r="AI650" s="56">
        <f>SUM(AI644:AI649)</f>
        <v>7747.1899999999296</v>
      </c>
    </row>
    <row r="651" spans="1:35" x14ac:dyDescent="0.25">
      <c r="A651" t="s">
        <v>40</v>
      </c>
      <c r="P651" s="213"/>
      <c r="Q651" s="40">
        <f t="shared" si="687"/>
        <v>0</v>
      </c>
    </row>
    <row r="652" spans="1:35" x14ac:dyDescent="0.25">
      <c r="A652" s="31">
        <v>2</v>
      </c>
      <c r="B652" s="52">
        <v>14818.5</v>
      </c>
      <c r="C652" s="33">
        <v>2.2999999999999998</v>
      </c>
      <c r="D652" s="33">
        <v>10.92</v>
      </c>
      <c r="E652" s="33">
        <v>3.15</v>
      </c>
      <c r="F652" s="35">
        <v>0.77</v>
      </c>
      <c r="G652" s="35">
        <v>1.33</v>
      </c>
      <c r="H652" s="35"/>
      <c r="I652" s="51">
        <v>273550.69</v>
      </c>
      <c r="J652" s="41">
        <f>I652-K652-L652-M652-N652</f>
        <v>33935.340000000011</v>
      </c>
      <c r="K652" s="41">
        <f>B652*D652</f>
        <v>161818.01999999999</v>
      </c>
      <c r="L652" s="41">
        <f>E652*B652</f>
        <v>46678.275000000001</v>
      </c>
      <c r="M652" s="41">
        <f>F652*B652</f>
        <v>11410.245000000001</v>
      </c>
      <c r="N652" s="41">
        <v>19708.810000000001</v>
      </c>
      <c r="O652" s="41"/>
      <c r="P652" s="213">
        <f>R652/I652</f>
        <v>0.9335985224530049</v>
      </c>
      <c r="Q652" s="40">
        <f t="shared" si="687"/>
        <v>273550.69</v>
      </c>
      <c r="R652" s="51">
        <v>255386.52</v>
      </c>
      <c r="S652" s="41">
        <f>R652-T652-U652-V652-W652-X652</f>
        <v>31667.089178247374</v>
      </c>
      <c r="T652" s="41">
        <f>P652*K652</f>
        <v>151073.06437827079</v>
      </c>
      <c r="U652" s="41">
        <f>L652*P652</f>
        <v>43578.76857065504</v>
      </c>
      <c r="V652" s="41">
        <f>P652*M652</f>
        <v>10652.587872826787</v>
      </c>
      <c r="W652" s="51">
        <v>18415.009999999998</v>
      </c>
      <c r="X652" s="51"/>
      <c r="Y652" s="41"/>
      <c r="Z652" s="40">
        <f>SUM(S652:Y652)</f>
        <v>255386.52000000002</v>
      </c>
      <c r="AA652" s="54">
        <f>Z652-AF652-AE652-AD652-AC652-AB652</f>
        <v>30909.432051074196</v>
      </c>
      <c r="AB652" s="54">
        <f t="shared" ref="AB652:AF655" si="759">T652</f>
        <v>151073.06437827079</v>
      </c>
      <c r="AC652" s="54">
        <f t="shared" si="759"/>
        <v>43578.76857065504</v>
      </c>
      <c r="AD652" s="54">
        <f>M652</f>
        <v>11410.245000000001</v>
      </c>
      <c r="AE652" s="54">
        <f t="shared" si="759"/>
        <v>18415.009999999998</v>
      </c>
      <c r="AF652" s="54">
        <f t="shared" si="759"/>
        <v>0</v>
      </c>
      <c r="AG652" s="54"/>
      <c r="AH652" s="42">
        <f>SUM(AA652:AG652)</f>
        <v>255386.52000000002</v>
      </c>
      <c r="AI652" s="56">
        <f>I652-Z652</f>
        <v>18164.169999999984</v>
      </c>
    </row>
    <row r="653" spans="1:35" x14ac:dyDescent="0.25">
      <c r="A653" s="31">
        <v>14</v>
      </c>
      <c r="B653" s="52">
        <v>9268.9</v>
      </c>
      <c r="C653" s="33">
        <v>2.2999999999999998</v>
      </c>
      <c r="D653" s="33">
        <v>10.92</v>
      </c>
      <c r="E653" s="33">
        <v>2.95</v>
      </c>
      <c r="F653" s="35">
        <v>0.77</v>
      </c>
      <c r="G653" s="35">
        <v>1.33</v>
      </c>
      <c r="H653" s="35"/>
      <c r="I653" s="51">
        <v>171196.82</v>
      </c>
      <c r="J653" s="41">
        <f>I653-K653-L653-M653-N653</f>
        <v>23172.44400000001</v>
      </c>
      <c r="K653" s="41">
        <f>B653*D653</f>
        <v>101216.38799999999</v>
      </c>
      <c r="L653" s="41">
        <f>E653*B653</f>
        <v>27343.255000000001</v>
      </c>
      <c r="M653" s="41">
        <f>F653*B653</f>
        <v>7137.0529999999999</v>
      </c>
      <c r="N653" s="41">
        <v>12327.68</v>
      </c>
      <c r="O653" s="41"/>
      <c r="P653" s="213">
        <f>R653/I653</f>
        <v>1.0379479595473795</v>
      </c>
      <c r="Q653" s="40">
        <f t="shared" si="687"/>
        <v>171196.82</v>
      </c>
      <c r="R653" s="51">
        <v>177693.39</v>
      </c>
      <c r="S653" s="41">
        <f>R653-T653-U653-V653-W653-X653</f>
        <v>24036.741269478975</v>
      </c>
      <c r="T653" s="41">
        <f>P653*K653</f>
        <v>105057.34339735586</v>
      </c>
      <c r="U653" s="41">
        <f>L653*P653</f>
        <v>28380.875734633682</v>
      </c>
      <c r="V653" s="41">
        <f>P653*M653</f>
        <v>7407.889598531503</v>
      </c>
      <c r="W653" s="51">
        <v>12810.54</v>
      </c>
      <c r="X653" s="51"/>
      <c r="Y653" s="41"/>
      <c r="Z653" s="40">
        <f>SUM(S653:Y653)</f>
        <v>177693.39</v>
      </c>
      <c r="AA653" s="54">
        <f>Z653-AF653-AE653-AD653-AC653-AB653</f>
        <v>24307.577868010485</v>
      </c>
      <c r="AB653" s="54">
        <f t="shared" si="759"/>
        <v>105057.34339735586</v>
      </c>
      <c r="AC653" s="54">
        <f t="shared" si="759"/>
        <v>28380.875734633682</v>
      </c>
      <c r="AD653" s="54">
        <f>M653</f>
        <v>7137.0529999999999</v>
      </c>
      <c r="AE653" s="54">
        <f t="shared" si="759"/>
        <v>12810.54</v>
      </c>
      <c r="AF653" s="54">
        <f t="shared" si="759"/>
        <v>0</v>
      </c>
      <c r="AG653" s="54"/>
      <c r="AH653" s="42">
        <f>SUM(AA653:AG653)</f>
        <v>177693.39000000004</v>
      </c>
      <c r="AI653" s="56">
        <f>I653-Z653</f>
        <v>-6496.570000000007</v>
      </c>
    </row>
    <row r="654" spans="1:35" x14ac:dyDescent="0.25">
      <c r="A654" s="31">
        <v>6</v>
      </c>
      <c r="B654" s="52">
        <v>7878.8</v>
      </c>
      <c r="C654" s="33">
        <v>2.2999999999999998</v>
      </c>
      <c r="D654" s="33">
        <v>11.24</v>
      </c>
      <c r="E654" s="33">
        <v>3.02</v>
      </c>
      <c r="F654" s="35">
        <v>0.77</v>
      </c>
      <c r="G654" s="35">
        <v>1.33</v>
      </c>
      <c r="H654" s="35"/>
      <c r="I654" s="51">
        <v>143158.20000000001</v>
      </c>
      <c r="J654" s="41">
        <f>I654-K654-L654-M654-N654</f>
        <v>14261.15600000001</v>
      </c>
      <c r="K654" s="41">
        <f>B654*D654</f>
        <v>88557.712</v>
      </c>
      <c r="L654" s="41">
        <f>E654*B654</f>
        <v>23793.976000000002</v>
      </c>
      <c r="M654" s="41">
        <f>F654*B654</f>
        <v>6066.6760000000004</v>
      </c>
      <c r="N654" s="41">
        <v>10478.68</v>
      </c>
      <c r="O654" s="41"/>
      <c r="P654" s="213">
        <f>R654/I654</f>
        <v>0.93213850132231324</v>
      </c>
      <c r="Q654" s="40">
        <f t="shared" si="687"/>
        <v>143158.20000000001</v>
      </c>
      <c r="R654" s="51">
        <v>133443.26999999999</v>
      </c>
      <c r="S654" s="41">
        <f>R654-T654-U654-V654-W654-X654</f>
        <v>13288.773651999818</v>
      </c>
      <c r="T654" s="41">
        <f>P654*K654</f>
        <v>82548.052944213036</v>
      </c>
      <c r="U654" s="41">
        <f>L654*P654</f>
        <v>22179.28112913909</v>
      </c>
      <c r="V654" s="41">
        <f>P654*M654</f>
        <v>5654.9822746480468</v>
      </c>
      <c r="W654" s="51">
        <v>9772.18</v>
      </c>
      <c r="X654" s="51"/>
      <c r="Y654" s="41"/>
      <c r="Z654" s="40">
        <f>SUM(S654:Y654)</f>
        <v>133443.26999999999</v>
      </c>
      <c r="AA654" s="54">
        <f>Z654-AF654-AE654-AD654-AC654-AB654</f>
        <v>12877.079926647857</v>
      </c>
      <c r="AB654" s="54">
        <f t="shared" si="759"/>
        <v>82548.052944213036</v>
      </c>
      <c r="AC654" s="54">
        <f t="shared" si="759"/>
        <v>22179.28112913909</v>
      </c>
      <c r="AD654" s="54">
        <f>M654</f>
        <v>6066.6760000000004</v>
      </c>
      <c r="AE654" s="54">
        <f t="shared" si="759"/>
        <v>9772.18</v>
      </c>
      <c r="AF654" s="54">
        <f t="shared" si="759"/>
        <v>0</v>
      </c>
      <c r="AG654" s="54"/>
      <c r="AH654" s="42">
        <f>SUM(AA654:AG654)</f>
        <v>133443.26999999999</v>
      </c>
      <c r="AI654" s="56">
        <f>I654-Z654</f>
        <v>9714.9300000000221</v>
      </c>
    </row>
    <row r="655" spans="1:35" x14ac:dyDescent="0.25">
      <c r="A655" s="31">
        <v>24</v>
      </c>
      <c r="B655" s="52">
        <v>3990.2</v>
      </c>
      <c r="C655" s="33">
        <v>2.2999999999999998</v>
      </c>
      <c r="D655" s="33">
        <v>12.24</v>
      </c>
      <c r="E655" s="33">
        <v>2.75</v>
      </c>
      <c r="F655" s="35">
        <v>0.77</v>
      </c>
      <c r="G655" s="35">
        <v>1.33</v>
      </c>
      <c r="H655" s="35"/>
      <c r="I655" s="51">
        <v>77211.039999999994</v>
      </c>
      <c r="J655" s="41">
        <f>I655-K655-L655-M655-N655</f>
        <v>9018.4579999999987</v>
      </c>
      <c r="K655" s="41">
        <f>B655*D655</f>
        <v>48840.047999999995</v>
      </c>
      <c r="L655" s="41">
        <f>E655*B655</f>
        <v>10973.05</v>
      </c>
      <c r="M655" s="41">
        <f>F655*B655</f>
        <v>3072.4539999999997</v>
      </c>
      <c r="N655" s="41">
        <v>5307.03</v>
      </c>
      <c r="O655" s="41"/>
      <c r="P655" s="213">
        <f>R655/I655</f>
        <v>0.79020927577196221</v>
      </c>
      <c r="Q655" s="40">
        <f t="shared" si="687"/>
        <v>77211.039999999994</v>
      </c>
      <c r="R655" s="51">
        <v>61012.88</v>
      </c>
      <c r="S655" s="41">
        <f>R655-T655-U655-V655-W655-X655</f>
        <v>7116.3834975599293</v>
      </c>
      <c r="T655" s="41">
        <f>P655*K655</f>
        <v>38593.858958747871</v>
      </c>
      <c r="U655" s="41">
        <f>L655*P655</f>
        <v>8671.0058935095294</v>
      </c>
      <c r="V655" s="41">
        <f>P655*M655</f>
        <v>2427.8816501826682</v>
      </c>
      <c r="W655" s="51">
        <v>4203.75</v>
      </c>
      <c r="X655" s="51"/>
      <c r="Y655" s="41"/>
      <c r="Z655" s="40">
        <f>SUM(S655:Y655)</f>
        <v>61012.88</v>
      </c>
      <c r="AA655" s="54">
        <f>Z655-AF655-AE655-AD655-AC655-AB655</f>
        <v>6471.8111477425991</v>
      </c>
      <c r="AB655" s="54">
        <f t="shared" si="759"/>
        <v>38593.858958747871</v>
      </c>
      <c r="AC655" s="54">
        <f t="shared" si="759"/>
        <v>8671.0058935095294</v>
      </c>
      <c r="AD655" s="54">
        <f>M655</f>
        <v>3072.4539999999997</v>
      </c>
      <c r="AE655" s="54">
        <f t="shared" si="759"/>
        <v>4203.75</v>
      </c>
      <c r="AF655" s="54">
        <f t="shared" si="759"/>
        <v>0</v>
      </c>
      <c r="AG655" s="54"/>
      <c r="AH655" s="42">
        <f>SUM(AA655:AG655)</f>
        <v>61012.88</v>
      </c>
      <c r="AI655" s="56">
        <f>I655-Z655</f>
        <v>16198.159999999996</v>
      </c>
    </row>
    <row r="656" spans="1:35" x14ac:dyDescent="0.25">
      <c r="A656" s="32" t="s">
        <v>37</v>
      </c>
      <c r="B656" s="53">
        <f>SUM(B652:B655)</f>
        <v>35956.400000000001</v>
      </c>
      <c r="C656" s="33"/>
      <c r="D656" s="34"/>
      <c r="E656" s="34"/>
      <c r="F656" s="35"/>
      <c r="G656" s="35"/>
      <c r="H656" s="35"/>
      <c r="I656" s="43">
        <f t="shared" ref="I656:O656" si="760">SUM(I652:I655)</f>
        <v>665116.75</v>
      </c>
      <c r="J656" s="43">
        <f t="shared" si="760"/>
        <v>80387.39800000003</v>
      </c>
      <c r="K656" s="43">
        <f t="shared" si="760"/>
        <v>400432.16800000001</v>
      </c>
      <c r="L656" s="43">
        <f t="shared" si="760"/>
        <v>108788.556</v>
      </c>
      <c r="M656" s="43">
        <f t="shared" si="760"/>
        <v>27686.428</v>
      </c>
      <c r="N656" s="43">
        <f t="shared" si="760"/>
        <v>47822.2</v>
      </c>
      <c r="O656" s="43">
        <f t="shared" si="760"/>
        <v>0</v>
      </c>
      <c r="P656" s="213">
        <f>R656/I656</f>
        <v>0.94349760399208116</v>
      </c>
      <c r="Q656" s="40">
        <f t="shared" si="687"/>
        <v>665116.75</v>
      </c>
      <c r="R656" s="43">
        <f t="shared" ref="R656:X656" si="761">SUM(R652:R655)</f>
        <v>627536.06000000006</v>
      </c>
      <c r="S656" s="43">
        <f t="shared" si="761"/>
        <v>76108.98759728609</v>
      </c>
      <c r="T656" s="43">
        <f t="shared" si="761"/>
        <v>377272.31967858755</v>
      </c>
      <c r="U656" s="43">
        <f t="shared" si="761"/>
        <v>102809.93132793733</v>
      </c>
      <c r="V656" s="43">
        <f t="shared" si="761"/>
        <v>26143.341396189004</v>
      </c>
      <c r="W656" s="43">
        <f t="shared" si="761"/>
        <v>45201.479999999996</v>
      </c>
      <c r="X656" s="43">
        <f t="shared" si="761"/>
        <v>0</v>
      </c>
      <c r="Y656" s="41"/>
      <c r="Z656" s="40">
        <f>SUM(Z652:Z655)</f>
        <v>627536.06000000006</v>
      </c>
      <c r="AA656" s="55">
        <f>SUM(AA652:AA655)</f>
        <v>74565.900993475138</v>
      </c>
      <c r="AB656" s="55">
        <f>SUM(AB652:AB655)</f>
        <v>377272.31967858755</v>
      </c>
      <c r="AC656" s="55">
        <f>SUM(AC652:AC655)</f>
        <v>102809.93132793733</v>
      </c>
      <c r="AD656" s="55">
        <f>SUM(AD652:AD655)</f>
        <v>27686.428</v>
      </c>
      <c r="AE656" s="55">
        <f>SUM(AE654:AE655)</f>
        <v>13975.93</v>
      </c>
      <c r="AF656" s="55">
        <f>SUM(AF652:AF655)</f>
        <v>0</v>
      </c>
      <c r="AG656" s="54"/>
      <c r="AH656" s="42">
        <f>SUM(AH652:AH655)</f>
        <v>627536.06000000006</v>
      </c>
      <c r="AI656" s="56">
        <f>SUM(AI652:AI655)</f>
        <v>37580.689999999995</v>
      </c>
    </row>
    <row r="657" spans="1:35" x14ac:dyDescent="0.25">
      <c r="A657" t="s">
        <v>41</v>
      </c>
      <c r="I657" t="s">
        <v>59</v>
      </c>
      <c r="P657" s="213"/>
      <c r="Q657" s="40" t="str">
        <f t="shared" si="687"/>
        <v xml:space="preserve"> </v>
      </c>
    </row>
    <row r="658" spans="1:35" x14ac:dyDescent="0.25">
      <c r="A658" s="31">
        <v>15</v>
      </c>
      <c r="B658" s="52">
        <v>3319.7</v>
      </c>
      <c r="C658" s="33">
        <v>2.2999999999999998</v>
      </c>
      <c r="D658" s="33">
        <v>13.7</v>
      </c>
      <c r="E658" s="33">
        <v>10</v>
      </c>
      <c r="F658" s="35">
        <v>0.77</v>
      </c>
      <c r="G658" s="35">
        <v>1.33</v>
      </c>
      <c r="H658" s="35"/>
      <c r="I658" s="51">
        <v>94500.7</v>
      </c>
      <c r="J658" s="41">
        <f>I658-K658-L658-M658-N658</f>
        <v>8852.3810000000049</v>
      </c>
      <c r="K658" s="41">
        <f>B658*D658</f>
        <v>45479.889999999992</v>
      </c>
      <c r="L658" s="41">
        <f>E658*B658</f>
        <v>33197</v>
      </c>
      <c r="M658" s="41">
        <f>F658*B658</f>
        <v>2556.1689999999999</v>
      </c>
      <c r="N658" s="41">
        <v>4415.26</v>
      </c>
      <c r="O658" s="41"/>
      <c r="P658" s="213">
        <f t="shared" ref="P658:P670" si="762">R658/I658</f>
        <v>0.9503662935830105</v>
      </c>
      <c r="Q658" s="40">
        <f t="shared" si="687"/>
        <v>94500.7</v>
      </c>
      <c r="R658" s="51">
        <v>89810.28</v>
      </c>
      <c r="S658" s="41">
        <f>R658-T658-U658-V658-W658-X658</f>
        <v>8316.58880175999</v>
      </c>
      <c r="T658" s="41">
        <f>P658*K658</f>
        <v>43222.554491863018</v>
      </c>
      <c r="U658" s="41">
        <f>L658*P658</f>
        <v>31549.309848075201</v>
      </c>
      <c r="V658" s="41">
        <f t="shared" ref="V658:V669" si="763">P658*M658</f>
        <v>2429.2968583017901</v>
      </c>
      <c r="W658" s="51">
        <v>4292.53</v>
      </c>
      <c r="X658" s="51"/>
      <c r="Y658" s="41"/>
      <c r="Z658" s="40">
        <f>SUM(S658:Y658)</f>
        <v>89810.28</v>
      </c>
      <c r="AA658" s="54">
        <f t="shared" ref="AA658:AA669" si="764">Z658-AF658-AE658-AD658-AC658-AB658</f>
        <v>8189.7166600617857</v>
      </c>
      <c r="AB658" s="54">
        <f t="shared" ref="AB658:AB669" si="765">T658</f>
        <v>43222.554491863018</v>
      </c>
      <c r="AC658" s="54">
        <f t="shared" ref="AC658:AC669" si="766">U658</f>
        <v>31549.309848075201</v>
      </c>
      <c r="AD658" s="54">
        <f t="shared" ref="AD658:AD669" si="767">M658</f>
        <v>2556.1689999999999</v>
      </c>
      <c r="AE658" s="54">
        <f t="shared" ref="AE658:AE669" si="768">W658</f>
        <v>4292.53</v>
      </c>
      <c r="AF658" s="54">
        <f t="shared" ref="AF658:AF669" si="769">X658</f>
        <v>0</v>
      </c>
      <c r="AG658" s="54"/>
      <c r="AH658" s="42">
        <f t="shared" ref="AH658:AH669" si="770">SUM(AA658:AG658)</f>
        <v>89810.28</v>
      </c>
      <c r="AI658" s="56">
        <f t="shared" ref="AI658:AI669" si="771">I658-Z658</f>
        <v>4690.4199999999983</v>
      </c>
    </row>
    <row r="659" spans="1:35" x14ac:dyDescent="0.25">
      <c r="A659" s="31">
        <v>17</v>
      </c>
      <c r="B659" s="52">
        <v>2780.3</v>
      </c>
      <c r="C659" s="33">
        <v>2.2999999999999998</v>
      </c>
      <c r="D659" s="33">
        <v>13.23</v>
      </c>
      <c r="E659" s="33">
        <v>10</v>
      </c>
      <c r="F659" s="35">
        <v>0.77</v>
      </c>
      <c r="G659" s="35">
        <v>1.33</v>
      </c>
      <c r="H659" s="35"/>
      <c r="I659" s="51">
        <v>76986.84</v>
      </c>
      <c r="J659" s="41">
        <f>I659-K659-L659-M659-N659</f>
        <v>6561.8499999999904</v>
      </c>
      <c r="K659" s="41">
        <f t="shared" ref="K659:K669" si="772">B659*D659</f>
        <v>36783.369000000006</v>
      </c>
      <c r="L659" s="41">
        <f t="shared" ref="L659:L669" si="773">E659*B659</f>
        <v>27803</v>
      </c>
      <c r="M659" s="41">
        <f t="shared" ref="M659:M669" si="774">F659*B659</f>
        <v>2140.8310000000001</v>
      </c>
      <c r="N659" s="41">
        <v>3697.79</v>
      </c>
      <c r="O659" s="41"/>
      <c r="P659" s="213">
        <f t="shared" si="762"/>
        <v>0.85478102491282926</v>
      </c>
      <c r="Q659" s="40">
        <f t="shared" si="687"/>
        <v>76986.84</v>
      </c>
      <c r="R659" s="51">
        <v>65806.89</v>
      </c>
      <c r="S659" s="41">
        <f t="shared" ref="S659:S669" si="775">R659-T659-U659-V659-W659-X659</f>
        <v>5516.7255944366552</v>
      </c>
      <c r="T659" s="41">
        <f t="shared" ref="T659:T669" si="776">P659*K659</f>
        <v>31441.725853566797</v>
      </c>
      <c r="U659" s="41">
        <f t="shared" ref="U659:U669" si="777">L659*P659</f>
        <v>23765.476835651392</v>
      </c>
      <c r="V659" s="41">
        <f t="shared" si="763"/>
        <v>1829.9417163451574</v>
      </c>
      <c r="W659" s="51">
        <v>3253.02</v>
      </c>
      <c r="X659" s="51"/>
      <c r="Y659" s="41"/>
      <c r="Z659" s="40">
        <f t="shared" ref="Z659:Z669" si="778">SUM(S659:Y659)</f>
        <v>65806.890000000014</v>
      </c>
      <c r="AA659" s="54">
        <f t="shared" si="764"/>
        <v>5205.8363107818259</v>
      </c>
      <c r="AB659" s="54">
        <f t="shared" si="765"/>
        <v>31441.725853566797</v>
      </c>
      <c r="AC659" s="54">
        <f t="shared" si="766"/>
        <v>23765.476835651392</v>
      </c>
      <c r="AD659" s="54">
        <f t="shared" si="767"/>
        <v>2140.8310000000001</v>
      </c>
      <c r="AE659" s="54">
        <f t="shared" si="768"/>
        <v>3253.02</v>
      </c>
      <c r="AF659" s="54">
        <f t="shared" si="769"/>
        <v>0</v>
      </c>
      <c r="AG659" s="54"/>
      <c r="AH659" s="42">
        <f t="shared" si="770"/>
        <v>65806.890000000014</v>
      </c>
      <c r="AI659" s="56">
        <f t="shared" si="771"/>
        <v>11179.949999999983</v>
      </c>
    </row>
    <row r="660" spans="1:35" x14ac:dyDescent="0.25">
      <c r="A660" s="31">
        <v>18</v>
      </c>
      <c r="B660" s="52">
        <v>5655.7</v>
      </c>
      <c r="C660" s="33">
        <v>2.48</v>
      </c>
      <c r="D660" s="33">
        <v>11</v>
      </c>
      <c r="E660" s="33">
        <v>3.59</v>
      </c>
      <c r="F660" s="35">
        <v>0.77</v>
      </c>
      <c r="G660" s="35">
        <v>1.33</v>
      </c>
      <c r="H660" s="35">
        <v>5.51</v>
      </c>
      <c r="I660" s="51">
        <v>141562.41</v>
      </c>
      <c r="J660" s="41">
        <f>I660-K660-L660-M660-N660-O660</f>
        <v>16005.608</v>
      </c>
      <c r="K660" s="41">
        <f t="shared" si="772"/>
        <v>62212.7</v>
      </c>
      <c r="L660" s="41">
        <f t="shared" si="773"/>
        <v>20303.963</v>
      </c>
      <c r="M660" s="41">
        <f t="shared" si="774"/>
        <v>4354.8890000000001</v>
      </c>
      <c r="N660" s="41">
        <v>7522.17</v>
      </c>
      <c r="O660" s="41">
        <v>31163.08</v>
      </c>
      <c r="P660" s="213">
        <f t="shared" si="762"/>
        <v>0.91766225228858422</v>
      </c>
      <c r="Q660" s="40">
        <f t="shared" si="687"/>
        <v>141562.41</v>
      </c>
      <c r="R660" s="51">
        <v>129906.48</v>
      </c>
      <c r="S660" s="41">
        <f t="shared" si="775"/>
        <v>14664.75593187513</v>
      </c>
      <c r="T660" s="41">
        <f t="shared" si="776"/>
        <v>57090.246402953999</v>
      </c>
      <c r="U660" s="41">
        <f t="shared" si="777"/>
        <v>18632.180416964078</v>
      </c>
      <c r="V660" s="41">
        <f t="shared" si="763"/>
        <v>3996.3172482067803</v>
      </c>
      <c r="W660" s="51">
        <v>6904.59</v>
      </c>
      <c r="X660" s="51">
        <v>28618.39</v>
      </c>
      <c r="Y660" s="41"/>
      <c r="Z660" s="40">
        <f t="shared" si="778"/>
        <v>129906.47999999998</v>
      </c>
      <c r="AA660" s="54">
        <f t="shared" si="764"/>
        <v>14306.184180081909</v>
      </c>
      <c r="AB660" s="54">
        <f t="shared" si="765"/>
        <v>57090.246402953999</v>
      </c>
      <c r="AC660" s="54">
        <f t="shared" si="766"/>
        <v>18632.180416964078</v>
      </c>
      <c r="AD660" s="54">
        <f t="shared" si="767"/>
        <v>4354.8890000000001</v>
      </c>
      <c r="AE660" s="54">
        <f t="shared" si="768"/>
        <v>6904.59</v>
      </c>
      <c r="AF660" s="54">
        <f t="shared" si="769"/>
        <v>28618.39</v>
      </c>
      <c r="AG660" s="54"/>
      <c r="AH660" s="42">
        <f t="shared" si="770"/>
        <v>129906.47999999998</v>
      </c>
      <c r="AI660" s="56">
        <f t="shared" si="771"/>
        <v>11655.930000000022</v>
      </c>
    </row>
    <row r="661" spans="1:35" x14ac:dyDescent="0.25">
      <c r="A661" s="31">
        <v>19</v>
      </c>
      <c r="B661" s="52">
        <v>3708.2</v>
      </c>
      <c r="C661" s="33">
        <v>2.48</v>
      </c>
      <c r="D661" s="33">
        <v>11.81</v>
      </c>
      <c r="E661" s="33">
        <v>4.34</v>
      </c>
      <c r="F661" s="35">
        <v>0.77</v>
      </c>
      <c r="G661" s="35">
        <v>1.33</v>
      </c>
      <c r="H661" s="35">
        <v>5.51</v>
      </c>
      <c r="I661" s="51">
        <v>98093.32</v>
      </c>
      <c r="J661" s="41">
        <f t="shared" ref="J661:J667" si="779">I661-K661-L661-M661-N661-O661</f>
        <v>9986.6260000000148</v>
      </c>
      <c r="K661" s="41">
        <f t="shared" si="772"/>
        <v>43793.841999999997</v>
      </c>
      <c r="L661" s="41">
        <f t="shared" si="773"/>
        <v>16093.587999999998</v>
      </c>
      <c r="M661" s="41">
        <f t="shared" si="774"/>
        <v>2855.3139999999999</v>
      </c>
      <c r="N661" s="41">
        <v>4931.82</v>
      </c>
      <c r="O661" s="41">
        <v>20432.13</v>
      </c>
      <c r="P661" s="213">
        <f t="shared" si="762"/>
        <v>0.79090125606922057</v>
      </c>
      <c r="Q661" s="40">
        <f t="shared" si="687"/>
        <v>98093.32</v>
      </c>
      <c r="R661" s="51">
        <v>77582.13</v>
      </c>
      <c r="S661" s="41">
        <f t="shared" si="775"/>
        <v>8262.9949611704487</v>
      </c>
      <c r="T661" s="41">
        <f t="shared" si="776"/>
        <v>34636.604645896987</v>
      </c>
      <c r="U661" s="41">
        <f t="shared" si="777"/>
        <v>12728.438963860533</v>
      </c>
      <c r="V661" s="41">
        <f t="shared" si="763"/>
        <v>2258.2714290720305</v>
      </c>
      <c r="W661" s="51">
        <v>3829.63</v>
      </c>
      <c r="X661" s="51">
        <v>15866.19</v>
      </c>
      <c r="Y661" s="41"/>
      <c r="Z661" s="40">
        <f t="shared" si="778"/>
        <v>77582.13</v>
      </c>
      <c r="AA661" s="54">
        <f t="shared" si="764"/>
        <v>7665.9523902424844</v>
      </c>
      <c r="AB661" s="54">
        <f t="shared" si="765"/>
        <v>34636.604645896987</v>
      </c>
      <c r="AC661" s="54">
        <f t="shared" si="766"/>
        <v>12728.438963860533</v>
      </c>
      <c r="AD661" s="54">
        <f t="shared" si="767"/>
        <v>2855.3139999999999</v>
      </c>
      <c r="AE661" s="54">
        <f t="shared" si="768"/>
        <v>3829.63</v>
      </c>
      <c r="AF661" s="54">
        <f t="shared" si="769"/>
        <v>15866.19</v>
      </c>
      <c r="AG661" s="54"/>
      <c r="AH661" s="42">
        <f t="shared" si="770"/>
        <v>77582.13</v>
      </c>
      <c r="AI661" s="56">
        <f t="shared" si="771"/>
        <v>20511.190000000002</v>
      </c>
    </row>
    <row r="662" spans="1:35" x14ac:dyDescent="0.25">
      <c r="A662" s="31">
        <v>20</v>
      </c>
      <c r="B662" s="52">
        <v>5568.4</v>
      </c>
      <c r="C662" s="33">
        <v>2.48</v>
      </c>
      <c r="D662" s="33">
        <v>11.39</v>
      </c>
      <c r="E662" s="33">
        <v>3.26</v>
      </c>
      <c r="F662" s="35">
        <v>0.77</v>
      </c>
      <c r="G662" s="35">
        <v>1.33</v>
      </c>
      <c r="H662" s="35">
        <v>5.51</v>
      </c>
      <c r="I662" s="51">
        <v>139098.89000000001</v>
      </c>
      <c r="J662" s="41">
        <f t="shared" si="779"/>
        <v>15146.42200000002</v>
      </c>
      <c r="K662" s="41">
        <f t="shared" si="772"/>
        <v>63424.076000000001</v>
      </c>
      <c r="L662" s="41">
        <f t="shared" si="773"/>
        <v>18152.983999999997</v>
      </c>
      <c r="M662" s="41">
        <f t="shared" si="774"/>
        <v>4287.6679999999997</v>
      </c>
      <c r="N662" s="41">
        <v>7405.92</v>
      </c>
      <c r="O662" s="41">
        <v>30681.82</v>
      </c>
      <c r="P662" s="213">
        <f t="shared" si="762"/>
        <v>0.98292746980223911</v>
      </c>
      <c r="Q662" s="40">
        <f t="shared" si="687"/>
        <v>139098.89000000001</v>
      </c>
      <c r="R662" s="51">
        <v>136724.12</v>
      </c>
      <c r="S662" s="41">
        <f t="shared" si="775"/>
        <v>14887.800161702518</v>
      </c>
      <c r="T662" s="41">
        <f t="shared" si="776"/>
        <v>62341.266547224921</v>
      </c>
      <c r="U662" s="41">
        <f t="shared" si="777"/>
        <v>17843.066632480528</v>
      </c>
      <c r="V662" s="41">
        <f t="shared" si="763"/>
        <v>4214.4666585920268</v>
      </c>
      <c r="W662" s="51">
        <v>7279.51</v>
      </c>
      <c r="X662" s="51">
        <v>30158.01</v>
      </c>
      <c r="Y662" s="41"/>
      <c r="Z662" s="40">
        <f t="shared" si="778"/>
        <v>136724.11999999997</v>
      </c>
      <c r="AA662" s="54">
        <f t="shared" si="764"/>
        <v>14814.598820294515</v>
      </c>
      <c r="AB662" s="54">
        <f t="shared" si="765"/>
        <v>62341.266547224921</v>
      </c>
      <c r="AC662" s="54">
        <f t="shared" si="766"/>
        <v>17843.066632480528</v>
      </c>
      <c r="AD662" s="54">
        <f t="shared" si="767"/>
        <v>4287.6679999999997</v>
      </c>
      <c r="AE662" s="54">
        <f t="shared" si="768"/>
        <v>7279.51</v>
      </c>
      <c r="AF662" s="54">
        <f t="shared" si="769"/>
        <v>30158.01</v>
      </c>
      <c r="AG662" s="54"/>
      <c r="AH662" s="42">
        <f t="shared" si="770"/>
        <v>136724.11999999997</v>
      </c>
      <c r="AI662" s="56">
        <f t="shared" si="771"/>
        <v>2374.7700000000477</v>
      </c>
    </row>
    <row r="663" spans="1:35" x14ac:dyDescent="0.25">
      <c r="A663" s="31">
        <v>42</v>
      </c>
      <c r="B663" s="52">
        <v>4035.7</v>
      </c>
      <c r="C663" s="33">
        <v>2.48</v>
      </c>
      <c r="D663" s="33">
        <v>11.1</v>
      </c>
      <c r="E663" s="33">
        <v>3.98</v>
      </c>
      <c r="F663" s="35">
        <v>0.77</v>
      </c>
      <c r="G663" s="35">
        <v>1.33</v>
      </c>
      <c r="H663" s="35">
        <v>5.51</v>
      </c>
      <c r="I663" s="51">
        <v>103071.86</v>
      </c>
      <c r="J663" s="41">
        <f t="shared" si="779"/>
        <v>11501.754999999997</v>
      </c>
      <c r="K663" s="41">
        <f t="shared" si="772"/>
        <v>44796.27</v>
      </c>
      <c r="L663" s="41">
        <f t="shared" si="773"/>
        <v>16062.085999999999</v>
      </c>
      <c r="M663" s="41">
        <f t="shared" si="774"/>
        <v>3107.489</v>
      </c>
      <c r="N663" s="41">
        <v>5367.58</v>
      </c>
      <c r="O663" s="41">
        <v>22236.68</v>
      </c>
      <c r="P663" s="213">
        <f t="shared" si="762"/>
        <v>0.89017526219086374</v>
      </c>
      <c r="Q663" s="40">
        <f t="shared" si="687"/>
        <v>103071.86</v>
      </c>
      <c r="R663" s="51">
        <v>91752.02</v>
      </c>
      <c r="S663" s="41">
        <f t="shared" si="775"/>
        <v>10238.617155864853</v>
      </c>
      <c r="T663" s="41">
        <f t="shared" si="776"/>
        <v>39876.531392422723</v>
      </c>
      <c r="U663" s="41">
        <f t="shared" si="777"/>
        <v>14298.071616382202</v>
      </c>
      <c r="V663" s="41">
        <f t="shared" si="763"/>
        <v>2766.2098353302249</v>
      </c>
      <c r="W663" s="51">
        <v>4778.0600000000004</v>
      </c>
      <c r="X663" s="51">
        <v>19794.53</v>
      </c>
      <c r="Y663" s="41"/>
      <c r="Z663" s="40">
        <f t="shared" si="778"/>
        <v>91752.01999999999</v>
      </c>
      <c r="AA663" s="54">
        <f t="shared" si="764"/>
        <v>9897.3379911950688</v>
      </c>
      <c r="AB663" s="54">
        <f t="shared" si="765"/>
        <v>39876.531392422723</v>
      </c>
      <c r="AC663" s="54">
        <f t="shared" si="766"/>
        <v>14298.071616382202</v>
      </c>
      <c r="AD663" s="54">
        <f t="shared" si="767"/>
        <v>3107.489</v>
      </c>
      <c r="AE663" s="54">
        <f t="shared" si="768"/>
        <v>4778.0600000000004</v>
      </c>
      <c r="AF663" s="54">
        <f t="shared" si="769"/>
        <v>19794.53</v>
      </c>
      <c r="AG663" s="54"/>
      <c r="AH663" s="42">
        <f t="shared" si="770"/>
        <v>91752.01999999999</v>
      </c>
      <c r="AI663" s="56">
        <f t="shared" si="771"/>
        <v>11319.840000000011</v>
      </c>
    </row>
    <row r="664" spans="1:35" x14ac:dyDescent="0.25">
      <c r="A664" s="31">
        <v>43</v>
      </c>
      <c r="B664" s="52">
        <v>4118.6000000000004</v>
      </c>
      <c r="C664" s="33">
        <v>2.48</v>
      </c>
      <c r="D664" s="33">
        <v>11.67</v>
      </c>
      <c r="E664" s="33">
        <v>10.84</v>
      </c>
      <c r="F664" s="35">
        <v>0.77</v>
      </c>
      <c r="G664" s="35">
        <v>1.33</v>
      </c>
      <c r="H664" s="35">
        <v>5.51</v>
      </c>
      <c r="I664" s="51">
        <v>136320</v>
      </c>
      <c r="J664" s="41">
        <f t="shared" si="779"/>
        <v>12267.711999999992</v>
      </c>
      <c r="K664" s="41">
        <f t="shared" si="772"/>
        <v>48064.062000000005</v>
      </c>
      <c r="L664" s="41">
        <f t="shared" si="773"/>
        <v>44645.624000000003</v>
      </c>
      <c r="M664" s="41">
        <f t="shared" si="774"/>
        <v>3171.3220000000006</v>
      </c>
      <c r="N664" s="41">
        <v>5477.75</v>
      </c>
      <c r="O664" s="41">
        <v>22693.53</v>
      </c>
      <c r="P664" s="213">
        <f t="shared" si="762"/>
        <v>0.9712287265258216</v>
      </c>
      <c r="Q664" s="40">
        <f t="shared" si="687"/>
        <v>136320</v>
      </c>
      <c r="R664" s="51">
        <v>132397.9</v>
      </c>
      <c r="S664" s="41">
        <f t="shared" si="775"/>
        <v>11555.960702147877</v>
      </c>
      <c r="T664" s="41">
        <f t="shared" si="776"/>
        <v>46681.197727918137</v>
      </c>
      <c r="U664" s="41">
        <f t="shared" si="777"/>
        <v>43361.112542470662</v>
      </c>
      <c r="V664" s="41">
        <f t="shared" si="763"/>
        <v>3080.0790274633223</v>
      </c>
      <c r="W664" s="51">
        <v>5383.36</v>
      </c>
      <c r="X664" s="51">
        <v>22336.19</v>
      </c>
      <c r="Y664" s="41"/>
      <c r="Z664" s="40">
        <f t="shared" si="778"/>
        <v>132397.9</v>
      </c>
      <c r="AA664" s="54">
        <f t="shared" si="764"/>
        <v>11464.717729611191</v>
      </c>
      <c r="AB664" s="54">
        <f t="shared" si="765"/>
        <v>46681.197727918137</v>
      </c>
      <c r="AC664" s="54">
        <f t="shared" si="766"/>
        <v>43361.112542470662</v>
      </c>
      <c r="AD664" s="54">
        <f t="shared" si="767"/>
        <v>3171.3220000000006</v>
      </c>
      <c r="AE664" s="54">
        <f t="shared" si="768"/>
        <v>5383.36</v>
      </c>
      <c r="AF664" s="54">
        <f t="shared" si="769"/>
        <v>22336.19</v>
      </c>
      <c r="AG664" s="54"/>
      <c r="AH664" s="42">
        <f t="shared" si="770"/>
        <v>132397.9</v>
      </c>
      <c r="AI664" s="56">
        <f t="shared" si="771"/>
        <v>3922.1000000000058</v>
      </c>
    </row>
    <row r="665" spans="1:35" x14ac:dyDescent="0.25">
      <c r="A665" s="31">
        <v>44</v>
      </c>
      <c r="B665" s="52">
        <v>4127.7</v>
      </c>
      <c r="C665" s="33">
        <v>2.48</v>
      </c>
      <c r="D665" s="33">
        <v>11.19</v>
      </c>
      <c r="E665" s="33">
        <v>4.25</v>
      </c>
      <c r="F665" s="35">
        <v>0.77</v>
      </c>
      <c r="G665" s="35">
        <v>1.33</v>
      </c>
      <c r="H665" s="35">
        <v>5.51</v>
      </c>
      <c r="I665" s="51">
        <v>106753.47</v>
      </c>
      <c r="J665" s="41">
        <f t="shared" si="779"/>
        <v>11609.773000000008</v>
      </c>
      <c r="K665" s="41">
        <f t="shared" si="772"/>
        <v>46188.962999999996</v>
      </c>
      <c r="L665" s="41">
        <f t="shared" si="773"/>
        <v>17542.724999999999</v>
      </c>
      <c r="M665" s="41">
        <f t="shared" si="774"/>
        <v>3178.3289999999997</v>
      </c>
      <c r="N665" s="41">
        <v>5489.9</v>
      </c>
      <c r="O665" s="41">
        <v>22743.78</v>
      </c>
      <c r="P665" s="213">
        <f t="shared" si="762"/>
        <v>1.1042215302228582</v>
      </c>
      <c r="Q665" s="40">
        <f t="shared" si="687"/>
        <v>106753.47</v>
      </c>
      <c r="R665" s="51">
        <v>117879.48</v>
      </c>
      <c r="S665" s="41">
        <f t="shared" si="775"/>
        <v>12655.398641022544</v>
      </c>
      <c r="T665" s="41">
        <f t="shared" si="776"/>
        <v>51002.847403266976</v>
      </c>
      <c r="U665" s="41">
        <f t="shared" si="777"/>
        <v>19371.054643778789</v>
      </c>
      <c r="V665" s="41">
        <f t="shared" si="763"/>
        <v>3509.5793119316863</v>
      </c>
      <c r="W665" s="51">
        <v>6078.9</v>
      </c>
      <c r="X665" s="51">
        <v>25261.7</v>
      </c>
      <c r="Y665" s="41"/>
      <c r="Z665" s="40">
        <f t="shared" si="778"/>
        <v>117879.47999999998</v>
      </c>
      <c r="AA665" s="54">
        <f t="shared" si="764"/>
        <v>12986.64895295423</v>
      </c>
      <c r="AB665" s="54">
        <f t="shared" si="765"/>
        <v>51002.847403266976</v>
      </c>
      <c r="AC665" s="54">
        <f t="shared" si="766"/>
        <v>19371.054643778789</v>
      </c>
      <c r="AD665" s="54">
        <f t="shared" si="767"/>
        <v>3178.3289999999997</v>
      </c>
      <c r="AE665" s="54">
        <f t="shared" si="768"/>
        <v>6078.9</v>
      </c>
      <c r="AF665" s="54">
        <f t="shared" si="769"/>
        <v>25261.7</v>
      </c>
      <c r="AG665" s="54"/>
      <c r="AH665" s="42">
        <f t="shared" si="770"/>
        <v>117879.47999999998</v>
      </c>
      <c r="AI665" s="56">
        <f t="shared" si="771"/>
        <v>-11126.00999999998</v>
      </c>
    </row>
    <row r="666" spans="1:35" x14ac:dyDescent="0.25">
      <c r="A666" s="31">
        <v>65</v>
      </c>
      <c r="B666" s="52">
        <v>10693</v>
      </c>
      <c r="C666" s="33">
        <v>2.2999999999999998</v>
      </c>
      <c r="D666" s="33">
        <v>10.81</v>
      </c>
      <c r="E666" s="33">
        <v>3.44</v>
      </c>
      <c r="F666" s="35">
        <v>0.77</v>
      </c>
      <c r="G666" s="35">
        <v>1.33</v>
      </c>
      <c r="H666" s="35"/>
      <c r="I666" s="51">
        <v>198462.92</v>
      </c>
      <c r="J666" s="41">
        <f t="shared" si="779"/>
        <v>23632.210000000014</v>
      </c>
      <c r="K666" s="41">
        <f t="shared" si="772"/>
        <v>115591.33</v>
      </c>
      <c r="L666" s="41">
        <f t="shared" si="773"/>
        <v>36783.919999999998</v>
      </c>
      <c r="M666" s="41">
        <f t="shared" si="774"/>
        <v>8233.61</v>
      </c>
      <c r="N666" s="41">
        <v>14221.85</v>
      </c>
      <c r="O666" s="41"/>
      <c r="P666" s="213">
        <f t="shared" si="762"/>
        <v>1.0665157501461733</v>
      </c>
      <c r="Q666" s="40">
        <f t="shared" si="687"/>
        <v>198462.92</v>
      </c>
      <c r="R666" s="51">
        <v>211663.83</v>
      </c>
      <c r="S666" s="41">
        <f t="shared" si="775"/>
        <v>25175.261196978259</v>
      </c>
      <c r="T666" s="41">
        <f t="shared" si="776"/>
        <v>123279.97402534386</v>
      </c>
      <c r="U666" s="41">
        <f t="shared" si="777"/>
        <v>39230.630032116824</v>
      </c>
      <c r="V666" s="41">
        <f t="shared" si="763"/>
        <v>8781.2747455610352</v>
      </c>
      <c r="W666" s="51">
        <v>15196.69</v>
      </c>
      <c r="X666" s="51"/>
      <c r="Y666" s="41"/>
      <c r="Z666" s="40">
        <f t="shared" si="778"/>
        <v>211663.83</v>
      </c>
      <c r="AA666" s="54">
        <f t="shared" si="764"/>
        <v>25722.925942539267</v>
      </c>
      <c r="AB666" s="54">
        <f t="shared" si="765"/>
        <v>123279.97402534386</v>
      </c>
      <c r="AC666" s="54">
        <f t="shared" si="766"/>
        <v>39230.630032116824</v>
      </c>
      <c r="AD666" s="54">
        <f t="shared" si="767"/>
        <v>8233.61</v>
      </c>
      <c r="AE666" s="54">
        <f t="shared" si="768"/>
        <v>15196.69</v>
      </c>
      <c r="AF666" s="54">
        <f t="shared" si="769"/>
        <v>0</v>
      </c>
      <c r="AG666" s="54"/>
      <c r="AH666" s="42">
        <f t="shared" si="770"/>
        <v>211663.82999999996</v>
      </c>
      <c r="AI666" s="56">
        <f t="shared" si="771"/>
        <v>-13200.909999999974</v>
      </c>
    </row>
    <row r="667" spans="1:35" x14ac:dyDescent="0.25">
      <c r="A667" s="31">
        <v>66</v>
      </c>
      <c r="B667" s="52">
        <v>3535.1</v>
      </c>
      <c r="C667" s="33">
        <v>2.2999999999999998</v>
      </c>
      <c r="D667" s="33">
        <v>15.28</v>
      </c>
      <c r="E667" s="33">
        <v>10.89</v>
      </c>
      <c r="F667" s="35">
        <v>0.77</v>
      </c>
      <c r="G667" s="35">
        <v>1.33</v>
      </c>
      <c r="H667" s="35"/>
      <c r="I667" s="51">
        <v>108739.94</v>
      </c>
      <c r="J667" s="41">
        <f t="shared" si="779"/>
        <v>8802.5060000000067</v>
      </c>
      <c r="K667" s="41">
        <f t="shared" si="772"/>
        <v>54016.327999999994</v>
      </c>
      <c r="L667" s="41">
        <f t="shared" si="773"/>
        <v>38497.239000000001</v>
      </c>
      <c r="M667" s="41">
        <f t="shared" si="774"/>
        <v>2722.027</v>
      </c>
      <c r="N667" s="41">
        <v>4701.84</v>
      </c>
      <c r="O667" s="41"/>
      <c r="P667" s="213">
        <f t="shared" si="762"/>
        <v>0.7332937649220701</v>
      </c>
      <c r="Q667" s="40">
        <f t="shared" si="687"/>
        <v>108739.94</v>
      </c>
      <c r="R667" s="51">
        <v>79738.320000000007</v>
      </c>
      <c r="S667" s="41">
        <f t="shared" si="775"/>
        <v>6445.5327211503018</v>
      </c>
      <c r="T667" s="41">
        <f t="shared" si="776"/>
        <v>39609.836526385428</v>
      </c>
      <c r="U667" s="41">
        <f t="shared" si="777"/>
        <v>28229.785325414749</v>
      </c>
      <c r="V667" s="41">
        <f t="shared" si="763"/>
        <v>1996.0454270495277</v>
      </c>
      <c r="W667" s="51">
        <v>3457.12</v>
      </c>
      <c r="X667" s="51"/>
      <c r="Y667" s="41"/>
      <c r="Z667" s="40">
        <f t="shared" si="778"/>
        <v>79738.319999999992</v>
      </c>
      <c r="AA667" s="54">
        <f t="shared" si="764"/>
        <v>5719.5511481998183</v>
      </c>
      <c r="AB667" s="54">
        <f t="shared" si="765"/>
        <v>39609.836526385428</v>
      </c>
      <c r="AC667" s="54">
        <f t="shared" si="766"/>
        <v>28229.785325414749</v>
      </c>
      <c r="AD667" s="54">
        <f t="shared" si="767"/>
        <v>2722.027</v>
      </c>
      <c r="AE667" s="54">
        <f t="shared" si="768"/>
        <v>3457.12</v>
      </c>
      <c r="AF667" s="54">
        <f t="shared" si="769"/>
        <v>0</v>
      </c>
      <c r="AG667" s="54"/>
      <c r="AH667" s="42">
        <f t="shared" si="770"/>
        <v>79738.319999999992</v>
      </c>
      <c r="AI667" s="56">
        <f t="shared" si="771"/>
        <v>29001.62000000001</v>
      </c>
    </row>
    <row r="668" spans="1:35" x14ac:dyDescent="0.25">
      <c r="A668" s="31" t="s">
        <v>58</v>
      </c>
      <c r="B668" s="52">
        <v>3536.6</v>
      </c>
      <c r="C668" s="33">
        <v>2.2999999999999998</v>
      </c>
      <c r="D668" s="33">
        <v>15.21</v>
      </c>
      <c r="E668" s="33">
        <v>10.88</v>
      </c>
      <c r="F668" s="35">
        <v>0.77</v>
      </c>
      <c r="G668" s="35">
        <v>1.33</v>
      </c>
      <c r="H668" s="35"/>
      <c r="I668" s="51">
        <v>108432.48</v>
      </c>
      <c r="J668" s="41">
        <f>I668-K668-L668-M668-N668</f>
        <v>8735.6239999999962</v>
      </c>
      <c r="K668" s="41">
        <f t="shared" si="772"/>
        <v>53791.686000000002</v>
      </c>
      <c r="L668" s="41">
        <f t="shared" si="773"/>
        <v>38478.207999999999</v>
      </c>
      <c r="M668" s="41">
        <f t="shared" si="774"/>
        <v>2723.1819999999998</v>
      </c>
      <c r="N668" s="41">
        <v>4703.78</v>
      </c>
      <c r="O668" s="41"/>
      <c r="P668" s="213">
        <f t="shared" si="762"/>
        <v>0.76692463365220453</v>
      </c>
      <c r="Q668" s="40">
        <f t="shared" si="687"/>
        <v>108432.48</v>
      </c>
      <c r="R668" s="51">
        <v>83159.539999999994</v>
      </c>
      <c r="S668" s="41">
        <f t="shared" si="775"/>
        <v>6583.8699892039695</v>
      </c>
      <c r="T668" s="41">
        <f t="shared" si="776"/>
        <v>41254.169079084422</v>
      </c>
      <c r="U668" s="41">
        <f t="shared" si="777"/>
        <v>29509.885573993324</v>
      </c>
      <c r="V668" s="41">
        <f t="shared" si="763"/>
        <v>2088.4753577182773</v>
      </c>
      <c r="W668" s="51">
        <v>3723.14</v>
      </c>
      <c r="X668" s="51"/>
      <c r="Y668" s="41"/>
      <c r="Z668" s="40">
        <f t="shared" si="778"/>
        <v>83159.539999999979</v>
      </c>
      <c r="AA668" s="54">
        <f t="shared" si="764"/>
        <v>5949.1633469222361</v>
      </c>
      <c r="AB668" s="54">
        <f t="shared" si="765"/>
        <v>41254.169079084422</v>
      </c>
      <c r="AC668" s="54">
        <f t="shared" si="766"/>
        <v>29509.885573993324</v>
      </c>
      <c r="AD668" s="54">
        <f t="shared" si="767"/>
        <v>2723.1819999999998</v>
      </c>
      <c r="AE668" s="54">
        <f t="shared" si="768"/>
        <v>3723.14</v>
      </c>
      <c r="AF668" s="54">
        <f t="shared" si="769"/>
        <v>0</v>
      </c>
      <c r="AG668" s="54"/>
      <c r="AH668" s="42">
        <f t="shared" si="770"/>
        <v>83159.539999999979</v>
      </c>
      <c r="AI668" s="56">
        <f t="shared" si="771"/>
        <v>25272.940000000017</v>
      </c>
    </row>
    <row r="669" spans="1:35" x14ac:dyDescent="0.25">
      <c r="A669" s="31">
        <v>67</v>
      </c>
      <c r="B669" s="52">
        <v>13915.3</v>
      </c>
      <c r="C669" s="33">
        <v>2.2999999999999998</v>
      </c>
      <c r="D669" s="33">
        <v>11.27</v>
      </c>
      <c r="E669" s="33">
        <v>2.75</v>
      </c>
      <c r="F669" s="35">
        <v>0.77</v>
      </c>
      <c r="G669" s="35">
        <v>1.33</v>
      </c>
      <c r="H669" s="35"/>
      <c r="I669" s="51">
        <v>256737.65</v>
      </c>
      <c r="J669" s="41">
        <f>I669-K669-L669-M669-N669</f>
        <v>32422.793000000012</v>
      </c>
      <c r="K669" s="41">
        <f t="shared" si="772"/>
        <v>156825.43099999998</v>
      </c>
      <c r="L669" s="41">
        <f t="shared" si="773"/>
        <v>38267.074999999997</v>
      </c>
      <c r="M669" s="41">
        <f t="shared" si="774"/>
        <v>10714.780999999999</v>
      </c>
      <c r="N669" s="41">
        <v>18507.57</v>
      </c>
      <c r="O669" s="41"/>
      <c r="P669" s="213">
        <f t="shared" si="762"/>
        <v>0.89045887893731213</v>
      </c>
      <c r="Q669" s="40">
        <f t="shared" si="687"/>
        <v>256737.65</v>
      </c>
      <c r="R669" s="51">
        <v>228614.32</v>
      </c>
      <c r="S669" s="41">
        <f t="shared" si="775"/>
        <v>28808.973940850374</v>
      </c>
      <c r="T669" s="41">
        <f t="shared" si="776"/>
        <v>139646.59747712078</v>
      </c>
      <c r="U669" s="41">
        <f t="shared" si="777"/>
        <v>34075.256704710038</v>
      </c>
      <c r="V669" s="41">
        <f t="shared" si="763"/>
        <v>9541.0718773188109</v>
      </c>
      <c r="W669" s="51">
        <v>16542.419999999998</v>
      </c>
      <c r="X669" s="51"/>
      <c r="Y669" s="41"/>
      <c r="Z669" s="40">
        <f t="shared" si="778"/>
        <v>228614.32</v>
      </c>
      <c r="AA669" s="54">
        <f t="shared" si="764"/>
        <v>27635.264818169206</v>
      </c>
      <c r="AB669" s="54">
        <f t="shared" si="765"/>
        <v>139646.59747712078</v>
      </c>
      <c r="AC669" s="54">
        <f t="shared" si="766"/>
        <v>34075.256704710038</v>
      </c>
      <c r="AD669" s="54">
        <f t="shared" si="767"/>
        <v>10714.780999999999</v>
      </c>
      <c r="AE669" s="54">
        <f t="shared" si="768"/>
        <v>16542.419999999998</v>
      </c>
      <c r="AF669" s="54">
        <f t="shared" si="769"/>
        <v>0</v>
      </c>
      <c r="AG669" s="54"/>
      <c r="AH669" s="42">
        <f t="shared" si="770"/>
        <v>228614.32</v>
      </c>
      <c r="AI669" s="56">
        <f t="shared" si="771"/>
        <v>28123.329999999987</v>
      </c>
    </row>
    <row r="670" spans="1:35" x14ac:dyDescent="0.25">
      <c r="A670" s="32" t="s">
        <v>37</v>
      </c>
      <c r="B670" s="53">
        <f>SUM(B658:B669)</f>
        <v>64994.3</v>
      </c>
      <c r="C670" s="33"/>
      <c r="D670" s="34"/>
      <c r="E670" s="34"/>
      <c r="F670" s="35"/>
      <c r="G670" s="35"/>
      <c r="H670" s="35"/>
      <c r="I670" s="43">
        <f t="shared" ref="I670:O670" si="780">SUM(I658:I669)</f>
        <v>1568760.4799999997</v>
      </c>
      <c r="J670" s="43">
        <f t="shared" si="780"/>
        <v>165525.26000000007</v>
      </c>
      <c r="K670" s="43">
        <f t="shared" si="780"/>
        <v>770967.94700000004</v>
      </c>
      <c r="L670" s="43">
        <f t="shared" si="780"/>
        <v>345827.41200000001</v>
      </c>
      <c r="M670" s="43">
        <f t="shared" si="780"/>
        <v>50045.611000000004</v>
      </c>
      <c r="N670" s="43">
        <f t="shared" si="780"/>
        <v>86443.23000000001</v>
      </c>
      <c r="O670" s="43">
        <f t="shared" si="780"/>
        <v>149951.01999999999</v>
      </c>
      <c r="P670" s="213">
        <f t="shared" si="762"/>
        <v>0.9211318926137152</v>
      </c>
      <c r="Q670" s="40">
        <f t="shared" si="687"/>
        <v>1568760.4799999997</v>
      </c>
      <c r="R670" s="43">
        <f t="shared" ref="R670:X670" si="781">SUM(R658:R669)</f>
        <v>1445035.31</v>
      </c>
      <c r="S670" s="43">
        <f t="shared" si="781"/>
        <v>153112.47979816291</v>
      </c>
      <c r="T670" s="43">
        <f t="shared" si="781"/>
        <v>710083.55157304811</v>
      </c>
      <c r="U670" s="43">
        <f t="shared" si="781"/>
        <v>312594.26913589833</v>
      </c>
      <c r="V670" s="43">
        <f t="shared" si="781"/>
        <v>46491.029492890666</v>
      </c>
      <c r="W670" s="43">
        <f t="shared" si="781"/>
        <v>80718.97</v>
      </c>
      <c r="X670" s="43">
        <f t="shared" si="781"/>
        <v>142035.01</v>
      </c>
      <c r="Y670" s="41"/>
      <c r="Z670" s="40">
        <f t="shared" ref="Z670:AF670" si="782">SUM(Z658:Z669)</f>
        <v>1445035.3100000003</v>
      </c>
      <c r="AA670" s="55">
        <f t="shared" si="782"/>
        <v>149557.89829105351</v>
      </c>
      <c r="AB670" s="55">
        <f t="shared" si="782"/>
        <v>710083.55157304811</v>
      </c>
      <c r="AC670" s="55">
        <f t="shared" si="782"/>
        <v>312594.26913589833</v>
      </c>
      <c r="AD670" s="55">
        <f t="shared" si="782"/>
        <v>50045.611000000004</v>
      </c>
      <c r="AE670" s="55">
        <f t="shared" si="782"/>
        <v>80718.97</v>
      </c>
      <c r="AF670" s="55">
        <f t="shared" si="782"/>
        <v>142035.01</v>
      </c>
      <c r="AG670" s="54"/>
      <c r="AH670" s="42">
        <f>SUM(AH658:AH669)</f>
        <v>1445035.31</v>
      </c>
      <c r="AI670" s="56">
        <f>SUM(AI658:AI669)</f>
        <v>123725.17000000013</v>
      </c>
    </row>
    <row r="671" spans="1:35" x14ac:dyDescent="0.25">
      <c r="A671" t="s">
        <v>60</v>
      </c>
      <c r="P671" s="213"/>
      <c r="Q671" s="40">
        <f t="shared" si="687"/>
        <v>0</v>
      </c>
    </row>
    <row r="672" spans="1:35" x14ac:dyDescent="0.25">
      <c r="A672" s="31">
        <v>1</v>
      </c>
      <c r="B672" s="52">
        <v>3380.5</v>
      </c>
      <c r="C672" s="33">
        <v>2.2999999999999998</v>
      </c>
      <c r="D672" s="33">
        <v>13.15</v>
      </c>
      <c r="E672" s="33">
        <v>10.050000000000001</v>
      </c>
      <c r="F672" s="35">
        <v>0.77</v>
      </c>
      <c r="G672" s="35">
        <v>1.33</v>
      </c>
      <c r="H672" s="35"/>
      <c r="I672" s="51">
        <v>94068.11</v>
      </c>
      <c r="J672" s="41">
        <f>I672-K672-L672-M672-N672</f>
        <v>8512.684999999994</v>
      </c>
      <c r="K672" s="41">
        <f>B672*D672</f>
        <v>44453.575000000004</v>
      </c>
      <c r="L672" s="41">
        <f>E672*B672</f>
        <v>33974.025000000001</v>
      </c>
      <c r="M672" s="41">
        <f>F672*B672</f>
        <v>2602.9850000000001</v>
      </c>
      <c r="N672" s="41">
        <v>4524.84</v>
      </c>
      <c r="O672" s="41"/>
      <c r="P672" s="213">
        <f t="shared" ref="P672:P677" si="783">R672/I672</f>
        <v>0.74298144185101622</v>
      </c>
      <c r="Q672" s="40">
        <f t="shared" si="687"/>
        <v>94068.11</v>
      </c>
      <c r="R672" s="51">
        <v>69890.86</v>
      </c>
      <c r="S672" s="41">
        <f>R672-T672-U672-V672-W672-X672</f>
        <v>6199.5891226686681</v>
      </c>
      <c r="T672" s="41">
        <f>P672*K672</f>
        <v>33028.181248932291</v>
      </c>
      <c r="U672" s="41">
        <f>L672*P672</f>
        <v>25242.070079982474</v>
      </c>
      <c r="V672" s="41">
        <f>P672*M672</f>
        <v>1933.9695484165675</v>
      </c>
      <c r="W672" s="51">
        <v>3487.05</v>
      </c>
      <c r="X672" s="51"/>
      <c r="Y672" s="41"/>
      <c r="Z672" s="40">
        <f>SUM(S672:Y672)</f>
        <v>69890.86</v>
      </c>
      <c r="AA672" s="54">
        <f>Z672-AF672-AE672-AD672-AC672-AB672</f>
        <v>5530.5736710852361</v>
      </c>
      <c r="AB672" s="54">
        <f t="shared" ref="AB672:AF674" si="784">T672</f>
        <v>33028.181248932291</v>
      </c>
      <c r="AC672" s="54">
        <f t="shared" si="784"/>
        <v>25242.070079982474</v>
      </c>
      <c r="AD672" s="54">
        <f>M672</f>
        <v>2602.9850000000001</v>
      </c>
      <c r="AE672" s="54">
        <f t="shared" si="784"/>
        <v>3487.05</v>
      </c>
      <c r="AF672" s="54">
        <f t="shared" si="784"/>
        <v>0</v>
      </c>
      <c r="AG672" s="54"/>
      <c r="AH672" s="42">
        <f>SUM(AA672:AG672)</f>
        <v>69890.86</v>
      </c>
      <c r="AI672" s="56">
        <f>I672-Z672</f>
        <v>24177.25</v>
      </c>
    </row>
    <row r="673" spans="1:35" x14ac:dyDescent="0.25">
      <c r="A673" s="31">
        <v>2</v>
      </c>
      <c r="B673" s="52">
        <v>3241.2</v>
      </c>
      <c r="C673" s="33">
        <v>2.2999999999999998</v>
      </c>
      <c r="D673" s="33">
        <v>13.89</v>
      </c>
      <c r="E673" s="33">
        <v>10.41</v>
      </c>
      <c r="F673" s="35">
        <v>0.77</v>
      </c>
      <c r="G673" s="35">
        <v>1.33</v>
      </c>
      <c r="H673" s="35"/>
      <c r="I673" s="51">
        <v>93573.72</v>
      </c>
      <c r="J673" s="41">
        <f>I673-K673-L673-M673-N673</f>
        <v>8005.9160000000047</v>
      </c>
      <c r="K673" s="41">
        <f>B673*D673</f>
        <v>45020.267999999996</v>
      </c>
      <c r="L673" s="41">
        <f>E673*B673</f>
        <v>33740.892</v>
      </c>
      <c r="M673" s="41">
        <f>F673*B673</f>
        <v>2495.7239999999997</v>
      </c>
      <c r="N673" s="41">
        <v>4310.92</v>
      </c>
      <c r="O673" s="41"/>
      <c r="P673" s="213">
        <f t="shared" si="783"/>
        <v>0.74435215357474305</v>
      </c>
      <c r="Q673" s="40">
        <f t="shared" si="687"/>
        <v>93573.72</v>
      </c>
      <c r="R673" s="51">
        <v>69651.8</v>
      </c>
      <c r="S673" s="41">
        <f>R673-T673-U673-V673-W673-X673</f>
        <v>5893.2934018269225</v>
      </c>
      <c r="T673" s="41">
        <f>P673*K673</f>
        <v>33510.933440312088</v>
      </c>
      <c r="U673" s="41">
        <f>L673*P673</f>
        <v>25115.105623732819</v>
      </c>
      <c r="V673" s="41">
        <f>P673*M673</f>
        <v>1857.6975341281718</v>
      </c>
      <c r="W673" s="51">
        <v>3274.77</v>
      </c>
      <c r="X673" s="51"/>
      <c r="Y673" s="41"/>
      <c r="Z673" s="40">
        <f>SUM(S673:Y673)</f>
        <v>69651.8</v>
      </c>
      <c r="AA673" s="54">
        <f>Z673-AF673-AE673-AD673-AC673-AB673</f>
        <v>5255.2669359550928</v>
      </c>
      <c r="AB673" s="54">
        <f t="shared" si="784"/>
        <v>33510.933440312088</v>
      </c>
      <c r="AC673" s="54">
        <f t="shared" si="784"/>
        <v>25115.105623732819</v>
      </c>
      <c r="AD673" s="54">
        <f>M673</f>
        <v>2495.7239999999997</v>
      </c>
      <c r="AE673" s="54">
        <f t="shared" si="784"/>
        <v>3274.77</v>
      </c>
      <c r="AF673" s="54">
        <f t="shared" si="784"/>
        <v>0</v>
      </c>
      <c r="AG673" s="54"/>
      <c r="AH673" s="42">
        <f>SUM(AA673:AG673)</f>
        <v>69651.8</v>
      </c>
      <c r="AI673" s="56">
        <f>I673-Z673</f>
        <v>23921.919999999998</v>
      </c>
    </row>
    <row r="674" spans="1:35" x14ac:dyDescent="0.25">
      <c r="A674" s="31">
        <v>3</v>
      </c>
      <c r="B674" s="52">
        <v>3411.2</v>
      </c>
      <c r="C674" s="33">
        <v>2.2999999999999998</v>
      </c>
      <c r="D674" s="33">
        <v>13.53</v>
      </c>
      <c r="E674" s="33">
        <v>10.08</v>
      </c>
      <c r="F674" s="35">
        <v>0.77</v>
      </c>
      <c r="G674" s="35">
        <v>1.33</v>
      </c>
      <c r="H674" s="35"/>
      <c r="I674" s="51">
        <v>95996.24</v>
      </c>
      <c r="J674" s="41">
        <f>I674-K674-L674-M674-N674</f>
        <v>8303.7040000000125</v>
      </c>
      <c r="K674" s="41">
        <f>B674*D674</f>
        <v>46153.535999999993</v>
      </c>
      <c r="L674" s="41">
        <f>E674*B674</f>
        <v>34384.896000000001</v>
      </c>
      <c r="M674" s="41">
        <f>F674*B674</f>
        <v>2626.6239999999998</v>
      </c>
      <c r="N674" s="41">
        <v>4527.4799999999996</v>
      </c>
      <c r="O674" s="41"/>
      <c r="P674" s="213">
        <f t="shared" si="783"/>
        <v>0.60127167480726329</v>
      </c>
      <c r="Q674" s="40">
        <f t="shared" si="687"/>
        <v>95996.24</v>
      </c>
      <c r="R674" s="51">
        <v>57719.82</v>
      </c>
      <c r="S674" s="41">
        <f>R674-T674-U674-V674-W674-X674</f>
        <v>4956.7474934401635</v>
      </c>
      <c r="T674" s="41">
        <f>P674*K674</f>
        <v>27750.813888997316</v>
      </c>
      <c r="U674" s="41">
        <f>L674*P674</f>
        <v>20674.664005993567</v>
      </c>
      <c r="V674" s="41">
        <f>P674*M674</f>
        <v>1579.3146115689531</v>
      </c>
      <c r="W674" s="51">
        <v>2758.28</v>
      </c>
      <c r="X674" s="51"/>
      <c r="Y674" s="41"/>
      <c r="Z674" s="40">
        <f>SUM(S674:Y674)</f>
        <v>57719.82</v>
      </c>
      <c r="AA674" s="54">
        <f>Z674-AF674-AE674-AD674-AC674-AB674</f>
        <v>3909.4381050091142</v>
      </c>
      <c r="AB674" s="54">
        <f t="shared" si="784"/>
        <v>27750.813888997316</v>
      </c>
      <c r="AC674" s="54">
        <f t="shared" si="784"/>
        <v>20674.664005993567</v>
      </c>
      <c r="AD674" s="54">
        <f>M674</f>
        <v>2626.6239999999998</v>
      </c>
      <c r="AE674" s="54">
        <f t="shared" si="784"/>
        <v>2758.28</v>
      </c>
      <c r="AF674" s="54">
        <f t="shared" si="784"/>
        <v>0</v>
      </c>
      <c r="AG674" s="54"/>
      <c r="AH674" s="42">
        <f>SUM(AA674:AG674)</f>
        <v>57719.819999999992</v>
      </c>
      <c r="AI674" s="56">
        <f>I674-Z674</f>
        <v>38276.420000000006</v>
      </c>
    </row>
    <row r="675" spans="1:35" x14ac:dyDescent="0.25">
      <c r="A675" s="32" t="s">
        <v>37</v>
      </c>
      <c r="B675" s="53">
        <f>SUM(B671:B674)</f>
        <v>10032.9</v>
      </c>
      <c r="C675" s="33"/>
      <c r="D675" s="34"/>
      <c r="E675" s="34"/>
      <c r="F675" s="35"/>
      <c r="G675" s="35"/>
      <c r="H675" s="35"/>
      <c r="I675" s="43">
        <f t="shared" ref="I675:N675" si="785">SUM(I672:I674)</f>
        <v>283638.07</v>
      </c>
      <c r="J675" s="43">
        <f t="shared" si="785"/>
        <v>24822.305000000011</v>
      </c>
      <c r="K675" s="43">
        <f t="shared" si="785"/>
        <v>135627.37899999999</v>
      </c>
      <c r="L675" s="43">
        <f t="shared" si="785"/>
        <v>102099.81299999999</v>
      </c>
      <c r="M675" s="43">
        <f t="shared" si="785"/>
        <v>7725.3329999999996</v>
      </c>
      <c r="N675" s="43">
        <f t="shared" si="785"/>
        <v>13363.24</v>
      </c>
      <c r="O675" s="43"/>
      <c r="P675" s="213">
        <f t="shared" si="783"/>
        <v>0.69547250832724961</v>
      </c>
      <c r="Q675" s="40">
        <f t="shared" si="687"/>
        <v>283638.07</v>
      </c>
      <c r="R675" s="43">
        <f t="shared" ref="R675:X675" si="786">SUM(R672:R674)</f>
        <v>197262.48</v>
      </c>
      <c r="S675" s="43">
        <f t="shared" si="786"/>
        <v>17049.630017935757</v>
      </c>
      <c r="T675" s="43">
        <f t="shared" si="786"/>
        <v>94289.928578241699</v>
      </c>
      <c r="U675" s="43">
        <f t="shared" si="786"/>
        <v>71031.83970970886</v>
      </c>
      <c r="V675" s="43">
        <f t="shared" si="786"/>
        <v>5370.9816941136924</v>
      </c>
      <c r="W675" s="43">
        <f t="shared" si="786"/>
        <v>9520.1</v>
      </c>
      <c r="X675" s="43">
        <f t="shared" si="786"/>
        <v>0</v>
      </c>
      <c r="Y675" s="41"/>
      <c r="Z675" s="40">
        <f>SUM(Z672:Z674)</f>
        <v>197262.48</v>
      </c>
      <c r="AA675" s="55">
        <f>SUM(AA672:AA674)</f>
        <v>14695.278712049443</v>
      </c>
      <c r="AB675" s="55">
        <f>SUM(AB672:AB674)</f>
        <v>94289.928578241699</v>
      </c>
      <c r="AC675" s="55">
        <f>SUM(AC672:AC674)</f>
        <v>71031.83970970886</v>
      </c>
      <c r="AD675" s="55">
        <f>SUM(AD672:AD674)</f>
        <v>7725.3329999999996</v>
      </c>
      <c r="AE675" s="55">
        <f>SUM(AE673:AE674)</f>
        <v>6033.05</v>
      </c>
      <c r="AF675" s="55">
        <f>SUM(AF672:AF674)</f>
        <v>0</v>
      </c>
      <c r="AG675" s="54"/>
      <c r="AH675" s="42">
        <f>SUM(AH672:AH674)</f>
        <v>197262.47999999998</v>
      </c>
      <c r="AI675" s="56">
        <f>SUM(AI672:AI674)</f>
        <v>86375.59</v>
      </c>
    </row>
    <row r="676" spans="1:35" x14ac:dyDescent="0.25">
      <c r="A676" s="67" t="s">
        <v>61</v>
      </c>
      <c r="B676" s="68">
        <f>B624+B642+B650+B656+B670+B675</f>
        <v>321294.00000000006</v>
      </c>
      <c r="C676" s="67"/>
      <c r="D676" s="67"/>
      <c r="E676" s="67"/>
      <c r="F676" s="67"/>
      <c r="G676" s="67"/>
      <c r="H676" s="67"/>
      <c r="I676" s="68">
        <f t="shared" ref="I676:M676" si="787">I624+I642+I650+I656+I670+I675</f>
        <v>6604208.3899999997</v>
      </c>
      <c r="J676" s="68">
        <f t="shared" si="787"/>
        <v>754262.77700000012</v>
      </c>
      <c r="K676" s="68">
        <f t="shared" si="787"/>
        <v>3624496.7460000003</v>
      </c>
      <c r="L676" s="68">
        <f t="shared" si="787"/>
        <v>1260266.277</v>
      </c>
      <c r="M676" s="68">
        <f t="shared" si="787"/>
        <v>247396.38</v>
      </c>
      <c r="N676" s="68">
        <f>N624+N642+N650+N656+N670+N675</f>
        <v>427343.53</v>
      </c>
      <c r="O676" s="68">
        <f>O624+O642+O650+O656+O670+O675</f>
        <v>290442.68</v>
      </c>
      <c r="P676" s="217">
        <f t="shared" si="783"/>
        <v>0.95068655154898918</v>
      </c>
      <c r="Q676" s="83">
        <f t="shared" si="687"/>
        <v>6604208.3899999997</v>
      </c>
      <c r="R676" s="68">
        <f t="shared" ref="R676:AI676" si="788">R624+R642+R650+R656+R670+R675</f>
        <v>6278532.1000000015</v>
      </c>
      <c r="S676" s="68">
        <f t="shared" si="788"/>
        <v>715494.86665286322</v>
      </c>
      <c r="T676" s="68">
        <f t="shared" si="788"/>
        <v>3440036.3115276108</v>
      </c>
      <c r="U676" s="68">
        <f t="shared" si="788"/>
        <v>1169793.9457814316</v>
      </c>
      <c r="V676" s="68">
        <f t="shared" si="788"/>
        <v>235984.12603809379</v>
      </c>
      <c r="W676" s="68">
        <f t="shared" si="788"/>
        <v>408960.05999999994</v>
      </c>
      <c r="X676" s="68">
        <f t="shared" si="788"/>
        <v>278483.76</v>
      </c>
      <c r="Y676" s="68">
        <f t="shared" si="788"/>
        <v>0</v>
      </c>
      <c r="Z676" s="68">
        <f t="shared" si="788"/>
        <v>6248753.0700000003</v>
      </c>
      <c r="AA676" s="68">
        <f t="shared" si="788"/>
        <v>704082.61269095691</v>
      </c>
      <c r="AB676" s="68">
        <f t="shared" si="788"/>
        <v>3440036.3115276108</v>
      </c>
      <c r="AC676" s="68">
        <f t="shared" si="788"/>
        <v>1169793.9457814316</v>
      </c>
      <c r="AD676" s="68">
        <f t="shared" si="788"/>
        <v>247396.38</v>
      </c>
      <c r="AE676" s="68">
        <f t="shared" si="788"/>
        <v>374247.46</v>
      </c>
      <c r="AF676" s="68">
        <f t="shared" si="788"/>
        <v>278483.76</v>
      </c>
      <c r="AG676" s="68">
        <f t="shared" si="788"/>
        <v>0</v>
      </c>
      <c r="AH676" s="68">
        <f t="shared" si="788"/>
        <v>6248753.0700000003</v>
      </c>
      <c r="AI676" s="68">
        <f t="shared" si="788"/>
        <v>355455.32000000007</v>
      </c>
    </row>
    <row r="677" spans="1:35" x14ac:dyDescent="0.25">
      <c r="I677" s="78">
        <f>J677+K677+N677+O677</f>
        <v>6604208.3899999997</v>
      </c>
      <c r="J677" s="78">
        <f>J676+M676</f>
        <v>1001659.1570000001</v>
      </c>
      <c r="K677" s="78">
        <f>K676+L676</f>
        <v>4884763.023</v>
      </c>
      <c r="N677" s="78">
        <f>N676</f>
        <v>427343.53</v>
      </c>
      <c r="O677" s="78">
        <f>O676</f>
        <v>290442.68</v>
      </c>
      <c r="P677" s="214">
        <f t="shared" si="783"/>
        <v>0.94617745246527551</v>
      </c>
      <c r="Q677" s="108">
        <f t="shared" si="687"/>
        <v>6604208.3899999997</v>
      </c>
      <c r="R677" s="78">
        <f>S677+T677+W677+X677</f>
        <v>6248753.0699999984</v>
      </c>
      <c r="S677" s="78">
        <f>S676+V676</f>
        <v>951478.99269095703</v>
      </c>
      <c r="T677" s="78">
        <f>T676+U676</f>
        <v>4609830.2573090419</v>
      </c>
      <c r="W677" s="78">
        <f>W676</f>
        <v>408960.05999999994</v>
      </c>
      <c r="X677" s="78">
        <f>X676</f>
        <v>278483.76</v>
      </c>
    </row>
    <row r="679" spans="1:35" ht="18.75" x14ac:dyDescent="0.3">
      <c r="A679" s="8"/>
      <c r="B679" s="69" t="s">
        <v>73</v>
      </c>
      <c r="C679" s="69"/>
      <c r="D679" s="9"/>
      <c r="E679" s="10" t="s">
        <v>95</v>
      </c>
      <c r="F679" s="10"/>
      <c r="G679" s="10"/>
      <c r="H679" s="10"/>
      <c r="I679" s="10"/>
      <c r="J679" s="10"/>
      <c r="K679" s="10"/>
      <c r="L679" s="10"/>
      <c r="M679" s="11"/>
      <c r="N679" s="11"/>
      <c r="O679" s="11"/>
      <c r="P679" s="207"/>
      <c r="Q679" s="11"/>
      <c r="R679" s="12"/>
      <c r="S679" s="13"/>
      <c r="T679" s="13"/>
      <c r="U679" s="13"/>
      <c r="V679" s="13"/>
      <c r="W679" s="13"/>
      <c r="X679" s="13"/>
      <c r="Y679" s="13"/>
      <c r="Z679" s="12"/>
      <c r="AA679" s="12"/>
      <c r="AB679" s="12"/>
      <c r="AC679" s="12"/>
      <c r="AD679" s="12"/>
      <c r="AE679" s="12"/>
      <c r="AF679" s="12"/>
      <c r="AG679" s="12"/>
      <c r="AH679" s="11"/>
    </row>
    <row r="680" spans="1:35" ht="18.75" x14ac:dyDescent="0.3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7"/>
      <c r="M680" s="11" t="s">
        <v>52</v>
      </c>
      <c r="N680" s="11"/>
      <c r="O680" s="11"/>
      <c r="P680" s="207"/>
      <c r="Q680" s="134" t="s">
        <v>73</v>
      </c>
      <c r="R680" s="12"/>
      <c r="S680" s="13"/>
      <c r="T680" s="14" t="s">
        <v>53</v>
      </c>
      <c r="U680" s="13"/>
      <c r="V680" s="13"/>
      <c r="W680" s="13"/>
      <c r="X680" s="13"/>
      <c r="Y680" s="13"/>
      <c r="Z680" s="12"/>
      <c r="AA680" s="12"/>
      <c r="AB680" s="12"/>
      <c r="AC680" s="12"/>
      <c r="AD680" s="12"/>
      <c r="AE680" s="12"/>
      <c r="AF680" s="12"/>
      <c r="AG680" s="12"/>
      <c r="AH680" s="11"/>
    </row>
    <row r="681" spans="1:35" ht="21.75" x14ac:dyDescent="0.25">
      <c r="A681" s="171" t="s">
        <v>1</v>
      </c>
      <c r="B681" s="171" t="s">
        <v>39</v>
      </c>
      <c r="C681" s="174" t="s">
        <v>2</v>
      </c>
      <c r="D681" s="175"/>
      <c r="E681" s="175"/>
      <c r="F681" s="175"/>
      <c r="G681" s="175"/>
      <c r="H681" s="176"/>
      <c r="I681" s="44" t="s">
        <v>51</v>
      </c>
      <c r="J681" s="44" t="s">
        <v>55</v>
      </c>
      <c r="K681" s="177" t="s">
        <v>46</v>
      </c>
      <c r="L681" s="169"/>
      <c r="M681" s="46" t="s">
        <v>47</v>
      </c>
      <c r="N681" s="46" t="s">
        <v>48</v>
      </c>
      <c r="O681" s="47" t="s">
        <v>49</v>
      </c>
      <c r="P681" s="208" t="s">
        <v>54</v>
      </c>
      <c r="Q681" s="170" t="s">
        <v>50</v>
      </c>
      <c r="R681" s="45" t="s">
        <v>51</v>
      </c>
      <c r="S681" s="48" t="s">
        <v>55</v>
      </c>
      <c r="T681" s="168" t="s">
        <v>46</v>
      </c>
      <c r="U681" s="169"/>
      <c r="V681" s="49" t="s">
        <v>47</v>
      </c>
      <c r="W681" s="49" t="s">
        <v>48</v>
      </c>
      <c r="X681" s="50" t="s">
        <v>49</v>
      </c>
      <c r="Y681" s="45"/>
      <c r="Z681" s="170" t="s">
        <v>42</v>
      </c>
      <c r="AA681" s="184" t="s">
        <v>3</v>
      </c>
      <c r="AB681" s="185"/>
      <c r="AC681" s="185"/>
      <c r="AD681" s="185"/>
      <c r="AE681" s="185"/>
      <c r="AF681" s="185"/>
      <c r="AG681" s="186"/>
      <c r="AH681" s="181" t="s">
        <v>44</v>
      </c>
      <c r="AI681" s="178" t="s">
        <v>43</v>
      </c>
    </row>
    <row r="682" spans="1:35" x14ac:dyDescent="0.25">
      <c r="A682" s="172"/>
      <c r="B682" s="172"/>
      <c r="C682" s="171" t="s">
        <v>4</v>
      </c>
      <c r="D682" s="171" t="s">
        <v>5</v>
      </c>
      <c r="E682" s="171" t="s">
        <v>6</v>
      </c>
      <c r="F682" s="171" t="s">
        <v>7</v>
      </c>
      <c r="G682" s="171" t="s">
        <v>8</v>
      </c>
      <c r="H682" s="171" t="s">
        <v>9</v>
      </c>
      <c r="I682" s="166"/>
      <c r="J682" s="166" t="s">
        <v>4</v>
      </c>
      <c r="K682" s="166" t="s">
        <v>5</v>
      </c>
      <c r="L682" s="166" t="s">
        <v>6</v>
      </c>
      <c r="M682" s="166" t="s">
        <v>7</v>
      </c>
      <c r="N682" s="166" t="s">
        <v>8</v>
      </c>
      <c r="O682" s="166" t="s">
        <v>9</v>
      </c>
      <c r="P682" s="209"/>
      <c r="Q682" s="170"/>
      <c r="R682" s="166"/>
      <c r="S682" s="166" t="s">
        <v>4</v>
      </c>
      <c r="T682" s="166" t="s">
        <v>5</v>
      </c>
      <c r="U682" s="166" t="s">
        <v>6</v>
      </c>
      <c r="V682" s="166" t="s">
        <v>7</v>
      </c>
      <c r="W682" s="166" t="s">
        <v>8</v>
      </c>
      <c r="X682" s="166" t="s">
        <v>9</v>
      </c>
      <c r="Y682" s="166"/>
      <c r="Z682" s="170"/>
      <c r="AA682" s="165" t="s">
        <v>4</v>
      </c>
      <c r="AB682" s="165" t="s">
        <v>5</v>
      </c>
      <c r="AC682" s="165" t="s">
        <v>6</v>
      </c>
      <c r="AD682" s="165" t="s">
        <v>7</v>
      </c>
      <c r="AE682" s="165" t="s">
        <v>8</v>
      </c>
      <c r="AF682" s="165" t="s">
        <v>9</v>
      </c>
      <c r="AG682" s="165" t="s">
        <v>10</v>
      </c>
      <c r="AH682" s="182"/>
      <c r="AI682" s="179"/>
    </row>
    <row r="683" spans="1:35" x14ac:dyDescent="0.25">
      <c r="A683" s="173"/>
      <c r="B683" s="173"/>
      <c r="C683" s="173"/>
      <c r="D683" s="173"/>
      <c r="E683" s="173"/>
      <c r="F683" s="173"/>
      <c r="G683" s="173"/>
      <c r="H683" s="173"/>
      <c r="I683" s="167"/>
      <c r="J683" s="167"/>
      <c r="K683" s="167"/>
      <c r="L683" s="167"/>
      <c r="M683" s="167"/>
      <c r="N683" s="167"/>
      <c r="O683" s="167"/>
      <c r="P683" s="210"/>
      <c r="Q683" s="170"/>
      <c r="R683" s="167"/>
      <c r="S683" s="167"/>
      <c r="T683" s="167"/>
      <c r="U683" s="167"/>
      <c r="V683" s="167"/>
      <c r="W683" s="167"/>
      <c r="X683" s="167"/>
      <c r="Y683" s="167"/>
      <c r="Z683" s="170"/>
      <c r="AA683" s="165"/>
      <c r="AB683" s="165"/>
      <c r="AC683" s="165"/>
      <c r="AD683" s="165"/>
      <c r="AE683" s="165"/>
      <c r="AF683" s="165"/>
      <c r="AG683" s="165"/>
      <c r="AH683" s="182"/>
      <c r="AI683" s="179"/>
    </row>
    <row r="684" spans="1:35" x14ac:dyDescent="0.25">
      <c r="A684" s="19" t="s">
        <v>11</v>
      </c>
      <c r="B684" s="19">
        <v>2</v>
      </c>
      <c r="C684" s="20">
        <v>3</v>
      </c>
      <c r="D684" s="21" t="s">
        <v>12</v>
      </c>
      <c r="E684" s="21" t="s">
        <v>13</v>
      </c>
      <c r="F684" s="21" t="s">
        <v>14</v>
      </c>
      <c r="G684" s="21" t="s">
        <v>15</v>
      </c>
      <c r="H684" s="21" t="s">
        <v>16</v>
      </c>
      <c r="I684" s="22" t="s">
        <v>17</v>
      </c>
      <c r="J684" s="22" t="s">
        <v>18</v>
      </c>
      <c r="K684" s="22" t="s">
        <v>19</v>
      </c>
      <c r="L684" s="22" t="s">
        <v>20</v>
      </c>
      <c r="M684" s="22" t="s">
        <v>21</v>
      </c>
      <c r="N684" s="22" t="s">
        <v>22</v>
      </c>
      <c r="O684" s="22" t="s">
        <v>23</v>
      </c>
      <c r="P684" s="211" t="s">
        <v>24</v>
      </c>
      <c r="Q684" s="23" t="s">
        <v>25</v>
      </c>
      <c r="R684" s="22" t="s">
        <v>26</v>
      </c>
      <c r="S684" s="22" t="s">
        <v>27</v>
      </c>
      <c r="T684" s="22" t="s">
        <v>28</v>
      </c>
      <c r="U684" s="22" t="s">
        <v>29</v>
      </c>
      <c r="V684" s="22" t="s">
        <v>30</v>
      </c>
      <c r="W684" s="22" t="s">
        <v>31</v>
      </c>
      <c r="X684" s="22" t="s">
        <v>32</v>
      </c>
      <c r="Y684" s="22" t="s">
        <v>33</v>
      </c>
      <c r="Z684" s="23" t="s">
        <v>34</v>
      </c>
      <c r="AA684" s="66">
        <v>36</v>
      </c>
      <c r="AB684" s="66">
        <v>37</v>
      </c>
      <c r="AC684" s="66">
        <v>38</v>
      </c>
      <c r="AD684" s="66">
        <v>39</v>
      </c>
      <c r="AE684" s="66">
        <v>40</v>
      </c>
      <c r="AF684" s="66">
        <v>41</v>
      </c>
      <c r="AG684" s="66">
        <v>42</v>
      </c>
      <c r="AH684" s="183"/>
      <c r="AI684" s="180"/>
    </row>
    <row r="685" spans="1:35" x14ac:dyDescent="0.25">
      <c r="A685" s="6" t="s">
        <v>35</v>
      </c>
      <c r="B685" s="37"/>
      <c r="C685" s="7"/>
      <c r="D685" s="24"/>
      <c r="E685" s="24"/>
      <c r="F685" s="24"/>
      <c r="G685" s="25"/>
      <c r="H685" s="25"/>
      <c r="I685" s="26"/>
      <c r="J685" s="26"/>
      <c r="K685" s="26"/>
      <c r="L685" s="26"/>
      <c r="M685" s="26"/>
      <c r="N685" s="26"/>
      <c r="O685" s="27"/>
      <c r="P685" s="212"/>
      <c r="Q685" s="28"/>
      <c r="R685" s="26"/>
      <c r="S685" s="26"/>
      <c r="T685" s="26"/>
      <c r="U685" s="26"/>
      <c r="V685" s="26"/>
      <c r="W685" s="26"/>
      <c r="X685" s="27"/>
      <c r="Y685" s="27"/>
      <c r="Z685" s="28"/>
      <c r="AA685" s="29"/>
      <c r="AB685" s="29"/>
      <c r="AC685" s="29"/>
      <c r="AD685" s="29"/>
      <c r="AE685" s="29"/>
      <c r="AF685" s="29"/>
      <c r="AG685" s="29"/>
      <c r="AH685" s="30"/>
      <c r="AI685" s="36"/>
    </row>
    <row r="686" spans="1:35" x14ac:dyDescent="0.25">
      <c r="A686" s="31">
        <v>1</v>
      </c>
      <c r="B686" s="52">
        <v>9597.4</v>
      </c>
      <c r="C686" s="33">
        <v>2.2999999999999998</v>
      </c>
      <c r="D686" s="33">
        <v>11.58</v>
      </c>
      <c r="E686" s="33">
        <v>3.46</v>
      </c>
      <c r="F686" s="35">
        <v>0.77</v>
      </c>
      <c r="G686" s="35">
        <v>1.33</v>
      </c>
      <c r="H686" s="35"/>
      <c r="I686" s="51">
        <v>184558.33</v>
      </c>
      <c r="J686" s="41">
        <f t="shared" ref="J686:J691" si="789">I686-K686-L686-M686-N686</f>
        <v>20058.915999999994</v>
      </c>
      <c r="K686" s="41">
        <f>B686*D686</f>
        <v>111137.89199999999</v>
      </c>
      <c r="L686" s="41">
        <f>E686*B686</f>
        <v>33207.004000000001</v>
      </c>
      <c r="M686" s="41">
        <f>F686*B686</f>
        <v>7389.9979999999996</v>
      </c>
      <c r="N686" s="41">
        <v>12764.52</v>
      </c>
      <c r="O686" s="41"/>
      <c r="P686" s="213">
        <f t="shared" ref="P686:P698" si="790">R686/I686</f>
        <v>1.1449661470170434</v>
      </c>
      <c r="Q686" s="40">
        <f t="shared" ref="Q686:Q751" si="791">I686</f>
        <v>184558.33</v>
      </c>
      <c r="R686" s="51">
        <v>211313.04</v>
      </c>
      <c r="S686" s="41">
        <f>R686-T686-U686-V686-W686-X686</f>
        <v>22829.543048780528</v>
      </c>
      <c r="T686" s="41">
        <f>P686*K686</f>
        <v>127249.12399083628</v>
      </c>
      <c r="U686" s="41">
        <f>L686*P686</f>
        <v>38020.895423859547</v>
      </c>
      <c r="V686" s="41">
        <f t="shared" ref="V686:V697" si="792">P686*M686</f>
        <v>8461.2975365236562</v>
      </c>
      <c r="W686" s="51">
        <v>14752.18</v>
      </c>
      <c r="X686" s="51"/>
      <c r="Y686" s="41"/>
      <c r="Z686" s="40">
        <f>SUM(S686:Y686)</f>
        <v>211313.03999999998</v>
      </c>
      <c r="AA686" s="54">
        <f t="shared" ref="AA686:AA697" si="793">Z686-AF686-AE686-AD686-AC686-AB686</f>
        <v>23900.842585304155</v>
      </c>
      <c r="AB686" s="54">
        <f t="shared" ref="AB686:AB697" si="794">T686</f>
        <v>127249.12399083628</v>
      </c>
      <c r="AC686" s="54">
        <f t="shared" ref="AC686:AC697" si="795">U686</f>
        <v>38020.895423859547</v>
      </c>
      <c r="AD686" s="54">
        <f t="shared" ref="AD686:AD697" si="796">M686</f>
        <v>7389.9979999999996</v>
      </c>
      <c r="AE686" s="54">
        <f t="shared" ref="AE686:AE697" si="797">W686</f>
        <v>14752.18</v>
      </c>
      <c r="AF686" s="54">
        <f t="shared" ref="AF686:AF697" si="798">X686</f>
        <v>0</v>
      </c>
      <c r="AG686" s="54"/>
      <c r="AH686" s="42">
        <f t="shared" ref="AH686:AH697" si="799">SUM(AA686:AG686)</f>
        <v>211313.03999999995</v>
      </c>
      <c r="AI686" s="56">
        <f t="shared" ref="AI686:AI697" si="800">I686-Z686</f>
        <v>-26754.709999999992</v>
      </c>
    </row>
    <row r="687" spans="1:35" x14ac:dyDescent="0.25">
      <c r="A687" s="31">
        <v>2</v>
      </c>
      <c r="B687" s="52">
        <v>7617.2</v>
      </c>
      <c r="C687" s="33">
        <v>2.2999999999999998</v>
      </c>
      <c r="D687" s="33">
        <v>10.32</v>
      </c>
      <c r="E687" s="33">
        <v>3.54</v>
      </c>
      <c r="F687" s="35">
        <v>0.77</v>
      </c>
      <c r="G687" s="35">
        <v>1.33</v>
      </c>
      <c r="H687" s="35"/>
      <c r="I687" s="51">
        <v>139318.59</v>
      </c>
      <c r="J687" s="41">
        <f t="shared" si="789"/>
        <v>17748.023999999998</v>
      </c>
      <c r="K687" s="41">
        <f t="shared" ref="K687:K697" si="801">B687*D687</f>
        <v>78609.504000000001</v>
      </c>
      <c r="L687" s="41">
        <f t="shared" ref="L687:L697" si="802">E687*B687</f>
        <v>26964.887999999999</v>
      </c>
      <c r="M687" s="41">
        <f t="shared" ref="M687:M697" si="803">F687*B687</f>
        <v>5865.2439999999997</v>
      </c>
      <c r="N687" s="41">
        <v>10130.93</v>
      </c>
      <c r="O687" s="41"/>
      <c r="P687" s="213">
        <f t="shared" si="790"/>
        <v>0.97618788705800141</v>
      </c>
      <c r="Q687" s="40">
        <f t="shared" si="791"/>
        <v>139318.59</v>
      </c>
      <c r="R687" s="51">
        <v>136001.12</v>
      </c>
      <c r="S687" s="41">
        <f t="shared" ref="S687:S697" si="804">R687-T687-U687-V687-W687-X687</f>
        <v>17311.367198647207</v>
      </c>
      <c r="T687" s="41">
        <f t="shared" ref="T687:T697" si="805">P687*K687</f>
        <v>76737.645612437511</v>
      </c>
      <c r="U687" s="41">
        <f t="shared" ref="U687:U697" si="806">L687*P687</f>
        <v>26322.797041475656</v>
      </c>
      <c r="V687" s="41">
        <f t="shared" si="792"/>
        <v>5725.5801474396203</v>
      </c>
      <c r="W687" s="51">
        <v>9903.73</v>
      </c>
      <c r="X687" s="51"/>
      <c r="Y687" s="41"/>
      <c r="Z687" s="40">
        <f t="shared" ref="Z687:Z697" si="807">SUM(S687:Y687)</f>
        <v>136001.12</v>
      </c>
      <c r="AA687" s="54">
        <f t="shared" si="793"/>
        <v>17171.703346086826</v>
      </c>
      <c r="AB687" s="54">
        <f t="shared" si="794"/>
        <v>76737.645612437511</v>
      </c>
      <c r="AC687" s="54">
        <f t="shared" si="795"/>
        <v>26322.797041475656</v>
      </c>
      <c r="AD687" s="54">
        <f t="shared" si="796"/>
        <v>5865.2439999999997</v>
      </c>
      <c r="AE687" s="54">
        <f t="shared" si="797"/>
        <v>9903.73</v>
      </c>
      <c r="AF687" s="54">
        <f t="shared" si="798"/>
        <v>0</v>
      </c>
      <c r="AG687" s="54"/>
      <c r="AH687" s="42">
        <f t="shared" si="799"/>
        <v>136001.12</v>
      </c>
      <c r="AI687" s="56">
        <f t="shared" si="800"/>
        <v>3317.4700000000012</v>
      </c>
    </row>
    <row r="688" spans="1:35" x14ac:dyDescent="0.25">
      <c r="A688" s="31">
        <v>5</v>
      </c>
      <c r="B688" s="52">
        <v>7603.1</v>
      </c>
      <c r="C688" s="33">
        <v>2.2999999999999998</v>
      </c>
      <c r="D688" s="33">
        <v>10.9</v>
      </c>
      <c r="E688" s="33">
        <v>3.12</v>
      </c>
      <c r="F688" s="35">
        <v>0.77</v>
      </c>
      <c r="G688" s="35">
        <v>1.33</v>
      </c>
      <c r="H688" s="35"/>
      <c r="I688" s="51">
        <v>139745.37</v>
      </c>
      <c r="J688" s="41">
        <f t="shared" si="789"/>
        <v>17183.260999999977</v>
      </c>
      <c r="K688" s="41">
        <f t="shared" si="801"/>
        <v>82873.790000000008</v>
      </c>
      <c r="L688" s="41">
        <f t="shared" si="802"/>
        <v>23721.672000000002</v>
      </c>
      <c r="M688" s="41">
        <f t="shared" si="803"/>
        <v>5854.3870000000006</v>
      </c>
      <c r="N688" s="41">
        <v>10112.26</v>
      </c>
      <c r="O688" s="41"/>
      <c r="P688" s="213">
        <f t="shared" si="790"/>
        <v>0.82724794388536815</v>
      </c>
      <c r="Q688" s="40">
        <f t="shared" si="791"/>
        <v>139745.37</v>
      </c>
      <c r="R688" s="51">
        <v>115604.07</v>
      </c>
      <c r="S688" s="41">
        <f t="shared" si="804"/>
        <v>14211.273624529877</v>
      </c>
      <c r="T688" s="41">
        <f t="shared" si="805"/>
        <v>68557.172379487791</v>
      </c>
      <c r="U688" s="41">
        <f t="shared" si="806"/>
        <v>19623.70438752311</v>
      </c>
      <c r="V688" s="41">
        <f t="shared" si="792"/>
        <v>4843.0296084592292</v>
      </c>
      <c r="W688" s="51">
        <v>8368.89</v>
      </c>
      <c r="X688" s="51"/>
      <c r="Y688" s="41"/>
      <c r="Z688" s="40">
        <f t="shared" si="807"/>
        <v>115604.07</v>
      </c>
      <c r="AA688" s="54">
        <f t="shared" si="793"/>
        <v>13199.916232989097</v>
      </c>
      <c r="AB688" s="54">
        <f t="shared" si="794"/>
        <v>68557.172379487791</v>
      </c>
      <c r="AC688" s="54">
        <f t="shared" si="795"/>
        <v>19623.70438752311</v>
      </c>
      <c r="AD688" s="54">
        <f t="shared" si="796"/>
        <v>5854.3870000000006</v>
      </c>
      <c r="AE688" s="54">
        <f t="shared" si="797"/>
        <v>8368.89</v>
      </c>
      <c r="AF688" s="54">
        <f t="shared" si="798"/>
        <v>0</v>
      </c>
      <c r="AG688" s="54"/>
      <c r="AH688" s="42">
        <f t="shared" si="799"/>
        <v>115604.07</v>
      </c>
      <c r="AI688" s="56">
        <f t="shared" si="800"/>
        <v>24141.299999999988</v>
      </c>
    </row>
    <row r="689" spans="1:35" x14ac:dyDescent="0.25">
      <c r="A689" s="31">
        <v>7</v>
      </c>
      <c r="B689" s="52">
        <v>9017.7999999999993</v>
      </c>
      <c r="C689" s="33">
        <v>2.2999999999999998</v>
      </c>
      <c r="D689" s="33">
        <v>11.32</v>
      </c>
      <c r="E689" s="33">
        <v>2.96</v>
      </c>
      <c r="F689" s="35">
        <v>0.77</v>
      </c>
      <c r="G689" s="35">
        <v>1.33</v>
      </c>
      <c r="H689" s="35"/>
      <c r="I689" s="51">
        <v>168272.43</v>
      </c>
      <c r="J689" s="41">
        <f t="shared" si="789"/>
        <v>20560.79</v>
      </c>
      <c r="K689" s="41">
        <f t="shared" si="801"/>
        <v>102081.496</v>
      </c>
      <c r="L689" s="41">
        <f t="shared" si="802"/>
        <v>26692.687999999998</v>
      </c>
      <c r="M689" s="41">
        <f t="shared" si="803"/>
        <v>6943.7059999999992</v>
      </c>
      <c r="N689" s="41">
        <v>11993.75</v>
      </c>
      <c r="O689" s="41"/>
      <c r="P689" s="213">
        <f t="shared" si="790"/>
        <v>0.95188718674829864</v>
      </c>
      <c r="Q689" s="40">
        <f t="shared" si="791"/>
        <v>168272.43</v>
      </c>
      <c r="R689" s="51">
        <v>160176.37</v>
      </c>
      <c r="S689" s="41">
        <f t="shared" si="804"/>
        <v>19588.60949648494</v>
      </c>
      <c r="T689" s="41">
        <f t="shared" si="805"/>
        <v>97170.068046497705</v>
      </c>
      <c r="U689" s="41">
        <f t="shared" si="806"/>
        <v>25408.427687070067</v>
      </c>
      <c r="V689" s="41">
        <f t="shared" si="792"/>
        <v>6609.6247699472806</v>
      </c>
      <c r="W689" s="51">
        <v>11399.64</v>
      </c>
      <c r="X689" s="51"/>
      <c r="Y689" s="41"/>
      <c r="Z689" s="40">
        <f t="shared" si="807"/>
        <v>160176.37</v>
      </c>
      <c r="AA689" s="54">
        <f t="shared" si="793"/>
        <v>19254.5282664322</v>
      </c>
      <c r="AB689" s="54">
        <f t="shared" si="794"/>
        <v>97170.068046497705</v>
      </c>
      <c r="AC689" s="54">
        <f t="shared" si="795"/>
        <v>25408.427687070067</v>
      </c>
      <c r="AD689" s="54">
        <f t="shared" si="796"/>
        <v>6943.7059999999992</v>
      </c>
      <c r="AE689" s="54">
        <f t="shared" si="797"/>
        <v>11399.64</v>
      </c>
      <c r="AF689" s="54">
        <f t="shared" si="798"/>
        <v>0</v>
      </c>
      <c r="AG689" s="54"/>
      <c r="AH689" s="42">
        <f t="shared" si="799"/>
        <v>160176.37</v>
      </c>
      <c r="AI689" s="56">
        <f t="shared" si="800"/>
        <v>8096.0599999999977</v>
      </c>
    </row>
    <row r="690" spans="1:35" x14ac:dyDescent="0.25">
      <c r="A690" s="31" t="s">
        <v>36</v>
      </c>
      <c r="B690" s="52">
        <v>2970.7</v>
      </c>
      <c r="C690" s="33">
        <v>2.2999999999999998</v>
      </c>
      <c r="D690" s="33">
        <v>10.87</v>
      </c>
      <c r="E690" s="33">
        <v>3.13</v>
      </c>
      <c r="F690" s="35">
        <v>0.77</v>
      </c>
      <c r="G690" s="35">
        <v>1.33</v>
      </c>
      <c r="H690" s="35"/>
      <c r="I690" s="51">
        <v>53977.79</v>
      </c>
      <c r="J690" s="41">
        <f t="shared" si="789"/>
        <v>6149.4910000000073</v>
      </c>
      <c r="K690" s="41">
        <f t="shared" si="801"/>
        <v>32291.508999999995</v>
      </c>
      <c r="L690" s="41">
        <f t="shared" si="802"/>
        <v>9298.2909999999993</v>
      </c>
      <c r="M690" s="41">
        <f t="shared" si="803"/>
        <v>2287.4389999999999</v>
      </c>
      <c r="N690" s="41">
        <v>3951.06</v>
      </c>
      <c r="O690" s="41"/>
      <c r="P690" s="213">
        <f t="shared" si="790"/>
        <v>1.1542569638364224</v>
      </c>
      <c r="Q690" s="40">
        <f t="shared" si="791"/>
        <v>53977.79</v>
      </c>
      <c r="R690" s="51">
        <v>62304.24</v>
      </c>
      <c r="S690" s="41">
        <f t="shared" si="804"/>
        <v>7084.5113303349472</v>
      </c>
      <c r="T690" s="41">
        <f t="shared" si="805"/>
        <v>37272.699136036499</v>
      </c>
      <c r="U690" s="41">
        <f t="shared" si="806"/>
        <v>10732.61713852753</v>
      </c>
      <c r="V690" s="41">
        <f t="shared" si="792"/>
        <v>2640.2923951010221</v>
      </c>
      <c r="W690" s="51">
        <v>4574.12</v>
      </c>
      <c r="X690" s="51"/>
      <c r="Y690" s="41"/>
      <c r="Z690" s="40">
        <f t="shared" si="807"/>
        <v>62304.240000000005</v>
      </c>
      <c r="AA690" s="54">
        <f t="shared" si="793"/>
        <v>7437.3647254359748</v>
      </c>
      <c r="AB690" s="54">
        <f t="shared" si="794"/>
        <v>37272.699136036499</v>
      </c>
      <c r="AC690" s="54">
        <f t="shared" si="795"/>
        <v>10732.61713852753</v>
      </c>
      <c r="AD690" s="54">
        <f t="shared" si="796"/>
        <v>2287.4389999999999</v>
      </c>
      <c r="AE690" s="54">
        <f t="shared" si="797"/>
        <v>4574.12</v>
      </c>
      <c r="AF690" s="54">
        <f t="shared" si="798"/>
        <v>0</v>
      </c>
      <c r="AG690" s="54"/>
      <c r="AH690" s="42">
        <f t="shared" si="799"/>
        <v>62304.240000000005</v>
      </c>
      <c r="AI690" s="56">
        <f t="shared" si="800"/>
        <v>-8326.4500000000044</v>
      </c>
    </row>
    <row r="691" spans="1:35" x14ac:dyDescent="0.25">
      <c r="A691" s="31">
        <v>8</v>
      </c>
      <c r="B691" s="52">
        <v>11006.5</v>
      </c>
      <c r="C691" s="33">
        <v>2.2999999999999998</v>
      </c>
      <c r="D691" s="33">
        <v>11.25</v>
      </c>
      <c r="E691" s="33">
        <v>2.66</v>
      </c>
      <c r="F691" s="35">
        <v>0.77</v>
      </c>
      <c r="G691" s="35">
        <v>1.33</v>
      </c>
      <c r="H691" s="35"/>
      <c r="I691" s="51">
        <v>202519.74</v>
      </c>
      <c r="J691" s="41">
        <f t="shared" si="789"/>
        <v>26305.62999999999</v>
      </c>
      <c r="K691" s="41">
        <f t="shared" si="801"/>
        <v>123823.125</v>
      </c>
      <c r="L691" s="41">
        <f t="shared" si="802"/>
        <v>29277.29</v>
      </c>
      <c r="M691" s="41">
        <f t="shared" si="803"/>
        <v>8475.005000000001</v>
      </c>
      <c r="N691" s="41">
        <v>14638.69</v>
      </c>
      <c r="O691" s="41"/>
      <c r="P691" s="213">
        <f t="shared" si="790"/>
        <v>0.87567251468918539</v>
      </c>
      <c r="Q691" s="40">
        <f t="shared" si="791"/>
        <v>202519.74</v>
      </c>
      <c r="R691" s="51">
        <v>177340.97</v>
      </c>
      <c r="S691" s="41">
        <f t="shared" si="804"/>
        <v>23032.625656638695</v>
      </c>
      <c r="T691" s="41">
        <f t="shared" si="805"/>
        <v>108428.50724542335</v>
      </c>
      <c r="U691" s="41">
        <f t="shared" si="806"/>
        <v>25637.318157584541</v>
      </c>
      <c r="V691" s="41">
        <f t="shared" si="792"/>
        <v>7421.3289403534209</v>
      </c>
      <c r="W691" s="51">
        <v>12821.19</v>
      </c>
      <c r="X691" s="51"/>
      <c r="Y691" s="41"/>
      <c r="Z691" s="40">
        <f t="shared" si="807"/>
        <v>177340.97</v>
      </c>
      <c r="AA691" s="54">
        <f t="shared" si="793"/>
        <v>21978.949596992112</v>
      </c>
      <c r="AB691" s="54">
        <f t="shared" si="794"/>
        <v>108428.50724542335</v>
      </c>
      <c r="AC691" s="54">
        <f t="shared" si="795"/>
        <v>25637.318157584541</v>
      </c>
      <c r="AD691" s="54">
        <f t="shared" si="796"/>
        <v>8475.005000000001</v>
      </c>
      <c r="AE691" s="54">
        <f t="shared" si="797"/>
        <v>12821.19</v>
      </c>
      <c r="AF691" s="54">
        <f t="shared" si="798"/>
        <v>0</v>
      </c>
      <c r="AG691" s="54"/>
      <c r="AH691" s="42">
        <f t="shared" si="799"/>
        <v>177340.97</v>
      </c>
      <c r="AI691" s="56">
        <f t="shared" si="800"/>
        <v>25178.76999999999</v>
      </c>
    </row>
    <row r="692" spans="1:35" x14ac:dyDescent="0.25">
      <c r="A692" s="31">
        <v>9</v>
      </c>
      <c r="B692" s="52">
        <v>4225.3999999999996</v>
      </c>
      <c r="C692" s="33">
        <v>2.48</v>
      </c>
      <c r="D692" s="33">
        <v>10.69</v>
      </c>
      <c r="E692" s="33">
        <v>3.76</v>
      </c>
      <c r="F692" s="35">
        <v>0.77</v>
      </c>
      <c r="G692" s="35">
        <v>1.33</v>
      </c>
      <c r="H692" s="35">
        <v>5.51</v>
      </c>
      <c r="I692" s="51">
        <v>103465.60000000001</v>
      </c>
      <c r="J692" s="41">
        <f>I692-K692-L692-M692-N692-O692</f>
        <v>10253.192000000025</v>
      </c>
      <c r="K692" s="41">
        <f t="shared" si="801"/>
        <v>45169.525999999991</v>
      </c>
      <c r="L692" s="41">
        <f t="shared" si="802"/>
        <v>15887.503999999997</v>
      </c>
      <c r="M692" s="41">
        <f t="shared" si="803"/>
        <v>3253.558</v>
      </c>
      <c r="N692" s="41">
        <v>5619.85</v>
      </c>
      <c r="O692" s="41">
        <v>23281.97</v>
      </c>
      <c r="P692" s="213">
        <f t="shared" si="790"/>
        <v>0.98242130717842446</v>
      </c>
      <c r="Q692" s="40">
        <f t="shared" si="791"/>
        <v>103465.60000000001</v>
      </c>
      <c r="R692" s="51">
        <v>101646.81</v>
      </c>
      <c r="S692" s="41">
        <f t="shared" si="804"/>
        <v>9905.1180716269046</v>
      </c>
      <c r="T692" s="41">
        <f t="shared" si="805"/>
        <v>44375.504777549824</v>
      </c>
      <c r="U692" s="41">
        <f t="shared" si="806"/>
        <v>15608.222447482445</v>
      </c>
      <c r="V692" s="41">
        <f t="shared" si="792"/>
        <v>3196.3647033408201</v>
      </c>
      <c r="W692" s="51">
        <v>5529.94</v>
      </c>
      <c r="X692" s="51">
        <v>23031.66</v>
      </c>
      <c r="Y692" s="41"/>
      <c r="Z692" s="40">
        <f t="shared" si="807"/>
        <v>101646.81</v>
      </c>
      <c r="AA692" s="54">
        <f t="shared" si="793"/>
        <v>9847.9247749677161</v>
      </c>
      <c r="AB692" s="54">
        <f t="shared" si="794"/>
        <v>44375.504777549824</v>
      </c>
      <c r="AC692" s="54">
        <f t="shared" si="795"/>
        <v>15608.222447482445</v>
      </c>
      <c r="AD692" s="54">
        <f t="shared" si="796"/>
        <v>3253.558</v>
      </c>
      <c r="AE692" s="54">
        <f t="shared" si="797"/>
        <v>5529.94</v>
      </c>
      <c r="AF692" s="54">
        <f t="shared" si="798"/>
        <v>23031.66</v>
      </c>
      <c r="AG692" s="54"/>
      <c r="AH692" s="42">
        <f t="shared" si="799"/>
        <v>101646.81</v>
      </c>
      <c r="AI692" s="56">
        <f t="shared" si="800"/>
        <v>1818.7900000000081</v>
      </c>
    </row>
    <row r="693" spans="1:35" x14ac:dyDescent="0.25">
      <c r="A693" s="31">
        <v>10</v>
      </c>
      <c r="B693" s="52">
        <v>4147.5</v>
      </c>
      <c r="C693" s="33">
        <v>2.48</v>
      </c>
      <c r="D693" s="33">
        <v>12.06</v>
      </c>
      <c r="E693" s="33">
        <v>4.21</v>
      </c>
      <c r="F693" s="35">
        <v>0.77</v>
      </c>
      <c r="G693" s="35">
        <v>1.33</v>
      </c>
      <c r="H693" s="35">
        <v>5.51</v>
      </c>
      <c r="I693" s="51">
        <v>111575.67</v>
      </c>
      <c r="J693" s="41">
        <f>I693-K693-L693-M693-N693-O693</f>
        <v>12533.060000000001</v>
      </c>
      <c r="K693" s="41">
        <f t="shared" si="801"/>
        <v>50018.85</v>
      </c>
      <c r="L693" s="41">
        <f t="shared" si="802"/>
        <v>17460.974999999999</v>
      </c>
      <c r="M693" s="41">
        <f t="shared" si="803"/>
        <v>3193.5750000000003</v>
      </c>
      <c r="N693" s="41">
        <v>5516.3</v>
      </c>
      <c r="O693" s="41">
        <v>22852.91</v>
      </c>
      <c r="P693" s="213">
        <f t="shared" si="790"/>
        <v>0.9490183657422806</v>
      </c>
      <c r="Q693" s="40">
        <f t="shared" si="791"/>
        <v>111575.67</v>
      </c>
      <c r="R693" s="51">
        <v>105887.36</v>
      </c>
      <c r="S693" s="41">
        <f t="shared" si="804"/>
        <v>11325.685430549507</v>
      </c>
      <c r="T693" s="41">
        <f t="shared" si="805"/>
        <v>47468.80728330827</v>
      </c>
      <c r="U693" s="41">
        <f t="shared" si="806"/>
        <v>16570.785958766817</v>
      </c>
      <c r="V693" s="41">
        <f t="shared" si="792"/>
        <v>3030.7613273754041</v>
      </c>
      <c r="W693" s="51">
        <v>5297.39</v>
      </c>
      <c r="X693" s="51">
        <v>22193.93</v>
      </c>
      <c r="Y693" s="41"/>
      <c r="Z693" s="40">
        <f t="shared" si="807"/>
        <v>105887.36000000002</v>
      </c>
      <c r="AA693" s="54">
        <f t="shared" si="793"/>
        <v>11162.871757924935</v>
      </c>
      <c r="AB693" s="54">
        <f t="shared" si="794"/>
        <v>47468.80728330827</v>
      </c>
      <c r="AC693" s="54">
        <f t="shared" si="795"/>
        <v>16570.785958766817</v>
      </c>
      <c r="AD693" s="54">
        <f t="shared" si="796"/>
        <v>3193.5750000000003</v>
      </c>
      <c r="AE693" s="54">
        <f t="shared" si="797"/>
        <v>5297.39</v>
      </c>
      <c r="AF693" s="54">
        <f t="shared" si="798"/>
        <v>22193.93</v>
      </c>
      <c r="AG693" s="54"/>
      <c r="AH693" s="42">
        <f t="shared" si="799"/>
        <v>105887.36000000002</v>
      </c>
      <c r="AI693" s="56">
        <f t="shared" si="800"/>
        <v>5688.3099999999831</v>
      </c>
    </row>
    <row r="694" spans="1:35" x14ac:dyDescent="0.25">
      <c r="A694" s="31">
        <v>11</v>
      </c>
      <c r="B694" s="52">
        <v>4203.1000000000004</v>
      </c>
      <c r="C694" s="33">
        <v>2.48</v>
      </c>
      <c r="D694" s="33">
        <v>11.76</v>
      </c>
      <c r="E694" s="33">
        <v>3.83</v>
      </c>
      <c r="F694" s="35">
        <v>0.77</v>
      </c>
      <c r="G694" s="35">
        <v>1.33</v>
      </c>
      <c r="H694" s="35">
        <v>5.51</v>
      </c>
      <c r="I694" s="51">
        <v>109908.33</v>
      </c>
      <c r="J694" s="41">
        <f>I694-K694-L694-M694-N694-O694</f>
        <v>12396.113999999994</v>
      </c>
      <c r="K694" s="41">
        <f t="shared" si="801"/>
        <v>49428.456000000006</v>
      </c>
      <c r="L694" s="41">
        <f t="shared" si="802"/>
        <v>16097.873000000001</v>
      </c>
      <c r="M694" s="41">
        <f t="shared" si="803"/>
        <v>3236.3870000000002</v>
      </c>
      <c r="N694" s="41">
        <v>5590.35</v>
      </c>
      <c r="O694" s="41">
        <v>23159.15</v>
      </c>
      <c r="P694" s="213">
        <f t="shared" si="790"/>
        <v>0.95487020865479444</v>
      </c>
      <c r="Q694" s="40">
        <f t="shared" si="791"/>
        <v>109908.33</v>
      </c>
      <c r="R694" s="51">
        <v>104948.19</v>
      </c>
      <c r="S694" s="41">
        <f t="shared" si="804"/>
        <v>11464.841025409627</v>
      </c>
      <c r="T694" s="41">
        <f t="shared" si="805"/>
        <v>47197.760094204328</v>
      </c>
      <c r="U694" s="41">
        <f t="shared" si="806"/>
        <v>15371.379350408382</v>
      </c>
      <c r="V694" s="41">
        <f t="shared" si="792"/>
        <v>3090.3295299776642</v>
      </c>
      <c r="W694" s="51">
        <v>5354.89</v>
      </c>
      <c r="X694" s="51">
        <v>22468.99</v>
      </c>
      <c r="Y694" s="41"/>
      <c r="Z694" s="40">
        <f t="shared" si="807"/>
        <v>104948.19000000002</v>
      </c>
      <c r="AA694" s="54">
        <f t="shared" si="793"/>
        <v>11318.783555387301</v>
      </c>
      <c r="AB694" s="54">
        <f t="shared" si="794"/>
        <v>47197.760094204328</v>
      </c>
      <c r="AC694" s="54">
        <f t="shared" si="795"/>
        <v>15371.379350408382</v>
      </c>
      <c r="AD694" s="54">
        <f t="shared" si="796"/>
        <v>3236.3870000000002</v>
      </c>
      <c r="AE694" s="54">
        <f t="shared" si="797"/>
        <v>5354.89</v>
      </c>
      <c r="AF694" s="54">
        <f t="shared" si="798"/>
        <v>22468.99</v>
      </c>
      <c r="AG694" s="54"/>
      <c r="AH694" s="42">
        <f t="shared" si="799"/>
        <v>104948.19000000002</v>
      </c>
      <c r="AI694" s="56">
        <f t="shared" si="800"/>
        <v>4960.1399999999849</v>
      </c>
    </row>
    <row r="695" spans="1:35" x14ac:dyDescent="0.25">
      <c r="A695" s="31">
        <v>12</v>
      </c>
      <c r="B695" s="52">
        <v>8010.6</v>
      </c>
      <c r="C695" s="33">
        <v>2.2999999999999998</v>
      </c>
      <c r="D695" s="33">
        <v>10.43</v>
      </c>
      <c r="E695" s="33">
        <v>3.28</v>
      </c>
      <c r="F695" s="35">
        <v>0.77</v>
      </c>
      <c r="G695" s="35">
        <v>1.33</v>
      </c>
      <c r="H695" s="35"/>
      <c r="I695" s="51">
        <v>144671.85</v>
      </c>
      <c r="J695" s="41">
        <f>I695-K695-L695-M695-N695</f>
        <v>18024.152000000006</v>
      </c>
      <c r="K695" s="41">
        <f t="shared" si="801"/>
        <v>83550.558000000005</v>
      </c>
      <c r="L695" s="41">
        <f t="shared" si="802"/>
        <v>26274.768</v>
      </c>
      <c r="M695" s="41">
        <f t="shared" si="803"/>
        <v>6168.1620000000003</v>
      </c>
      <c r="N695" s="41">
        <v>10654.21</v>
      </c>
      <c r="O695" s="41"/>
      <c r="P695" s="213">
        <f t="shared" si="790"/>
        <v>0.89313691640771853</v>
      </c>
      <c r="Q695" s="40">
        <f t="shared" si="791"/>
        <v>144671.85</v>
      </c>
      <c r="R695" s="51">
        <v>129211.77</v>
      </c>
      <c r="S695" s="41">
        <f t="shared" si="804"/>
        <v>16098.153804304289</v>
      </c>
      <c r="T695" s="41">
        <f t="shared" si="805"/>
        <v>74622.08773626425</v>
      </c>
      <c r="U695" s="41">
        <f t="shared" si="806"/>
        <v>23466.965270848199</v>
      </c>
      <c r="V695" s="41">
        <f t="shared" si="792"/>
        <v>5509.0131885832661</v>
      </c>
      <c r="W695" s="51">
        <v>9515.5499999999993</v>
      </c>
      <c r="X695" s="51"/>
      <c r="Y695" s="41"/>
      <c r="Z695" s="40">
        <f t="shared" si="807"/>
        <v>129211.77</v>
      </c>
      <c r="AA695" s="54">
        <f t="shared" si="793"/>
        <v>15439.004992887552</v>
      </c>
      <c r="AB695" s="54">
        <f t="shared" si="794"/>
        <v>74622.08773626425</v>
      </c>
      <c r="AC695" s="54">
        <f t="shared" si="795"/>
        <v>23466.965270848199</v>
      </c>
      <c r="AD695" s="54">
        <f t="shared" si="796"/>
        <v>6168.1620000000003</v>
      </c>
      <c r="AE695" s="54">
        <f t="shared" si="797"/>
        <v>9515.5499999999993</v>
      </c>
      <c r="AF695" s="54">
        <f t="shared" si="798"/>
        <v>0</v>
      </c>
      <c r="AG695" s="54"/>
      <c r="AH695" s="42">
        <f t="shared" si="799"/>
        <v>129211.77</v>
      </c>
      <c r="AI695" s="56">
        <f t="shared" si="800"/>
        <v>15460.080000000002</v>
      </c>
    </row>
    <row r="696" spans="1:35" x14ac:dyDescent="0.25">
      <c r="A696" s="31">
        <v>16</v>
      </c>
      <c r="B696" s="52">
        <v>7003.3</v>
      </c>
      <c r="C696" s="33">
        <v>2.2999999999999998</v>
      </c>
      <c r="D696" s="33">
        <v>11.24</v>
      </c>
      <c r="E696" s="33">
        <v>3.26</v>
      </c>
      <c r="F696" s="35">
        <v>0.77</v>
      </c>
      <c r="G696" s="35">
        <v>1.33</v>
      </c>
      <c r="H696" s="35"/>
      <c r="I696" s="51">
        <v>130961.76</v>
      </c>
      <c r="J696" s="41">
        <f>I696-K696-L696-M696-N696</f>
        <v>14706.968999999992</v>
      </c>
      <c r="K696" s="41">
        <f t="shared" si="801"/>
        <v>78717.092000000004</v>
      </c>
      <c r="L696" s="41">
        <f t="shared" si="802"/>
        <v>22830.757999999998</v>
      </c>
      <c r="M696" s="41">
        <f t="shared" si="803"/>
        <v>5392.5410000000002</v>
      </c>
      <c r="N696" s="41">
        <v>9314.4</v>
      </c>
      <c r="O696" s="41"/>
      <c r="P696" s="213">
        <f t="shared" si="790"/>
        <v>0.92109376049924807</v>
      </c>
      <c r="Q696" s="40">
        <f t="shared" si="791"/>
        <v>130961.76</v>
      </c>
      <c r="R696" s="51">
        <v>120628.06</v>
      </c>
      <c r="S696" s="41">
        <f t="shared" si="804"/>
        <v>13542.263104550051</v>
      </c>
      <c r="T696" s="41">
        <f t="shared" si="805"/>
        <v>72505.822285845279</v>
      </c>
      <c r="U696" s="41">
        <f t="shared" si="806"/>
        <v>21029.26874126829</v>
      </c>
      <c r="V696" s="41">
        <f t="shared" si="792"/>
        <v>4967.0358683363756</v>
      </c>
      <c r="W696" s="51">
        <v>8583.67</v>
      </c>
      <c r="X696" s="51"/>
      <c r="Y696" s="41"/>
      <c r="Z696" s="40">
        <f t="shared" si="807"/>
        <v>120628.05999999998</v>
      </c>
      <c r="AA696" s="54">
        <f t="shared" si="793"/>
        <v>13116.757972886422</v>
      </c>
      <c r="AB696" s="54">
        <f t="shared" si="794"/>
        <v>72505.822285845279</v>
      </c>
      <c r="AC696" s="54">
        <f t="shared" si="795"/>
        <v>21029.26874126829</v>
      </c>
      <c r="AD696" s="54">
        <f t="shared" si="796"/>
        <v>5392.5410000000002</v>
      </c>
      <c r="AE696" s="54">
        <f t="shared" si="797"/>
        <v>8583.67</v>
      </c>
      <c r="AF696" s="54">
        <f t="shared" si="798"/>
        <v>0</v>
      </c>
      <c r="AG696" s="54"/>
      <c r="AH696" s="42">
        <f t="shared" si="799"/>
        <v>120628.05999999998</v>
      </c>
      <c r="AI696" s="56">
        <f t="shared" si="800"/>
        <v>10333.700000000012</v>
      </c>
    </row>
    <row r="697" spans="1:35" x14ac:dyDescent="0.25">
      <c r="A697" s="31">
        <v>17</v>
      </c>
      <c r="B697" s="162">
        <v>1947.3</v>
      </c>
      <c r="C697" s="33">
        <v>2.2999999999999998</v>
      </c>
      <c r="D697" s="33">
        <v>12.88</v>
      </c>
      <c r="E697" s="33">
        <v>3</v>
      </c>
      <c r="F697" s="35">
        <v>0.77</v>
      </c>
      <c r="G697" s="35"/>
      <c r="H697" s="35"/>
      <c r="I697" s="51">
        <v>34992.980000000003</v>
      </c>
      <c r="J697" s="41">
        <f>I697-K697-L697-M697-N697</f>
        <v>2570.4350000000013</v>
      </c>
      <c r="K697" s="41">
        <f t="shared" si="801"/>
        <v>25081.224000000002</v>
      </c>
      <c r="L697" s="41">
        <f t="shared" si="802"/>
        <v>5841.9</v>
      </c>
      <c r="M697" s="41">
        <f t="shared" si="803"/>
        <v>1499.421</v>
      </c>
      <c r="N697" s="41"/>
      <c r="O697" s="41"/>
      <c r="P697" s="213">
        <f t="shared" si="790"/>
        <v>0.7480000274340739</v>
      </c>
      <c r="Q697" s="40">
        <f t="shared" si="791"/>
        <v>34992.980000000003</v>
      </c>
      <c r="R697" s="51">
        <v>26174.75</v>
      </c>
      <c r="S697" s="41">
        <f t="shared" si="804"/>
        <v>1922.6854505175031</v>
      </c>
      <c r="T697" s="41">
        <f t="shared" si="805"/>
        <v>18760.756240080154</v>
      </c>
      <c r="U697" s="41">
        <f t="shared" si="806"/>
        <v>4369.7413602671159</v>
      </c>
      <c r="V697" s="41">
        <f t="shared" si="792"/>
        <v>1121.5669491352267</v>
      </c>
      <c r="W697" s="51"/>
      <c r="X697" s="51"/>
      <c r="Y697" s="41"/>
      <c r="Z697" s="40">
        <f t="shared" si="807"/>
        <v>26174.75</v>
      </c>
      <c r="AA697" s="54">
        <f t="shared" si="793"/>
        <v>1544.8313996527322</v>
      </c>
      <c r="AB697" s="54">
        <f t="shared" si="794"/>
        <v>18760.756240080154</v>
      </c>
      <c r="AC697" s="54">
        <f t="shared" si="795"/>
        <v>4369.7413602671159</v>
      </c>
      <c r="AD697" s="54">
        <f t="shared" si="796"/>
        <v>1499.421</v>
      </c>
      <c r="AE697" s="54">
        <f t="shared" si="797"/>
        <v>0</v>
      </c>
      <c r="AF697" s="54">
        <f t="shared" si="798"/>
        <v>0</v>
      </c>
      <c r="AG697" s="54"/>
      <c r="AH697" s="42">
        <f t="shared" si="799"/>
        <v>26174.75</v>
      </c>
      <c r="AI697" s="56">
        <f t="shared" si="800"/>
        <v>8818.2300000000032</v>
      </c>
    </row>
    <row r="698" spans="1:35" x14ac:dyDescent="0.25">
      <c r="A698" s="32" t="s">
        <v>37</v>
      </c>
      <c r="B698" s="53">
        <f>SUM(B686:B696)</f>
        <v>75402.600000000006</v>
      </c>
      <c r="C698" s="33"/>
      <c r="D698" s="34"/>
      <c r="E698" s="34"/>
      <c r="F698" s="35"/>
      <c r="G698" s="35"/>
      <c r="H698" s="35"/>
      <c r="I698" s="43">
        <f t="shared" ref="I698:O698" si="808">SUM(I686:I696)</f>
        <v>1488975.4600000002</v>
      </c>
      <c r="J698" s="43">
        <f t="shared" si="808"/>
        <v>175919.59899999996</v>
      </c>
      <c r="K698" s="43">
        <f t="shared" si="808"/>
        <v>837701.79799999995</v>
      </c>
      <c r="L698" s="43">
        <f t="shared" si="808"/>
        <v>247713.71099999998</v>
      </c>
      <c r="M698" s="43">
        <f t="shared" si="808"/>
        <v>58060.001999999993</v>
      </c>
      <c r="N698" s="43">
        <f t="shared" si="808"/>
        <v>100286.32</v>
      </c>
      <c r="O698" s="43">
        <f t="shared" si="808"/>
        <v>69294.03</v>
      </c>
      <c r="P698" s="213">
        <f t="shared" si="790"/>
        <v>0.97465457892771457</v>
      </c>
      <c r="Q698" s="40">
        <f t="shared" si="791"/>
        <v>1488975.4600000002</v>
      </c>
      <c r="R698" s="43">
        <f>SUM(R686:R697)</f>
        <v>1451236.7500000002</v>
      </c>
      <c r="S698" s="43">
        <f t="shared" ref="S698:X698" si="809">SUM(S686:S696)</f>
        <v>166393.99179185653</v>
      </c>
      <c r="T698" s="43">
        <f t="shared" si="809"/>
        <v>801585.19858789095</v>
      </c>
      <c r="U698" s="43">
        <f t="shared" si="809"/>
        <v>237792.38160481458</v>
      </c>
      <c r="V698" s="43">
        <f t="shared" si="809"/>
        <v>55494.658015437759</v>
      </c>
      <c r="W698" s="43">
        <f t="shared" si="809"/>
        <v>96101.19</v>
      </c>
      <c r="X698" s="43">
        <f t="shared" si="809"/>
        <v>67694.58</v>
      </c>
      <c r="Y698" s="41"/>
      <c r="Z698" s="40">
        <f t="shared" ref="Z698:AF698" si="810">SUM(Z686:Z696)</f>
        <v>1425062</v>
      </c>
      <c r="AA698" s="55">
        <f t="shared" si="810"/>
        <v>163828.64780729433</v>
      </c>
      <c r="AB698" s="55">
        <f t="shared" si="810"/>
        <v>801585.19858789095</v>
      </c>
      <c r="AC698" s="55">
        <f t="shared" si="810"/>
        <v>237792.38160481458</v>
      </c>
      <c r="AD698" s="55">
        <f t="shared" si="810"/>
        <v>58060.001999999993</v>
      </c>
      <c r="AE698" s="55">
        <f t="shared" si="810"/>
        <v>96101.19</v>
      </c>
      <c r="AF698" s="55">
        <f t="shared" si="810"/>
        <v>67694.58</v>
      </c>
      <c r="AG698" s="54"/>
      <c r="AH698" s="42">
        <f>SUM(AH686:AH696)</f>
        <v>1425062</v>
      </c>
      <c r="AI698" s="56">
        <f>SUM(AI686:AI696)</f>
        <v>63913.45999999997</v>
      </c>
    </row>
    <row r="699" spans="1:35" x14ac:dyDescent="0.25">
      <c r="A699" s="6" t="s">
        <v>56</v>
      </c>
      <c r="B699" s="37"/>
      <c r="C699" s="7"/>
      <c r="D699" s="24"/>
      <c r="E699" s="24"/>
      <c r="F699" s="24"/>
      <c r="G699" s="35"/>
      <c r="H699" s="25"/>
      <c r="I699" s="26"/>
      <c r="J699" s="26"/>
      <c r="K699" s="26"/>
      <c r="L699" s="26"/>
      <c r="M699" s="26"/>
      <c r="N699" s="26"/>
      <c r="O699" s="27"/>
      <c r="P699" s="213"/>
      <c r="Q699" s="40">
        <f t="shared" si="791"/>
        <v>0</v>
      </c>
      <c r="R699" s="26"/>
      <c r="S699" s="26"/>
      <c r="T699" s="26"/>
      <c r="U699" s="26"/>
      <c r="V699" s="26"/>
      <c r="W699" s="26"/>
      <c r="X699" s="27"/>
      <c r="Y699" s="27"/>
      <c r="Z699" s="28"/>
      <c r="AA699" s="29"/>
      <c r="AB699" s="29"/>
      <c r="AC699" s="29"/>
      <c r="AD699" s="29"/>
      <c r="AE699" s="29"/>
      <c r="AF699" s="29"/>
      <c r="AG699" s="29"/>
      <c r="AH699" s="30"/>
      <c r="AI699" s="36"/>
    </row>
    <row r="700" spans="1:35" x14ac:dyDescent="0.25">
      <c r="A700" s="31">
        <v>1</v>
      </c>
      <c r="B700" s="52">
        <v>3665.5</v>
      </c>
      <c r="C700" s="33">
        <v>2.2999999999999998</v>
      </c>
      <c r="D700" s="33">
        <v>13.39</v>
      </c>
      <c r="E700" s="33">
        <v>10.1</v>
      </c>
      <c r="F700" s="35">
        <v>0.77</v>
      </c>
      <c r="G700" s="35">
        <v>1.33</v>
      </c>
      <c r="H700" s="35"/>
      <c r="I700" s="51">
        <v>103183.92</v>
      </c>
      <c r="J700" s="41">
        <f t="shared" ref="J700:J705" si="811">I700-K700-L700-M700-N700</f>
        <v>9383.7899999999972</v>
      </c>
      <c r="K700" s="41">
        <f>B700*D700</f>
        <v>49081.045000000006</v>
      </c>
      <c r="L700" s="41">
        <f>E700*B700</f>
        <v>37021.549999999996</v>
      </c>
      <c r="M700" s="41">
        <f>F700*B700</f>
        <v>2822.4349999999999</v>
      </c>
      <c r="N700" s="41">
        <v>4875.1000000000004</v>
      </c>
      <c r="O700" s="41"/>
      <c r="P700" s="213">
        <f t="shared" ref="P700:P716" si="812">R700/I700</f>
        <v>0.91774600150876229</v>
      </c>
      <c r="Q700" s="40">
        <f t="shared" si="791"/>
        <v>103183.92</v>
      </c>
      <c r="R700" s="51">
        <v>94696.63</v>
      </c>
      <c r="S700" s="41">
        <f>R700-T700-U700-V700-W700-X700</f>
        <v>8724.8992834532692</v>
      </c>
      <c r="T700" s="41">
        <f>P700*K700</f>
        <v>45043.932798621638</v>
      </c>
      <c r="U700" s="41">
        <f>L700*P700</f>
        <v>33976.379482156713</v>
      </c>
      <c r="V700" s="41">
        <f t="shared" ref="V700:V715" si="813">P700*M700</f>
        <v>2590.2784357683836</v>
      </c>
      <c r="W700" s="51">
        <v>4361.1400000000003</v>
      </c>
      <c r="X700" s="51"/>
      <c r="Y700" s="41"/>
      <c r="Z700" s="40">
        <f>SUM(S700:Y700)</f>
        <v>94696.63</v>
      </c>
      <c r="AA700" s="54">
        <f t="shared" ref="AA700:AA715" si="814">Z700-AF700-AE700-AD700-AC700-AB700</f>
        <v>8492.7427192216564</v>
      </c>
      <c r="AB700" s="54">
        <f t="shared" ref="AB700:AB715" si="815">T700</f>
        <v>45043.932798621638</v>
      </c>
      <c r="AC700" s="54">
        <f t="shared" ref="AC700:AC715" si="816">U700</f>
        <v>33976.379482156713</v>
      </c>
      <c r="AD700" s="54">
        <f t="shared" ref="AD700:AD715" si="817">M700</f>
        <v>2822.4349999999999</v>
      </c>
      <c r="AE700" s="54">
        <f t="shared" ref="AE700:AE715" si="818">W700</f>
        <v>4361.1400000000003</v>
      </c>
      <c r="AF700" s="54">
        <f t="shared" ref="AF700:AF715" si="819">X700</f>
        <v>0</v>
      </c>
      <c r="AG700" s="54"/>
      <c r="AH700" s="42">
        <f t="shared" ref="AH700:AH715" si="820">SUM(AA700:AG700)</f>
        <v>94696.63</v>
      </c>
      <c r="AI700" s="56">
        <f t="shared" ref="AI700:AI715" si="821">I700-Z700</f>
        <v>8487.2899999999936</v>
      </c>
    </row>
    <row r="701" spans="1:35" x14ac:dyDescent="0.25">
      <c r="A701" s="31">
        <v>2</v>
      </c>
      <c r="B701" s="52">
        <v>1470.6</v>
      </c>
      <c r="C701" s="33">
        <v>2.2999999999999998</v>
      </c>
      <c r="D701" s="33">
        <v>11.56</v>
      </c>
      <c r="E701" s="33">
        <v>2.77</v>
      </c>
      <c r="F701" s="35">
        <v>0.77</v>
      </c>
      <c r="G701" s="35">
        <v>1.33</v>
      </c>
      <c r="H701" s="35"/>
      <c r="I701" s="51">
        <v>27250.17</v>
      </c>
      <c r="J701" s="41">
        <f t="shared" si="811"/>
        <v>3088.2199999999993</v>
      </c>
      <c r="K701" s="41">
        <f t="shared" ref="K701:K715" si="822">B701*D701</f>
        <v>17000.135999999999</v>
      </c>
      <c r="L701" s="41">
        <f t="shared" ref="L701:L715" si="823">E701*B701</f>
        <v>4073.5619999999999</v>
      </c>
      <c r="M701" s="41">
        <f t="shared" ref="M701:M715" si="824">F701*B701</f>
        <v>1132.3619999999999</v>
      </c>
      <c r="N701" s="41">
        <v>1955.89</v>
      </c>
      <c r="O701" s="41"/>
      <c r="P701" s="213">
        <f t="shared" si="812"/>
        <v>0.85905409030475777</v>
      </c>
      <c r="Q701" s="40">
        <f t="shared" si="791"/>
        <v>27250.17</v>
      </c>
      <c r="R701" s="51">
        <v>23409.37</v>
      </c>
      <c r="S701" s="41">
        <f t="shared" ref="S701:S715" si="825">R701-T701-U701-V701-W701-X701</f>
        <v>2652.9533274471305</v>
      </c>
      <c r="T701" s="41">
        <f t="shared" ref="T701:T715" si="826">P701*K701</f>
        <v>14604.036366537162</v>
      </c>
      <c r="U701" s="41">
        <f t="shared" ref="U701:U715" si="827">L701*P701</f>
        <v>3499.4100982100294</v>
      </c>
      <c r="V701" s="41">
        <f t="shared" si="813"/>
        <v>972.76020780567603</v>
      </c>
      <c r="W701" s="51">
        <v>1680.21</v>
      </c>
      <c r="X701" s="51"/>
      <c r="Y701" s="41"/>
      <c r="Z701" s="40">
        <f t="shared" ref="Z701:Z715" si="828">SUM(S701:Y701)</f>
        <v>23409.37</v>
      </c>
      <c r="AA701" s="54">
        <f t="shared" si="814"/>
        <v>2493.3515352528084</v>
      </c>
      <c r="AB701" s="54">
        <f t="shared" si="815"/>
        <v>14604.036366537162</v>
      </c>
      <c r="AC701" s="54">
        <f t="shared" si="816"/>
        <v>3499.4100982100294</v>
      </c>
      <c r="AD701" s="54">
        <f t="shared" si="817"/>
        <v>1132.3619999999999</v>
      </c>
      <c r="AE701" s="54">
        <f t="shared" si="818"/>
        <v>1680.21</v>
      </c>
      <c r="AF701" s="54">
        <f t="shared" si="819"/>
        <v>0</v>
      </c>
      <c r="AG701" s="54"/>
      <c r="AH701" s="42">
        <f t="shared" si="820"/>
        <v>23409.37</v>
      </c>
      <c r="AI701" s="56">
        <f t="shared" si="821"/>
        <v>3840.7999999999993</v>
      </c>
    </row>
    <row r="702" spans="1:35" x14ac:dyDescent="0.25">
      <c r="A702" s="31">
        <v>3</v>
      </c>
      <c r="B702" s="52">
        <v>1474.6</v>
      </c>
      <c r="C702" s="33">
        <v>2.2999999999999998</v>
      </c>
      <c r="D702" s="33">
        <v>11.54</v>
      </c>
      <c r="E702" s="33">
        <v>2.25</v>
      </c>
      <c r="F702" s="35">
        <v>0.77</v>
      </c>
      <c r="G702" s="35">
        <v>1.33</v>
      </c>
      <c r="H702" s="35"/>
      <c r="I702" s="51">
        <v>26528.080000000002</v>
      </c>
      <c r="J702" s="41">
        <f t="shared" si="811"/>
        <v>3096.6840000000029</v>
      </c>
      <c r="K702" s="41">
        <f t="shared" si="822"/>
        <v>17016.883999999998</v>
      </c>
      <c r="L702" s="41">
        <f t="shared" si="823"/>
        <v>3317.85</v>
      </c>
      <c r="M702" s="41">
        <f t="shared" si="824"/>
        <v>1135.442</v>
      </c>
      <c r="N702" s="41">
        <v>1961.22</v>
      </c>
      <c r="O702" s="41"/>
      <c r="P702" s="213">
        <f t="shared" si="812"/>
        <v>1.1109435737527933</v>
      </c>
      <c r="Q702" s="40">
        <f t="shared" si="791"/>
        <v>26528.080000000002</v>
      </c>
      <c r="R702" s="51">
        <v>29471.200000000001</v>
      </c>
      <c r="S702" s="41">
        <f t="shared" si="825"/>
        <v>3435.3859454585509</v>
      </c>
      <c r="T702" s="41">
        <f t="shared" si="826"/>
        <v>18904.797925096726</v>
      </c>
      <c r="U702" s="41">
        <f t="shared" si="827"/>
        <v>3685.9441361757049</v>
      </c>
      <c r="V702" s="41">
        <f t="shared" si="813"/>
        <v>1261.4119932690191</v>
      </c>
      <c r="W702" s="51">
        <v>2183.66</v>
      </c>
      <c r="X702" s="51"/>
      <c r="Y702" s="41"/>
      <c r="Z702" s="40">
        <f t="shared" si="828"/>
        <v>29471.200000000001</v>
      </c>
      <c r="AA702" s="54">
        <f t="shared" si="814"/>
        <v>3561.3559387275709</v>
      </c>
      <c r="AB702" s="54">
        <f t="shared" si="815"/>
        <v>18904.797925096726</v>
      </c>
      <c r="AC702" s="54">
        <f t="shared" si="816"/>
        <v>3685.9441361757049</v>
      </c>
      <c r="AD702" s="54">
        <f t="shared" si="817"/>
        <v>1135.442</v>
      </c>
      <c r="AE702" s="54">
        <f t="shared" si="818"/>
        <v>2183.66</v>
      </c>
      <c r="AF702" s="54">
        <f t="shared" si="819"/>
        <v>0</v>
      </c>
      <c r="AG702" s="54"/>
      <c r="AH702" s="42">
        <f t="shared" si="820"/>
        <v>29471.200000000001</v>
      </c>
      <c r="AI702" s="56">
        <f t="shared" si="821"/>
        <v>-2943.119999999999</v>
      </c>
    </row>
    <row r="703" spans="1:35" x14ac:dyDescent="0.25">
      <c r="A703" s="31">
        <v>4</v>
      </c>
      <c r="B703" s="52">
        <v>1465.7</v>
      </c>
      <c r="C703" s="33">
        <v>2.2999999999999998</v>
      </c>
      <c r="D703" s="33">
        <v>11.58</v>
      </c>
      <c r="E703" s="33">
        <v>2.2999999999999998</v>
      </c>
      <c r="F703" s="35">
        <v>0.77</v>
      </c>
      <c r="G703" s="35">
        <v>1.33</v>
      </c>
      <c r="H703" s="35"/>
      <c r="I703" s="51">
        <v>26499.9</v>
      </c>
      <c r="J703" s="41">
        <f t="shared" si="811"/>
        <v>3077.9850000000015</v>
      </c>
      <c r="K703" s="41">
        <f t="shared" si="822"/>
        <v>16972.806</v>
      </c>
      <c r="L703" s="41">
        <f t="shared" si="823"/>
        <v>3371.1099999999997</v>
      </c>
      <c r="M703" s="41">
        <f t="shared" si="824"/>
        <v>1128.5890000000002</v>
      </c>
      <c r="N703" s="41">
        <v>1949.41</v>
      </c>
      <c r="O703" s="41"/>
      <c r="P703" s="213">
        <f t="shared" si="812"/>
        <v>1.0276435005415114</v>
      </c>
      <c r="Q703" s="40">
        <f t="shared" si="791"/>
        <v>26499.9</v>
      </c>
      <c r="R703" s="51">
        <v>27232.45</v>
      </c>
      <c r="S703" s="41">
        <f t="shared" si="825"/>
        <v>3161.4797964048939</v>
      </c>
      <c r="T703" s="41">
        <f t="shared" si="826"/>
        <v>17441.993771851969</v>
      </c>
      <c r="U703" s="41">
        <f t="shared" si="827"/>
        <v>3464.2992811104941</v>
      </c>
      <c r="V703" s="41">
        <f t="shared" si="813"/>
        <v>1159.7871506326439</v>
      </c>
      <c r="W703" s="51">
        <v>2004.89</v>
      </c>
      <c r="X703" s="51"/>
      <c r="Y703" s="41"/>
      <c r="Z703" s="40">
        <f t="shared" si="828"/>
        <v>27232.45</v>
      </c>
      <c r="AA703" s="54">
        <f t="shared" si="814"/>
        <v>3192.6779470375368</v>
      </c>
      <c r="AB703" s="54">
        <f t="shared" si="815"/>
        <v>17441.993771851969</v>
      </c>
      <c r="AC703" s="54">
        <f t="shared" si="816"/>
        <v>3464.2992811104941</v>
      </c>
      <c r="AD703" s="54">
        <f t="shared" si="817"/>
        <v>1128.5890000000002</v>
      </c>
      <c r="AE703" s="54">
        <f t="shared" si="818"/>
        <v>2004.89</v>
      </c>
      <c r="AF703" s="54">
        <f t="shared" si="819"/>
        <v>0</v>
      </c>
      <c r="AG703" s="54"/>
      <c r="AH703" s="42">
        <f t="shared" si="820"/>
        <v>27232.449999999997</v>
      </c>
      <c r="AI703" s="56">
        <f t="shared" si="821"/>
        <v>-732.54999999999927</v>
      </c>
    </row>
    <row r="704" spans="1:35" x14ac:dyDescent="0.25">
      <c r="A704" s="31">
        <v>5</v>
      </c>
      <c r="B704" s="52">
        <v>8488.9</v>
      </c>
      <c r="C704" s="33">
        <v>2.2999999999999998</v>
      </c>
      <c r="D704" s="33">
        <v>10.64</v>
      </c>
      <c r="E704" s="33">
        <v>3.72</v>
      </c>
      <c r="F704" s="35">
        <v>0.77</v>
      </c>
      <c r="G704" s="35">
        <v>1.33</v>
      </c>
      <c r="H704" s="35"/>
      <c r="I704" s="51">
        <v>157553.99</v>
      </c>
      <c r="J704" s="41">
        <f t="shared" si="811"/>
        <v>17826.632999999983</v>
      </c>
      <c r="K704" s="41">
        <f t="shared" si="822"/>
        <v>90321.896000000008</v>
      </c>
      <c r="L704" s="41">
        <f t="shared" si="823"/>
        <v>31578.707999999999</v>
      </c>
      <c r="M704" s="41">
        <f t="shared" si="824"/>
        <v>6536.4529999999995</v>
      </c>
      <c r="N704" s="41">
        <v>11290.3</v>
      </c>
      <c r="O704" s="41"/>
      <c r="P704" s="213">
        <f t="shared" si="812"/>
        <v>0.90681238856597668</v>
      </c>
      <c r="Q704" s="40">
        <f t="shared" si="791"/>
        <v>157553.99</v>
      </c>
      <c r="R704" s="51">
        <v>142871.91</v>
      </c>
      <c r="S704" s="41">
        <f t="shared" si="825"/>
        <v>16164.305561445501</v>
      </c>
      <c r="T704" s="41">
        <f t="shared" si="826"/>
        <v>81905.014251567743</v>
      </c>
      <c r="U704" s="41">
        <f t="shared" si="827"/>
        <v>28635.963629307516</v>
      </c>
      <c r="V704" s="41">
        <f t="shared" si="813"/>
        <v>5927.3365576792439</v>
      </c>
      <c r="W704" s="51">
        <v>10239.290000000001</v>
      </c>
      <c r="X704" s="51"/>
      <c r="Y704" s="41"/>
      <c r="Z704" s="40">
        <f t="shared" si="828"/>
        <v>142871.91000000003</v>
      </c>
      <c r="AA704" s="54">
        <f t="shared" si="814"/>
        <v>15555.189119124771</v>
      </c>
      <c r="AB704" s="54">
        <f t="shared" si="815"/>
        <v>81905.014251567743</v>
      </c>
      <c r="AC704" s="54">
        <f t="shared" si="816"/>
        <v>28635.963629307516</v>
      </c>
      <c r="AD704" s="54">
        <f t="shared" si="817"/>
        <v>6536.4529999999995</v>
      </c>
      <c r="AE704" s="54">
        <f t="shared" si="818"/>
        <v>10239.290000000001</v>
      </c>
      <c r="AF704" s="54">
        <f t="shared" si="819"/>
        <v>0</v>
      </c>
      <c r="AG704" s="54"/>
      <c r="AH704" s="42">
        <f t="shared" si="820"/>
        <v>142871.91000000003</v>
      </c>
      <c r="AI704" s="56">
        <f t="shared" si="821"/>
        <v>14682.079999999958</v>
      </c>
    </row>
    <row r="705" spans="1:35" x14ac:dyDescent="0.25">
      <c r="A705" s="31">
        <v>6</v>
      </c>
      <c r="B705" s="52">
        <v>10701.3</v>
      </c>
      <c r="C705" s="33">
        <v>2.2999999999999998</v>
      </c>
      <c r="D705" s="33">
        <v>10.85</v>
      </c>
      <c r="E705" s="33">
        <v>2.5099999999999998</v>
      </c>
      <c r="F705" s="35">
        <v>0.77</v>
      </c>
      <c r="G705" s="35">
        <v>1.33</v>
      </c>
      <c r="H705" s="35"/>
      <c r="I705" s="51">
        <v>188022.09</v>
      </c>
      <c r="J705" s="41">
        <f t="shared" si="811"/>
        <v>22579.961000000018</v>
      </c>
      <c r="K705" s="41">
        <f t="shared" si="822"/>
        <v>116109.10499999998</v>
      </c>
      <c r="L705" s="41">
        <f t="shared" si="823"/>
        <v>26860.262999999995</v>
      </c>
      <c r="M705" s="41">
        <f t="shared" si="824"/>
        <v>8240.0010000000002</v>
      </c>
      <c r="N705" s="41">
        <v>14232.76</v>
      </c>
      <c r="O705" s="41"/>
      <c r="P705" s="213">
        <f t="shared" si="812"/>
        <v>0.95110861707791883</v>
      </c>
      <c r="Q705" s="40">
        <f t="shared" si="791"/>
        <v>188022.09</v>
      </c>
      <c r="R705" s="51">
        <v>178829.43</v>
      </c>
      <c r="S705" s="41">
        <f t="shared" si="825"/>
        <v>21463.366161185288</v>
      </c>
      <c r="T705" s="41">
        <f t="shared" si="826"/>
        <v>110432.37028670486</v>
      </c>
      <c r="U705" s="41">
        <f t="shared" si="827"/>
        <v>25547.027596279186</v>
      </c>
      <c r="V705" s="41">
        <f t="shared" si="813"/>
        <v>7837.1359558306685</v>
      </c>
      <c r="W705" s="51">
        <v>13549.53</v>
      </c>
      <c r="X705" s="51"/>
      <c r="Y705" s="41"/>
      <c r="Z705" s="40">
        <f t="shared" si="828"/>
        <v>178829.43</v>
      </c>
      <c r="AA705" s="54">
        <f t="shared" si="814"/>
        <v>21060.501117015956</v>
      </c>
      <c r="AB705" s="54">
        <f t="shared" si="815"/>
        <v>110432.37028670486</v>
      </c>
      <c r="AC705" s="54">
        <f t="shared" si="816"/>
        <v>25547.027596279186</v>
      </c>
      <c r="AD705" s="54">
        <f t="shared" si="817"/>
        <v>8240.0010000000002</v>
      </c>
      <c r="AE705" s="54">
        <f t="shared" si="818"/>
        <v>13549.53</v>
      </c>
      <c r="AF705" s="54">
        <f t="shared" si="819"/>
        <v>0</v>
      </c>
      <c r="AG705" s="54"/>
      <c r="AH705" s="42">
        <f t="shared" si="820"/>
        <v>178829.43</v>
      </c>
      <c r="AI705" s="56">
        <f t="shared" si="821"/>
        <v>9192.6600000000035</v>
      </c>
    </row>
    <row r="706" spans="1:35" x14ac:dyDescent="0.25">
      <c r="A706" s="31">
        <v>7</v>
      </c>
      <c r="B706" s="52">
        <v>4988.2</v>
      </c>
      <c r="C706" s="33">
        <v>2.2999999999999998</v>
      </c>
      <c r="D706" s="33">
        <v>11.22</v>
      </c>
      <c r="E706" s="33">
        <v>3.45</v>
      </c>
      <c r="F706" s="35">
        <v>0.77</v>
      </c>
      <c r="G706" s="35">
        <v>1.33</v>
      </c>
      <c r="H706" s="35"/>
      <c r="I706" s="51">
        <v>95374.52</v>
      </c>
      <c r="J706" s="41">
        <f>I706-K706-L706-M706-N706-O706</f>
        <v>11722.222000000003</v>
      </c>
      <c r="K706" s="41">
        <f t="shared" si="822"/>
        <v>55967.603999999999</v>
      </c>
      <c r="L706" s="41">
        <f t="shared" si="823"/>
        <v>17209.29</v>
      </c>
      <c r="M706" s="41">
        <f t="shared" si="824"/>
        <v>3840.9139999999998</v>
      </c>
      <c r="N706" s="41">
        <v>6634.49</v>
      </c>
      <c r="O706" s="41"/>
      <c r="P706" s="213">
        <f t="shared" si="812"/>
        <v>0.88049051256037769</v>
      </c>
      <c r="Q706" s="40">
        <f t="shared" si="791"/>
        <v>95374.52</v>
      </c>
      <c r="R706" s="51">
        <v>83976.36</v>
      </c>
      <c r="S706" s="41">
        <f t="shared" si="825"/>
        <v>10321.230757803243</v>
      </c>
      <c r="T706" s="41">
        <f t="shared" si="826"/>
        <v>49278.944332736246</v>
      </c>
      <c r="U706" s="41">
        <f t="shared" si="827"/>
        <v>15152.616572900182</v>
      </c>
      <c r="V706" s="41">
        <f t="shared" si="813"/>
        <v>3381.8883365603301</v>
      </c>
      <c r="W706" s="51">
        <v>5841.68</v>
      </c>
      <c r="X706" s="51"/>
      <c r="Y706" s="41"/>
      <c r="Z706" s="40">
        <f t="shared" si="828"/>
        <v>83976.359999999986</v>
      </c>
      <c r="AA706" s="54">
        <f t="shared" si="814"/>
        <v>9862.2050943635622</v>
      </c>
      <c r="AB706" s="54">
        <f t="shared" si="815"/>
        <v>49278.944332736246</v>
      </c>
      <c r="AC706" s="54">
        <f t="shared" si="816"/>
        <v>15152.616572900182</v>
      </c>
      <c r="AD706" s="54">
        <f t="shared" si="817"/>
        <v>3840.9139999999998</v>
      </c>
      <c r="AE706" s="54">
        <f t="shared" si="818"/>
        <v>5841.68</v>
      </c>
      <c r="AF706" s="54">
        <f t="shared" si="819"/>
        <v>0</v>
      </c>
      <c r="AG706" s="54"/>
      <c r="AH706" s="42">
        <f t="shared" si="820"/>
        <v>83976.359999999986</v>
      </c>
      <c r="AI706" s="56">
        <f t="shared" si="821"/>
        <v>11398.160000000018</v>
      </c>
    </row>
    <row r="707" spans="1:35" x14ac:dyDescent="0.25">
      <c r="A707" s="31">
        <v>8</v>
      </c>
      <c r="B707" s="52">
        <v>2363.9</v>
      </c>
      <c r="C707" s="33">
        <v>2.2999999999999998</v>
      </c>
      <c r="D707" s="33">
        <v>11.02</v>
      </c>
      <c r="E707" s="33">
        <v>3.07</v>
      </c>
      <c r="F707" s="35">
        <v>0.77</v>
      </c>
      <c r="G707" s="35">
        <v>1.33</v>
      </c>
      <c r="H707" s="35"/>
      <c r="I707" s="51">
        <v>43472.27</v>
      </c>
      <c r="J707" s="41">
        <f>I707-K707-L707-M707-N707-O707</f>
        <v>5200.655999999999</v>
      </c>
      <c r="K707" s="41">
        <f t="shared" si="822"/>
        <v>26050.178</v>
      </c>
      <c r="L707" s="41">
        <f t="shared" si="823"/>
        <v>7257.1729999999998</v>
      </c>
      <c r="M707" s="41">
        <f t="shared" si="824"/>
        <v>1820.2030000000002</v>
      </c>
      <c r="N707" s="41">
        <v>3144.06</v>
      </c>
      <c r="O707" s="41"/>
      <c r="P707" s="213">
        <f t="shared" si="812"/>
        <v>1.0621520339287551</v>
      </c>
      <c r="Q707" s="40">
        <f t="shared" si="791"/>
        <v>43472.27</v>
      </c>
      <c r="R707" s="51">
        <v>46174.16</v>
      </c>
      <c r="S707" s="41">
        <f t="shared" si="825"/>
        <v>5523.9870719578257</v>
      </c>
      <c r="T707" s="41">
        <f t="shared" si="826"/>
        <v>27669.24954690611</v>
      </c>
      <c r="U707" s="41">
        <f t="shared" si="827"/>
        <v>7708.2210625228454</v>
      </c>
      <c r="V707" s="41">
        <f t="shared" si="813"/>
        <v>1933.332318613222</v>
      </c>
      <c r="W707" s="51">
        <v>3339.37</v>
      </c>
      <c r="X707" s="51"/>
      <c r="Y707" s="41"/>
      <c r="Z707" s="40">
        <f t="shared" si="828"/>
        <v>46174.160000000011</v>
      </c>
      <c r="AA707" s="54">
        <f t="shared" si="814"/>
        <v>5637.1163905710491</v>
      </c>
      <c r="AB707" s="54">
        <f t="shared" si="815"/>
        <v>27669.24954690611</v>
      </c>
      <c r="AC707" s="54">
        <f t="shared" si="816"/>
        <v>7708.2210625228454</v>
      </c>
      <c r="AD707" s="54">
        <f t="shared" si="817"/>
        <v>1820.2030000000002</v>
      </c>
      <c r="AE707" s="54">
        <f t="shared" si="818"/>
        <v>3339.37</v>
      </c>
      <c r="AF707" s="54">
        <f t="shared" si="819"/>
        <v>0</v>
      </c>
      <c r="AG707" s="54"/>
      <c r="AH707" s="42">
        <f t="shared" si="820"/>
        <v>46174.160000000011</v>
      </c>
      <c r="AI707" s="56">
        <f t="shared" si="821"/>
        <v>-2701.890000000014</v>
      </c>
    </row>
    <row r="708" spans="1:35" x14ac:dyDescent="0.25">
      <c r="A708" s="31">
        <v>9</v>
      </c>
      <c r="B708" s="52">
        <v>7667.4</v>
      </c>
      <c r="C708" s="33">
        <v>2.2999999999999998</v>
      </c>
      <c r="D708" s="33">
        <v>10.91</v>
      </c>
      <c r="E708" s="33">
        <v>3.26</v>
      </c>
      <c r="F708" s="35">
        <v>0.77</v>
      </c>
      <c r="G708" s="35">
        <v>1.33</v>
      </c>
      <c r="H708" s="35"/>
      <c r="I708" s="51">
        <v>142384.65</v>
      </c>
      <c r="J708" s="41">
        <f>I708-K708-L708-M708-N708-O708</f>
        <v>17636.103999999988</v>
      </c>
      <c r="K708" s="41">
        <f t="shared" si="822"/>
        <v>83651.334000000003</v>
      </c>
      <c r="L708" s="41">
        <f t="shared" si="823"/>
        <v>24995.723999999998</v>
      </c>
      <c r="M708" s="41">
        <f t="shared" si="824"/>
        <v>5903.8980000000001</v>
      </c>
      <c r="N708" s="41">
        <v>10197.59</v>
      </c>
      <c r="O708" s="41"/>
      <c r="P708" s="213">
        <f t="shared" si="812"/>
        <v>1.0030601613305929</v>
      </c>
      <c r="Q708" s="40">
        <f t="shared" si="791"/>
        <v>142384.65</v>
      </c>
      <c r="R708" s="51">
        <v>142820.37</v>
      </c>
      <c r="S708" s="41">
        <f t="shared" si="825"/>
        <v>17685.059594066341</v>
      </c>
      <c r="T708" s="41">
        <f t="shared" si="826"/>
        <v>83907.320577559323</v>
      </c>
      <c r="U708" s="41">
        <f t="shared" si="827"/>
        <v>25072.214948014971</v>
      </c>
      <c r="V708" s="41">
        <f t="shared" si="813"/>
        <v>5921.9648803593655</v>
      </c>
      <c r="W708" s="51">
        <v>10233.81</v>
      </c>
      <c r="X708" s="51"/>
      <c r="Y708" s="41"/>
      <c r="Z708" s="40">
        <f t="shared" si="828"/>
        <v>142820.37</v>
      </c>
      <c r="AA708" s="54">
        <f t="shared" si="814"/>
        <v>17703.126474425706</v>
      </c>
      <c r="AB708" s="54">
        <f t="shared" si="815"/>
        <v>83907.320577559323</v>
      </c>
      <c r="AC708" s="54">
        <f t="shared" si="816"/>
        <v>25072.214948014971</v>
      </c>
      <c r="AD708" s="54">
        <f t="shared" si="817"/>
        <v>5903.8980000000001</v>
      </c>
      <c r="AE708" s="54">
        <f t="shared" si="818"/>
        <v>10233.81</v>
      </c>
      <c r="AF708" s="54">
        <f t="shared" si="819"/>
        <v>0</v>
      </c>
      <c r="AG708" s="54"/>
      <c r="AH708" s="42">
        <f t="shared" si="820"/>
        <v>142820.37</v>
      </c>
      <c r="AI708" s="56">
        <f t="shared" si="821"/>
        <v>-435.72000000000116</v>
      </c>
    </row>
    <row r="709" spans="1:35" x14ac:dyDescent="0.25">
      <c r="A709" s="31">
        <v>10</v>
      </c>
      <c r="B709" s="52">
        <v>6150.5</v>
      </c>
      <c r="C709" s="33">
        <v>2.2999999999999998</v>
      </c>
      <c r="D709" s="33">
        <v>10.63</v>
      </c>
      <c r="E709" s="33">
        <v>3.97</v>
      </c>
      <c r="F709" s="35">
        <v>0.77</v>
      </c>
      <c r="G709" s="35">
        <v>1.33</v>
      </c>
      <c r="H709" s="35"/>
      <c r="I709" s="51">
        <v>78549.83</v>
      </c>
      <c r="J709" s="41">
        <f t="shared" ref="J709:J715" si="829">I709-K709-L709-M709-N709</f>
        <v>-21505.834999999999</v>
      </c>
      <c r="K709" s="41">
        <f t="shared" si="822"/>
        <v>65379.815000000002</v>
      </c>
      <c r="L709" s="41">
        <f t="shared" si="823"/>
        <v>24417.485000000001</v>
      </c>
      <c r="M709" s="41">
        <f t="shared" si="824"/>
        <v>4735.8850000000002</v>
      </c>
      <c r="N709" s="41">
        <v>5522.48</v>
      </c>
      <c r="O709" s="41"/>
      <c r="P709" s="213">
        <f t="shared" si="812"/>
        <v>1.5269959209332471</v>
      </c>
      <c r="Q709" s="40">
        <f t="shared" si="791"/>
        <v>78549.83</v>
      </c>
      <c r="R709" s="51">
        <v>119945.27</v>
      </c>
      <c r="S709" s="41">
        <f t="shared" si="825"/>
        <v>-32809.927887828017</v>
      </c>
      <c r="T709" s="41">
        <f t="shared" si="826"/>
        <v>99834.710816370323</v>
      </c>
      <c r="U709" s="41">
        <f t="shared" si="827"/>
        <v>37285.399994448751</v>
      </c>
      <c r="V709" s="41">
        <f t="shared" si="813"/>
        <v>7231.6770770089515</v>
      </c>
      <c r="W709" s="51">
        <v>8403.41</v>
      </c>
      <c r="X709" s="51"/>
      <c r="Y709" s="41"/>
      <c r="Z709" s="40">
        <f t="shared" si="828"/>
        <v>119945.27</v>
      </c>
      <c r="AA709" s="54">
        <f t="shared" si="814"/>
        <v>-30314.135810819076</v>
      </c>
      <c r="AB709" s="54">
        <f t="shared" si="815"/>
        <v>99834.710816370323</v>
      </c>
      <c r="AC709" s="54">
        <f t="shared" si="816"/>
        <v>37285.399994448751</v>
      </c>
      <c r="AD709" s="54">
        <f t="shared" si="817"/>
        <v>4735.8850000000002</v>
      </c>
      <c r="AE709" s="54">
        <f t="shared" si="818"/>
        <v>8403.41</v>
      </c>
      <c r="AF709" s="54">
        <f t="shared" si="819"/>
        <v>0</v>
      </c>
      <c r="AG709" s="54"/>
      <c r="AH709" s="42">
        <f t="shared" si="820"/>
        <v>119945.27</v>
      </c>
      <c r="AI709" s="56">
        <f t="shared" si="821"/>
        <v>-41395.440000000002</v>
      </c>
    </row>
    <row r="710" spans="1:35" x14ac:dyDescent="0.25">
      <c r="A710" s="31">
        <v>11</v>
      </c>
      <c r="B710" s="52">
        <v>6020.7</v>
      </c>
      <c r="C710" s="33">
        <v>2.2999999999999998</v>
      </c>
      <c r="D710" s="33">
        <v>10.48</v>
      </c>
      <c r="E710" s="33">
        <v>3.3</v>
      </c>
      <c r="F710" s="35">
        <v>0.77</v>
      </c>
      <c r="G710" s="35">
        <v>1.33</v>
      </c>
      <c r="H710" s="35"/>
      <c r="I710" s="51">
        <v>110118.57</v>
      </c>
      <c r="J710" s="41">
        <f t="shared" si="829"/>
        <v>14509.81500000001</v>
      </c>
      <c r="K710" s="41">
        <f t="shared" si="822"/>
        <v>63096.936000000002</v>
      </c>
      <c r="L710" s="41">
        <f t="shared" si="823"/>
        <v>19868.309999999998</v>
      </c>
      <c r="M710" s="41">
        <f t="shared" si="824"/>
        <v>4635.9390000000003</v>
      </c>
      <c r="N710" s="41">
        <v>8007.57</v>
      </c>
      <c r="O710" s="41"/>
      <c r="P710" s="213">
        <f t="shared" si="812"/>
        <v>1.1821257758795813</v>
      </c>
      <c r="Q710" s="40">
        <f t="shared" si="791"/>
        <v>110118.57</v>
      </c>
      <c r="R710" s="51">
        <v>130174</v>
      </c>
      <c r="S710" s="41">
        <f t="shared" si="825"/>
        <v>17119.601213904265</v>
      </c>
      <c r="T710" s="41">
        <f t="shared" si="826"/>
        <v>74588.514424624285</v>
      </c>
      <c r="U710" s="41">
        <f t="shared" si="827"/>
        <v>23486.841374166041</v>
      </c>
      <c r="V710" s="41">
        <f t="shared" si="813"/>
        <v>5480.2629873054111</v>
      </c>
      <c r="W710" s="51">
        <v>9498.7800000000007</v>
      </c>
      <c r="X710" s="51"/>
      <c r="Y710" s="41"/>
      <c r="Z710" s="40">
        <f t="shared" si="828"/>
        <v>130174</v>
      </c>
      <c r="AA710" s="54">
        <f t="shared" si="814"/>
        <v>17963.925201209684</v>
      </c>
      <c r="AB710" s="54">
        <f t="shared" si="815"/>
        <v>74588.514424624285</v>
      </c>
      <c r="AC710" s="54">
        <f t="shared" si="816"/>
        <v>23486.841374166041</v>
      </c>
      <c r="AD710" s="54">
        <f t="shared" si="817"/>
        <v>4635.9390000000003</v>
      </c>
      <c r="AE710" s="54">
        <f t="shared" si="818"/>
        <v>9498.7800000000007</v>
      </c>
      <c r="AF710" s="54">
        <f t="shared" si="819"/>
        <v>0</v>
      </c>
      <c r="AG710" s="54"/>
      <c r="AH710" s="42">
        <f t="shared" si="820"/>
        <v>130174.00000000001</v>
      </c>
      <c r="AI710" s="56">
        <f t="shared" si="821"/>
        <v>-20055.429999999993</v>
      </c>
    </row>
    <row r="711" spans="1:35" x14ac:dyDescent="0.25">
      <c r="A711" s="31">
        <v>12</v>
      </c>
      <c r="B711" s="52">
        <v>2819.7</v>
      </c>
      <c r="C711" s="33">
        <v>2.2999999999999998</v>
      </c>
      <c r="D711" s="33">
        <v>10.71</v>
      </c>
      <c r="E711" s="33">
        <v>2.95</v>
      </c>
      <c r="F711" s="35">
        <v>0.77</v>
      </c>
      <c r="G711" s="35">
        <v>1.33</v>
      </c>
      <c r="H711" s="35"/>
      <c r="I711" s="51">
        <v>51205.83</v>
      </c>
      <c r="J711" s="41">
        <f t="shared" si="829"/>
        <v>6767.3590000000013</v>
      </c>
      <c r="K711" s="41">
        <f t="shared" si="822"/>
        <v>30198.987000000001</v>
      </c>
      <c r="L711" s="41">
        <f t="shared" si="823"/>
        <v>8318.1149999999998</v>
      </c>
      <c r="M711" s="41">
        <f t="shared" si="824"/>
        <v>2171.1689999999999</v>
      </c>
      <c r="N711" s="41">
        <v>3750.2</v>
      </c>
      <c r="O711" s="41"/>
      <c r="P711" s="213">
        <f t="shared" si="812"/>
        <v>1.1252910069029249</v>
      </c>
      <c r="Q711" s="40">
        <f t="shared" si="791"/>
        <v>51205.83</v>
      </c>
      <c r="R711" s="51">
        <v>57621.46</v>
      </c>
      <c r="S711" s="41">
        <f t="shared" si="825"/>
        <v>7597.9145572709149</v>
      </c>
      <c r="T711" s="41">
        <f t="shared" si="826"/>
        <v>33982.648488678344</v>
      </c>
      <c r="U711" s="41">
        <f t="shared" si="827"/>
        <v>9360.3000038843238</v>
      </c>
      <c r="V711" s="41">
        <f t="shared" si="813"/>
        <v>2443.1969501664166</v>
      </c>
      <c r="W711" s="51">
        <v>4237.3999999999996</v>
      </c>
      <c r="X711" s="51"/>
      <c r="Y711" s="41"/>
      <c r="Z711" s="40">
        <f t="shared" si="828"/>
        <v>57621.46</v>
      </c>
      <c r="AA711" s="54">
        <f t="shared" si="814"/>
        <v>7869.9425074373285</v>
      </c>
      <c r="AB711" s="54">
        <f t="shared" si="815"/>
        <v>33982.648488678344</v>
      </c>
      <c r="AC711" s="54">
        <f t="shared" si="816"/>
        <v>9360.3000038843238</v>
      </c>
      <c r="AD711" s="54">
        <f t="shared" si="817"/>
        <v>2171.1689999999999</v>
      </c>
      <c r="AE711" s="54">
        <f t="shared" si="818"/>
        <v>4237.3999999999996</v>
      </c>
      <c r="AF711" s="54">
        <f t="shared" si="819"/>
        <v>0</v>
      </c>
      <c r="AG711" s="54"/>
      <c r="AH711" s="42">
        <f t="shared" si="820"/>
        <v>57621.46</v>
      </c>
      <c r="AI711" s="56">
        <f t="shared" si="821"/>
        <v>-6415.6299999999974</v>
      </c>
    </row>
    <row r="712" spans="1:35" x14ac:dyDescent="0.25">
      <c r="A712" s="31">
        <v>13</v>
      </c>
      <c r="B712" s="52">
        <v>7986.1</v>
      </c>
      <c r="C712" s="33">
        <v>2.2999999999999998</v>
      </c>
      <c r="D712" s="33">
        <v>10.74</v>
      </c>
      <c r="E712" s="33">
        <v>2.81</v>
      </c>
      <c r="F712" s="35">
        <v>0.77</v>
      </c>
      <c r="G712" s="35">
        <v>1.33</v>
      </c>
      <c r="H712" s="35"/>
      <c r="I712" s="51">
        <v>143750.42000000001</v>
      </c>
      <c r="J712" s="41">
        <f t="shared" si="829"/>
        <v>18767.918000000001</v>
      </c>
      <c r="K712" s="41">
        <f t="shared" si="822"/>
        <v>85770.714000000007</v>
      </c>
      <c r="L712" s="41">
        <f t="shared" si="823"/>
        <v>22440.941000000003</v>
      </c>
      <c r="M712" s="41">
        <f t="shared" si="824"/>
        <v>6149.2970000000005</v>
      </c>
      <c r="N712" s="41">
        <v>10621.55</v>
      </c>
      <c r="O712" s="41"/>
      <c r="P712" s="213">
        <f t="shared" si="812"/>
        <v>0.92668424899210722</v>
      </c>
      <c r="Q712" s="40">
        <f t="shared" si="791"/>
        <v>143750.42000000001</v>
      </c>
      <c r="R712" s="51">
        <v>133211.25</v>
      </c>
      <c r="S712" s="41">
        <f t="shared" si="825"/>
        <v>17368.477081857571</v>
      </c>
      <c r="T712" s="41">
        <f t="shared" si="826"/>
        <v>79482.369688606821</v>
      </c>
      <c r="U712" s="41">
        <f t="shared" si="827"/>
        <v>20795.666557261189</v>
      </c>
      <c r="V712" s="41">
        <f t="shared" si="813"/>
        <v>5698.4566722744185</v>
      </c>
      <c r="W712" s="51">
        <v>9866.2800000000007</v>
      </c>
      <c r="X712" s="51"/>
      <c r="Y712" s="41"/>
      <c r="Z712" s="40">
        <f t="shared" si="828"/>
        <v>133211.25</v>
      </c>
      <c r="AA712" s="54">
        <f t="shared" si="814"/>
        <v>16917.636754131992</v>
      </c>
      <c r="AB712" s="54">
        <f t="shared" si="815"/>
        <v>79482.369688606821</v>
      </c>
      <c r="AC712" s="54">
        <f t="shared" si="816"/>
        <v>20795.666557261189</v>
      </c>
      <c r="AD712" s="54">
        <f t="shared" si="817"/>
        <v>6149.2970000000005</v>
      </c>
      <c r="AE712" s="54">
        <f t="shared" si="818"/>
        <v>9866.2800000000007</v>
      </c>
      <c r="AF712" s="54">
        <f t="shared" si="819"/>
        <v>0</v>
      </c>
      <c r="AG712" s="54"/>
      <c r="AH712" s="42">
        <f t="shared" si="820"/>
        <v>133211.25000000003</v>
      </c>
      <c r="AI712" s="56">
        <f t="shared" si="821"/>
        <v>10539.170000000013</v>
      </c>
    </row>
    <row r="713" spans="1:35" x14ac:dyDescent="0.25">
      <c r="A713" s="31">
        <v>14</v>
      </c>
      <c r="B713" s="52">
        <v>6546</v>
      </c>
      <c r="C713" s="33">
        <v>2.2999999999999998</v>
      </c>
      <c r="D713" s="33">
        <v>11.04</v>
      </c>
      <c r="E713" s="33">
        <v>2.82</v>
      </c>
      <c r="F713" s="35">
        <v>0.77</v>
      </c>
      <c r="G713" s="35">
        <v>1.33</v>
      </c>
      <c r="H713" s="35"/>
      <c r="I713" s="51">
        <v>119464.95</v>
      </c>
      <c r="J713" s="41">
        <f t="shared" si="829"/>
        <v>14990.720000000001</v>
      </c>
      <c r="K713" s="41">
        <f t="shared" si="822"/>
        <v>72267.839999999997</v>
      </c>
      <c r="L713" s="41">
        <f t="shared" si="823"/>
        <v>18459.719999999998</v>
      </c>
      <c r="M713" s="41">
        <f t="shared" si="824"/>
        <v>5040.42</v>
      </c>
      <c r="N713" s="41">
        <v>8706.25</v>
      </c>
      <c r="O713" s="41"/>
      <c r="P713" s="213">
        <f t="shared" si="812"/>
        <v>1.0119283522070699</v>
      </c>
      <c r="Q713" s="40">
        <f t="shared" si="791"/>
        <v>119464.95</v>
      </c>
      <c r="R713" s="51">
        <v>120889.97</v>
      </c>
      <c r="S713" s="41">
        <f t="shared" si="825"/>
        <v>15184.315804400387</v>
      </c>
      <c r="T713" s="41">
        <f t="shared" si="826"/>
        <v>73129.876248764165</v>
      </c>
      <c r="U713" s="41">
        <f t="shared" si="827"/>
        <v>18679.914041803891</v>
      </c>
      <c r="V713" s="41">
        <f t="shared" si="813"/>
        <v>5100.543905031559</v>
      </c>
      <c r="W713" s="51">
        <v>8795.32</v>
      </c>
      <c r="X713" s="51"/>
      <c r="Y713" s="41"/>
      <c r="Z713" s="40">
        <f t="shared" si="828"/>
        <v>120889.97</v>
      </c>
      <c r="AA713" s="54">
        <f t="shared" si="814"/>
        <v>15244.439709431943</v>
      </c>
      <c r="AB713" s="54">
        <f t="shared" si="815"/>
        <v>73129.876248764165</v>
      </c>
      <c r="AC713" s="54">
        <f t="shared" si="816"/>
        <v>18679.914041803891</v>
      </c>
      <c r="AD713" s="54">
        <f t="shared" si="817"/>
        <v>5040.42</v>
      </c>
      <c r="AE713" s="54">
        <f t="shared" si="818"/>
        <v>8795.32</v>
      </c>
      <c r="AF713" s="54">
        <f t="shared" si="819"/>
        <v>0</v>
      </c>
      <c r="AG713" s="54"/>
      <c r="AH713" s="42">
        <f t="shared" si="820"/>
        <v>120889.97</v>
      </c>
      <c r="AI713" s="56">
        <f t="shared" si="821"/>
        <v>-1425.0200000000041</v>
      </c>
    </row>
    <row r="714" spans="1:35" x14ac:dyDescent="0.25">
      <c r="A714" s="31">
        <v>31</v>
      </c>
      <c r="B714" s="52">
        <v>2809.8</v>
      </c>
      <c r="C714" s="33">
        <v>2.2999999999999998</v>
      </c>
      <c r="D714" s="33">
        <v>10.98</v>
      </c>
      <c r="E714" s="33">
        <v>3.74</v>
      </c>
      <c r="F714" s="35">
        <v>0.77</v>
      </c>
      <c r="G714" s="35">
        <v>1.33</v>
      </c>
      <c r="H714" s="35"/>
      <c r="I714" s="51">
        <v>52852.6</v>
      </c>
      <c r="J714" s="41">
        <f t="shared" si="829"/>
        <v>5591.6779999999935</v>
      </c>
      <c r="K714" s="41">
        <f t="shared" si="822"/>
        <v>30851.604000000003</v>
      </c>
      <c r="L714" s="41">
        <f t="shared" si="823"/>
        <v>10508.652000000002</v>
      </c>
      <c r="M714" s="41">
        <f t="shared" si="824"/>
        <v>2163.5460000000003</v>
      </c>
      <c r="N714" s="41">
        <v>3737.12</v>
      </c>
      <c r="O714" s="41"/>
      <c r="P714" s="213">
        <f t="shared" si="812"/>
        <v>0.90874148102458541</v>
      </c>
      <c r="Q714" s="40">
        <f t="shared" si="791"/>
        <v>52852.6</v>
      </c>
      <c r="R714" s="51">
        <v>48029.35</v>
      </c>
      <c r="S714" s="41">
        <f t="shared" si="825"/>
        <v>5081.3757106991798</v>
      </c>
      <c r="T714" s="41">
        <f t="shared" si="826"/>
        <v>28036.132310944027</v>
      </c>
      <c r="U714" s="41">
        <f t="shared" si="827"/>
        <v>9549.6479820519726</v>
      </c>
      <c r="V714" s="41">
        <f t="shared" si="813"/>
        <v>1966.1039963048179</v>
      </c>
      <c r="W714" s="51">
        <v>3396.09</v>
      </c>
      <c r="X714" s="51"/>
      <c r="Y714" s="41"/>
      <c r="Z714" s="40">
        <f t="shared" si="828"/>
        <v>48029.350000000006</v>
      </c>
      <c r="AA714" s="54">
        <f t="shared" si="814"/>
        <v>4883.9337070040056</v>
      </c>
      <c r="AB714" s="54">
        <f t="shared" si="815"/>
        <v>28036.132310944027</v>
      </c>
      <c r="AC714" s="54">
        <f t="shared" si="816"/>
        <v>9549.6479820519726</v>
      </c>
      <c r="AD714" s="54">
        <f t="shared" si="817"/>
        <v>2163.5460000000003</v>
      </c>
      <c r="AE714" s="54">
        <f t="shared" si="818"/>
        <v>3396.09</v>
      </c>
      <c r="AF714" s="54">
        <f t="shared" si="819"/>
        <v>0</v>
      </c>
      <c r="AG714" s="54"/>
      <c r="AH714" s="42">
        <f t="shared" si="820"/>
        <v>48029.350000000006</v>
      </c>
      <c r="AI714" s="56">
        <f t="shared" si="821"/>
        <v>4823.2499999999927</v>
      </c>
    </row>
    <row r="715" spans="1:35" x14ac:dyDescent="0.25">
      <c r="A715" s="31">
        <v>32</v>
      </c>
      <c r="B715" s="52">
        <v>5327</v>
      </c>
      <c r="C715" s="33">
        <v>2.2999999999999998</v>
      </c>
      <c r="D715" s="33">
        <v>10.34</v>
      </c>
      <c r="E715" s="33">
        <v>2.02</v>
      </c>
      <c r="F715" s="35">
        <v>0.77</v>
      </c>
      <c r="G715" s="35">
        <v>1.33</v>
      </c>
      <c r="H715" s="35"/>
      <c r="I715" s="51">
        <v>87789.29</v>
      </c>
      <c r="J715" s="41">
        <f t="shared" si="829"/>
        <v>10760.839999999993</v>
      </c>
      <c r="K715" s="41">
        <f t="shared" si="822"/>
        <v>55081.18</v>
      </c>
      <c r="L715" s="41">
        <f t="shared" si="823"/>
        <v>10760.54</v>
      </c>
      <c r="M715" s="41">
        <f t="shared" si="824"/>
        <v>4101.79</v>
      </c>
      <c r="N715" s="41">
        <v>7084.94</v>
      </c>
      <c r="O715" s="41"/>
      <c r="P715" s="213">
        <f t="shared" si="812"/>
        <v>1.0283958327946383</v>
      </c>
      <c r="Q715" s="40">
        <f t="shared" si="791"/>
        <v>87789.29</v>
      </c>
      <c r="R715" s="51">
        <v>90282.14</v>
      </c>
      <c r="S715" s="41">
        <f t="shared" si="825"/>
        <v>11066.415784969886</v>
      </c>
      <c r="T715" s="41">
        <f t="shared" si="826"/>
        <v>56645.255977411376</v>
      </c>
      <c r="U715" s="41">
        <f t="shared" si="827"/>
        <v>11066.094494620018</v>
      </c>
      <c r="V715" s="41">
        <f t="shared" si="813"/>
        <v>4218.2637429987199</v>
      </c>
      <c r="W715" s="51">
        <v>7286.11</v>
      </c>
      <c r="X715" s="51"/>
      <c r="Y715" s="41"/>
      <c r="Z715" s="40">
        <f t="shared" si="828"/>
        <v>90282.14</v>
      </c>
      <c r="AA715" s="54">
        <f t="shared" si="814"/>
        <v>11182.889527968611</v>
      </c>
      <c r="AB715" s="54">
        <f t="shared" si="815"/>
        <v>56645.255977411376</v>
      </c>
      <c r="AC715" s="54">
        <f t="shared" si="816"/>
        <v>11066.094494620018</v>
      </c>
      <c r="AD715" s="54">
        <f t="shared" si="817"/>
        <v>4101.79</v>
      </c>
      <c r="AE715" s="54">
        <f t="shared" si="818"/>
        <v>7286.11</v>
      </c>
      <c r="AF715" s="54">
        <f t="shared" si="819"/>
        <v>0</v>
      </c>
      <c r="AG715" s="54"/>
      <c r="AH715" s="42">
        <f t="shared" si="820"/>
        <v>90282.14</v>
      </c>
      <c r="AI715" s="56">
        <f t="shared" si="821"/>
        <v>-2492.8500000000058</v>
      </c>
    </row>
    <row r="716" spans="1:35" x14ac:dyDescent="0.25">
      <c r="A716" s="32" t="s">
        <v>37</v>
      </c>
      <c r="B716" s="53">
        <f>SUM(B700:B715)</f>
        <v>79945.899999999994</v>
      </c>
      <c r="C716" s="33"/>
      <c r="D716" s="34"/>
      <c r="E716" s="34"/>
      <c r="F716" s="35"/>
      <c r="G716" s="35"/>
      <c r="H716" s="35"/>
      <c r="I716" s="43">
        <f t="shared" ref="I716:N716" si="830">SUM(I700:I715)</f>
        <v>1454001.08</v>
      </c>
      <c r="J716" s="43">
        <f t="shared" si="830"/>
        <v>143494.75</v>
      </c>
      <c r="K716" s="43">
        <f t="shared" si="830"/>
        <v>874818.06400000013</v>
      </c>
      <c r="L716" s="43">
        <f t="shared" si="830"/>
        <v>270458.99299999996</v>
      </c>
      <c r="M716" s="43">
        <f t="shared" si="830"/>
        <v>61558.343000000001</v>
      </c>
      <c r="N716" s="43">
        <f t="shared" si="830"/>
        <v>103670.93</v>
      </c>
      <c r="O716" s="43">
        <f>SUM(O705:O715)</f>
        <v>0</v>
      </c>
      <c r="P716" s="213">
        <f t="shared" si="812"/>
        <v>1.0107525642278066</v>
      </c>
      <c r="Q716" s="40">
        <f t="shared" si="791"/>
        <v>1454001.08</v>
      </c>
      <c r="R716" s="43">
        <f t="shared" ref="R716:W716" si="831">SUM(R700:R715)</f>
        <v>1469635.32</v>
      </c>
      <c r="S716" s="43">
        <f t="shared" si="831"/>
        <v>129740.83976449624</v>
      </c>
      <c r="T716" s="43">
        <f t="shared" si="831"/>
        <v>894887.16781298118</v>
      </c>
      <c r="U716" s="43">
        <f t="shared" si="831"/>
        <v>276965.94125491381</v>
      </c>
      <c r="V716" s="43">
        <f t="shared" si="831"/>
        <v>63124.401167608848</v>
      </c>
      <c r="W716" s="43">
        <f t="shared" si="831"/>
        <v>104916.96999999999</v>
      </c>
      <c r="X716" s="43">
        <f>SUM(X705:X715)</f>
        <v>0</v>
      </c>
      <c r="Y716" s="41"/>
      <c r="Z716" s="40">
        <f t="shared" ref="Z716:AE716" si="832">SUM(Z700:Z715)</f>
        <v>1469635.32</v>
      </c>
      <c r="AA716" s="55">
        <f t="shared" si="832"/>
        <v>131306.89793210512</v>
      </c>
      <c r="AB716" s="55">
        <f t="shared" si="832"/>
        <v>894887.16781298118</v>
      </c>
      <c r="AC716" s="55">
        <f t="shared" si="832"/>
        <v>276965.94125491381</v>
      </c>
      <c r="AD716" s="55">
        <f t="shared" si="832"/>
        <v>61558.343000000001</v>
      </c>
      <c r="AE716" s="55">
        <f t="shared" si="832"/>
        <v>104916.96999999999</v>
      </c>
      <c r="AF716" s="55">
        <f>SUM(AF705:AF715)</f>
        <v>0</v>
      </c>
      <c r="AG716" s="54"/>
      <c r="AH716" s="42">
        <f>SUM(AH700:AH715)</f>
        <v>1469635.32</v>
      </c>
      <c r="AI716" s="56">
        <f>SUM(AI700:AI715)</f>
        <v>-15634.240000000034</v>
      </c>
    </row>
    <row r="717" spans="1:35" x14ac:dyDescent="0.25">
      <c r="A717" s="6" t="s">
        <v>45</v>
      </c>
      <c r="B717" s="37"/>
      <c r="G717" s="35"/>
      <c r="P717" s="213"/>
      <c r="Q717" s="40">
        <f t="shared" si="791"/>
        <v>0</v>
      </c>
    </row>
    <row r="718" spans="1:35" x14ac:dyDescent="0.25">
      <c r="A718" s="31">
        <v>5</v>
      </c>
      <c r="B718" s="52">
        <v>12921.5</v>
      </c>
      <c r="C718" s="33">
        <v>2.48</v>
      </c>
      <c r="D718" s="33">
        <v>10.57</v>
      </c>
      <c r="E718" s="33">
        <v>4.29</v>
      </c>
      <c r="F718" s="35">
        <v>0.77</v>
      </c>
      <c r="G718" s="35">
        <v>1.33</v>
      </c>
      <c r="H718" s="35">
        <v>5.51</v>
      </c>
      <c r="I718" s="51">
        <v>322908.77</v>
      </c>
      <c r="J718" s="41">
        <f>I718-K718-L718-M718-N718-O718</f>
        <v>32562.375</v>
      </c>
      <c r="K718" s="41">
        <f t="shared" ref="K718:K723" si="833">B718*D718</f>
        <v>136580.255</v>
      </c>
      <c r="L718" s="41">
        <f t="shared" ref="L718:L723" si="834">E718*B718</f>
        <v>55433.235000000001</v>
      </c>
      <c r="M718" s="41">
        <f t="shared" ref="M718:M723" si="835">F718*B718</f>
        <v>9949.5550000000003</v>
      </c>
      <c r="N718" s="41">
        <v>17185.72</v>
      </c>
      <c r="O718" s="41">
        <v>71197.63</v>
      </c>
      <c r="P718" s="213">
        <f t="shared" ref="P718:P724" si="836">R718/I718</f>
        <v>1.094582658749095</v>
      </c>
      <c r="Q718" s="40">
        <f t="shared" si="791"/>
        <v>322908.77</v>
      </c>
      <c r="R718" s="51">
        <v>353450.34</v>
      </c>
      <c r="S718" s="41">
        <f t="shared" ref="S718:S723" si="837">R718-T718-U718-V718-W718-X718</f>
        <v>34364.493234836933</v>
      </c>
      <c r="T718" s="41">
        <f t="shared" ref="T718:T723" si="838">P718*K718</f>
        <v>149498.37865052937</v>
      </c>
      <c r="U718" s="41">
        <f t="shared" ref="U718:U723" si="839">L718*P718</f>
        <v>60676.257749363387</v>
      </c>
      <c r="V718" s="41">
        <f t="shared" ref="V718:V723" si="840">P718*M718</f>
        <v>10890.610365270351</v>
      </c>
      <c r="W718" s="51">
        <v>18887.63</v>
      </c>
      <c r="X718" s="51">
        <v>79132.97</v>
      </c>
      <c r="Y718" s="41"/>
      <c r="Z718" s="40">
        <f t="shared" ref="Z718:Z723" si="841">SUM(S718:Y718)</f>
        <v>353450.34000000008</v>
      </c>
      <c r="AA718" s="54">
        <f t="shared" ref="AA718:AA723" si="842">Z718-AF718-AE718-AD718-AC718-AB718</f>
        <v>35305.548600107373</v>
      </c>
      <c r="AB718" s="54">
        <f t="shared" ref="AB718:AC723" si="843">T718</f>
        <v>149498.37865052937</v>
      </c>
      <c r="AC718" s="54">
        <f t="shared" si="843"/>
        <v>60676.257749363387</v>
      </c>
      <c r="AD718" s="54">
        <f t="shared" ref="AD718:AD723" si="844">M718</f>
        <v>9949.5550000000003</v>
      </c>
      <c r="AE718" s="54">
        <f t="shared" ref="AE718:AF723" si="845">W718</f>
        <v>18887.63</v>
      </c>
      <c r="AF718" s="54">
        <f t="shared" si="845"/>
        <v>79132.97</v>
      </c>
      <c r="AG718" s="54"/>
      <c r="AH718" s="42">
        <f t="shared" ref="AH718:AH723" si="846">SUM(AA718:AG718)</f>
        <v>353450.34000000008</v>
      </c>
      <c r="AI718" s="56">
        <f t="shared" ref="AI718:AI723" si="847">I718-Z718</f>
        <v>-30541.570000000065</v>
      </c>
    </row>
    <row r="719" spans="1:35" x14ac:dyDescent="0.25">
      <c r="A719" s="31">
        <v>13</v>
      </c>
      <c r="B719" s="52">
        <v>6390.9</v>
      </c>
      <c r="C719" s="33">
        <v>2.2999999999999998</v>
      </c>
      <c r="D719" s="33">
        <v>10.99</v>
      </c>
      <c r="E719" s="33">
        <v>2.99</v>
      </c>
      <c r="F719" s="35">
        <v>0.77</v>
      </c>
      <c r="G719" s="35">
        <v>1.33</v>
      </c>
      <c r="H719" s="35"/>
      <c r="I719" s="51">
        <v>118039.91</v>
      </c>
      <c r="J719" s="41">
        <f>I719-K719-L719-M719-N719</f>
        <v>15274.15500000001</v>
      </c>
      <c r="K719" s="41">
        <f t="shared" si="833"/>
        <v>70235.990999999995</v>
      </c>
      <c r="L719" s="41">
        <f t="shared" si="834"/>
        <v>19108.791000000001</v>
      </c>
      <c r="M719" s="41">
        <f t="shared" si="835"/>
        <v>4920.9929999999995</v>
      </c>
      <c r="N719" s="41">
        <v>8499.98</v>
      </c>
      <c r="O719" s="41"/>
      <c r="P719" s="213">
        <f t="shared" si="836"/>
        <v>0.97307215839117467</v>
      </c>
      <c r="Q719" s="40">
        <f t="shared" si="791"/>
        <v>118039.91</v>
      </c>
      <c r="R719" s="51">
        <v>114861.35</v>
      </c>
      <c r="S719" s="41">
        <f t="shared" si="837"/>
        <v>14859.058858333177</v>
      </c>
      <c r="T719" s="41">
        <f t="shared" si="838"/>
        <v>68344.687359113115</v>
      </c>
      <c r="U719" s="41">
        <f t="shared" si="839"/>
        <v>18594.232502615854</v>
      </c>
      <c r="V719" s="41">
        <f t="shared" si="840"/>
        <v>4788.4812799378615</v>
      </c>
      <c r="W719" s="51">
        <v>8274.89</v>
      </c>
      <c r="X719" s="51"/>
      <c r="Y719" s="41"/>
      <c r="Z719" s="40">
        <f t="shared" si="841"/>
        <v>114861.34999999999</v>
      </c>
      <c r="AA719" s="54">
        <f t="shared" si="842"/>
        <v>14726.547138271024</v>
      </c>
      <c r="AB719" s="54">
        <f t="shared" si="843"/>
        <v>68344.687359113115</v>
      </c>
      <c r="AC719" s="54">
        <f t="shared" si="843"/>
        <v>18594.232502615854</v>
      </c>
      <c r="AD719" s="54">
        <f t="shared" si="844"/>
        <v>4920.9929999999995</v>
      </c>
      <c r="AE719" s="54">
        <f t="shared" si="845"/>
        <v>8274.89</v>
      </c>
      <c r="AF719" s="54">
        <f t="shared" si="845"/>
        <v>0</v>
      </c>
      <c r="AG719" s="54"/>
      <c r="AH719" s="42">
        <f t="shared" si="846"/>
        <v>114861.34999999999</v>
      </c>
      <c r="AI719" s="56">
        <f t="shared" si="847"/>
        <v>3178.5600000000122</v>
      </c>
    </row>
    <row r="720" spans="1:35" x14ac:dyDescent="0.25">
      <c r="A720" s="31">
        <v>15</v>
      </c>
      <c r="B720" s="52">
        <v>13644.5</v>
      </c>
      <c r="C720" s="33">
        <v>2.2999999999999998</v>
      </c>
      <c r="D720" s="33">
        <v>11.04</v>
      </c>
      <c r="E720" s="33">
        <v>3.75</v>
      </c>
      <c r="F720" s="35">
        <v>0.77</v>
      </c>
      <c r="G720" s="35">
        <v>1.33</v>
      </c>
      <c r="H720" s="35"/>
      <c r="I720" s="51">
        <v>260883.55</v>
      </c>
      <c r="J720" s="41">
        <f>I720-K720-L720-M720-N720</f>
        <v>30427.909999999989</v>
      </c>
      <c r="K720" s="41">
        <f t="shared" si="833"/>
        <v>150635.28</v>
      </c>
      <c r="L720" s="41">
        <f t="shared" si="834"/>
        <v>51166.875</v>
      </c>
      <c r="M720" s="41">
        <f t="shared" si="835"/>
        <v>10506.264999999999</v>
      </c>
      <c r="N720" s="41">
        <v>18147.22</v>
      </c>
      <c r="O720" s="41"/>
      <c r="P720" s="213">
        <f t="shared" si="836"/>
        <v>0.91684362620793847</v>
      </c>
      <c r="Q720" s="40">
        <f t="shared" si="791"/>
        <v>260883.55</v>
      </c>
      <c r="R720" s="51">
        <v>239189.42</v>
      </c>
      <c r="S720" s="41">
        <f t="shared" si="837"/>
        <v>27767.528332722013</v>
      </c>
      <c r="T720" s="41">
        <f t="shared" si="838"/>
        <v>138108.99635004814</v>
      </c>
      <c r="U720" s="41">
        <f t="shared" si="839"/>
        <v>46912.02321672831</v>
      </c>
      <c r="V720" s="41">
        <f t="shared" si="840"/>
        <v>9632.6021005015464</v>
      </c>
      <c r="W720" s="51">
        <v>16768.27</v>
      </c>
      <c r="X720" s="51"/>
      <c r="Y720" s="41"/>
      <c r="Z720" s="40">
        <f t="shared" si="841"/>
        <v>239189.42</v>
      </c>
      <c r="AA720" s="54">
        <f t="shared" si="842"/>
        <v>26893.865433223575</v>
      </c>
      <c r="AB720" s="54">
        <f t="shared" si="843"/>
        <v>138108.99635004814</v>
      </c>
      <c r="AC720" s="54">
        <f t="shared" si="843"/>
        <v>46912.02321672831</v>
      </c>
      <c r="AD720" s="54">
        <f t="shared" si="844"/>
        <v>10506.264999999999</v>
      </c>
      <c r="AE720" s="54">
        <f t="shared" si="845"/>
        <v>16768.27</v>
      </c>
      <c r="AF720" s="54">
        <f t="shared" si="845"/>
        <v>0</v>
      </c>
      <c r="AG720" s="54"/>
      <c r="AH720" s="42">
        <f t="shared" si="846"/>
        <v>239189.42</v>
      </c>
      <c r="AI720" s="56">
        <f t="shared" si="847"/>
        <v>21694.129999999976</v>
      </c>
    </row>
    <row r="721" spans="1:35" x14ac:dyDescent="0.25">
      <c r="A721" s="31">
        <v>16</v>
      </c>
      <c r="B721" s="52">
        <v>10087.700000000001</v>
      </c>
      <c r="C721" s="33">
        <v>2.2999999999999998</v>
      </c>
      <c r="D721" s="33">
        <v>11.15</v>
      </c>
      <c r="E721" s="33">
        <v>3</v>
      </c>
      <c r="F721" s="35">
        <v>0.77</v>
      </c>
      <c r="G721" s="35">
        <v>1.33</v>
      </c>
      <c r="H721" s="35"/>
      <c r="I721" s="51">
        <v>188338.46</v>
      </c>
      <c r="J721" s="41">
        <f>I721-K721-L721-M721-N721</f>
        <v>24413.135999999973</v>
      </c>
      <c r="K721" s="41">
        <f t="shared" si="833"/>
        <v>112477.85500000001</v>
      </c>
      <c r="L721" s="41">
        <f t="shared" si="834"/>
        <v>30263.100000000002</v>
      </c>
      <c r="M721" s="41">
        <f t="shared" si="835"/>
        <v>7767.5290000000005</v>
      </c>
      <c r="N721" s="41">
        <v>13416.84</v>
      </c>
      <c r="O721" s="41"/>
      <c r="P721" s="213">
        <f t="shared" si="836"/>
        <v>0.98048327463227636</v>
      </c>
      <c r="Q721" s="40">
        <f t="shared" si="791"/>
        <v>188338.46</v>
      </c>
      <c r="R721" s="51">
        <v>184662.71</v>
      </c>
      <c r="S721" s="41">
        <f t="shared" si="837"/>
        <v>23917.958747740402</v>
      </c>
      <c r="T721" s="41">
        <f t="shared" si="838"/>
        <v>110282.65559401437</v>
      </c>
      <c r="U721" s="41">
        <f t="shared" si="839"/>
        <v>29672.463388524044</v>
      </c>
      <c r="V721" s="41">
        <f t="shared" si="840"/>
        <v>7615.932269721171</v>
      </c>
      <c r="W721" s="51">
        <v>13173.7</v>
      </c>
      <c r="X721" s="51"/>
      <c r="Y721" s="41"/>
      <c r="Z721" s="40">
        <f t="shared" si="841"/>
        <v>184662.71000000002</v>
      </c>
      <c r="AA721" s="54">
        <f t="shared" si="842"/>
        <v>23766.362017461579</v>
      </c>
      <c r="AB721" s="54">
        <f t="shared" si="843"/>
        <v>110282.65559401437</v>
      </c>
      <c r="AC721" s="54">
        <f t="shared" si="843"/>
        <v>29672.463388524044</v>
      </c>
      <c r="AD721" s="54">
        <f t="shared" si="844"/>
        <v>7767.5290000000005</v>
      </c>
      <c r="AE721" s="54">
        <f t="shared" si="845"/>
        <v>13173.7</v>
      </c>
      <c r="AF721" s="54">
        <f t="shared" si="845"/>
        <v>0</v>
      </c>
      <c r="AG721" s="54"/>
      <c r="AH721" s="42">
        <f t="shared" si="846"/>
        <v>184662.71000000002</v>
      </c>
      <c r="AI721" s="56">
        <f t="shared" si="847"/>
        <v>3675.7499999999709</v>
      </c>
    </row>
    <row r="722" spans="1:35" x14ac:dyDescent="0.25">
      <c r="A722" s="31">
        <v>17</v>
      </c>
      <c r="B722" s="52">
        <v>6466.1</v>
      </c>
      <c r="C722" s="33">
        <v>2.2999999999999998</v>
      </c>
      <c r="D722" s="33">
        <v>11.07</v>
      </c>
      <c r="E722" s="33">
        <v>3.25</v>
      </c>
      <c r="F722" s="35">
        <v>0.77</v>
      </c>
      <c r="G722" s="35">
        <v>1.33</v>
      </c>
      <c r="H722" s="35"/>
      <c r="I722" s="51">
        <v>120334.35</v>
      </c>
      <c r="J722" s="41">
        <f>I722-K722-L722-M722-N722</f>
        <v>14160.951000000005</v>
      </c>
      <c r="K722" s="41">
        <f t="shared" si="833"/>
        <v>71579.726999999999</v>
      </c>
      <c r="L722" s="41">
        <f t="shared" si="834"/>
        <v>21014.825000000001</v>
      </c>
      <c r="M722" s="41">
        <f t="shared" si="835"/>
        <v>4978.8970000000008</v>
      </c>
      <c r="N722" s="41">
        <v>8599.9500000000007</v>
      </c>
      <c r="O722" s="41"/>
      <c r="P722" s="213">
        <f t="shared" si="836"/>
        <v>0.88260700290482308</v>
      </c>
      <c r="Q722" s="40">
        <f t="shared" si="791"/>
        <v>120334.35</v>
      </c>
      <c r="R722" s="51">
        <v>106207.94</v>
      </c>
      <c r="S722" s="41">
        <f t="shared" si="837"/>
        <v>12494.440615023394</v>
      </c>
      <c r="T722" s="41">
        <f t="shared" si="838"/>
        <v>63176.768316215443</v>
      </c>
      <c r="U722" s="41">
        <f t="shared" si="839"/>
        <v>18547.831709819351</v>
      </c>
      <c r="V722" s="41">
        <f t="shared" si="840"/>
        <v>4394.4093589418153</v>
      </c>
      <c r="W722" s="51">
        <v>7594.49</v>
      </c>
      <c r="X722" s="51"/>
      <c r="Y722" s="41"/>
      <c r="Z722" s="40">
        <f t="shared" si="841"/>
        <v>106207.94000000002</v>
      </c>
      <c r="AA722" s="54">
        <f t="shared" si="842"/>
        <v>11909.952973965221</v>
      </c>
      <c r="AB722" s="54">
        <f t="shared" si="843"/>
        <v>63176.768316215443</v>
      </c>
      <c r="AC722" s="54">
        <f t="shared" si="843"/>
        <v>18547.831709819351</v>
      </c>
      <c r="AD722" s="54">
        <f t="shared" si="844"/>
        <v>4978.8970000000008</v>
      </c>
      <c r="AE722" s="54">
        <f t="shared" si="845"/>
        <v>7594.49</v>
      </c>
      <c r="AF722" s="54">
        <f t="shared" si="845"/>
        <v>0</v>
      </c>
      <c r="AG722" s="54"/>
      <c r="AH722" s="42">
        <f t="shared" si="846"/>
        <v>106207.94000000002</v>
      </c>
      <c r="AI722" s="56">
        <f t="shared" si="847"/>
        <v>14126.409999999989</v>
      </c>
    </row>
    <row r="723" spans="1:35" x14ac:dyDescent="0.25">
      <c r="A723" s="31" t="s">
        <v>38</v>
      </c>
      <c r="B723" s="52">
        <v>5386.3</v>
      </c>
      <c r="C723" s="33">
        <v>2.2999999999999998</v>
      </c>
      <c r="D723" s="33">
        <v>11.65</v>
      </c>
      <c r="E723" s="33">
        <v>1.51</v>
      </c>
      <c r="F723" s="35">
        <v>0.77</v>
      </c>
      <c r="G723" s="35">
        <v>1.33</v>
      </c>
      <c r="H723" s="35"/>
      <c r="I723" s="51">
        <v>93667.82</v>
      </c>
      <c r="J723" s="41">
        <f>I723-K723-L723-M723-N723</f>
        <v>11472.800999999999</v>
      </c>
      <c r="K723" s="41">
        <f t="shared" si="833"/>
        <v>62750.395000000004</v>
      </c>
      <c r="L723" s="41">
        <f t="shared" si="834"/>
        <v>8133.3130000000001</v>
      </c>
      <c r="M723" s="41">
        <f t="shared" si="835"/>
        <v>4147.451</v>
      </c>
      <c r="N723" s="41">
        <v>7163.86</v>
      </c>
      <c r="O723" s="41"/>
      <c r="P723" s="213">
        <f t="shared" si="836"/>
        <v>0.91266648460485134</v>
      </c>
      <c r="Q723" s="40">
        <f t="shared" si="791"/>
        <v>93667.82</v>
      </c>
      <c r="R723" s="51">
        <v>85487.48</v>
      </c>
      <c r="S723" s="41">
        <f t="shared" si="837"/>
        <v>10457.685879642344</v>
      </c>
      <c r="T723" s="41">
        <f t="shared" si="838"/>
        <v>57270.182412215843</v>
      </c>
      <c r="U723" s="41">
        <f t="shared" si="839"/>
        <v>7423.0021839009369</v>
      </c>
      <c r="V723" s="41">
        <f t="shared" si="840"/>
        <v>3785.2395242408752</v>
      </c>
      <c r="W723" s="51">
        <v>6551.37</v>
      </c>
      <c r="X723" s="51"/>
      <c r="Y723" s="41"/>
      <c r="Z723" s="40">
        <f t="shared" si="841"/>
        <v>85487.48000000001</v>
      </c>
      <c r="AA723" s="54">
        <f t="shared" si="842"/>
        <v>10095.474403883229</v>
      </c>
      <c r="AB723" s="54">
        <f t="shared" si="843"/>
        <v>57270.182412215843</v>
      </c>
      <c r="AC723" s="54">
        <f t="shared" si="843"/>
        <v>7423.0021839009369</v>
      </c>
      <c r="AD723" s="54">
        <f t="shared" si="844"/>
        <v>4147.451</v>
      </c>
      <c r="AE723" s="54">
        <f t="shared" si="845"/>
        <v>6551.37</v>
      </c>
      <c r="AF723" s="54">
        <f t="shared" si="845"/>
        <v>0</v>
      </c>
      <c r="AG723" s="54"/>
      <c r="AH723" s="42">
        <f t="shared" si="846"/>
        <v>85487.48000000001</v>
      </c>
      <c r="AI723" s="56">
        <f t="shared" si="847"/>
        <v>8180.3399999999965</v>
      </c>
    </row>
    <row r="724" spans="1:35" x14ac:dyDescent="0.25">
      <c r="A724" s="32" t="s">
        <v>37</v>
      </c>
      <c r="B724" s="53">
        <f>SUM(B718:B723)</f>
        <v>54897.000000000007</v>
      </c>
      <c r="C724" s="33"/>
      <c r="D724" s="34"/>
      <c r="E724" s="34"/>
      <c r="F724" s="35"/>
      <c r="G724" s="35"/>
      <c r="H724" s="35"/>
      <c r="I724" s="43">
        <f t="shared" ref="I724:O724" si="848">SUM(I718:I723)</f>
        <v>1104172.8599999999</v>
      </c>
      <c r="J724" s="43">
        <f t="shared" si="848"/>
        <v>128311.32799999998</v>
      </c>
      <c r="K724" s="43">
        <f t="shared" si="848"/>
        <v>604259.50299999991</v>
      </c>
      <c r="L724" s="43">
        <f t="shared" si="848"/>
        <v>185120.139</v>
      </c>
      <c r="M724" s="43">
        <f t="shared" si="848"/>
        <v>42270.69</v>
      </c>
      <c r="N724" s="43">
        <f t="shared" si="848"/>
        <v>73013.569999999992</v>
      </c>
      <c r="O724" s="43">
        <f t="shared" si="848"/>
        <v>71197.63</v>
      </c>
      <c r="P724" s="213">
        <f t="shared" si="836"/>
        <v>0.98160286243586903</v>
      </c>
      <c r="Q724" s="40">
        <f t="shared" si="791"/>
        <v>1104172.8599999999</v>
      </c>
      <c r="R724" s="43">
        <f t="shared" ref="R724:W724" si="849">SUM(R718:R723)</f>
        <v>1083859.24</v>
      </c>
      <c r="S724" s="43">
        <f t="shared" si="849"/>
        <v>123861.16566829827</v>
      </c>
      <c r="T724" s="43">
        <f t="shared" si="849"/>
        <v>586681.66868213634</v>
      </c>
      <c r="U724" s="43">
        <f t="shared" si="849"/>
        <v>181825.81075095187</v>
      </c>
      <c r="V724" s="43">
        <f t="shared" si="849"/>
        <v>41107.274898613621</v>
      </c>
      <c r="W724" s="43">
        <f t="shared" si="849"/>
        <v>71250.350000000006</v>
      </c>
      <c r="X724" s="43">
        <f>SUM(X712:X723)</f>
        <v>79132.97</v>
      </c>
      <c r="Y724" s="41"/>
      <c r="Z724" s="40">
        <f t="shared" ref="Z724:AF724" si="850">SUM(Z718:Z723)</f>
        <v>1083859.2400000002</v>
      </c>
      <c r="AA724" s="55">
        <f t="shared" si="850"/>
        <v>122697.750566912</v>
      </c>
      <c r="AB724" s="55">
        <f t="shared" si="850"/>
        <v>586681.66868213634</v>
      </c>
      <c r="AC724" s="55">
        <f t="shared" si="850"/>
        <v>181825.81075095187</v>
      </c>
      <c r="AD724" s="55">
        <f t="shared" si="850"/>
        <v>42270.69</v>
      </c>
      <c r="AE724" s="55">
        <f t="shared" si="850"/>
        <v>71250.350000000006</v>
      </c>
      <c r="AF724" s="55">
        <f t="shared" si="850"/>
        <v>79132.97</v>
      </c>
      <c r="AG724" s="54"/>
      <c r="AH724" s="42">
        <f>SUM(AH718:AH723)</f>
        <v>1083859.2400000002</v>
      </c>
      <c r="AI724" s="56">
        <f>SUM(AI718:AI723)</f>
        <v>20313.619999999879</v>
      </c>
    </row>
    <row r="725" spans="1:35" x14ac:dyDescent="0.25">
      <c r="A725" t="s">
        <v>40</v>
      </c>
      <c r="P725" s="213"/>
      <c r="Q725" s="40">
        <f t="shared" si="791"/>
        <v>0</v>
      </c>
    </row>
    <row r="726" spans="1:35" x14ac:dyDescent="0.25">
      <c r="A726" s="31">
        <v>2</v>
      </c>
      <c r="B726" s="52">
        <v>14818.5</v>
      </c>
      <c r="C726" s="33">
        <v>2.2999999999999998</v>
      </c>
      <c r="D726" s="33">
        <v>10.92</v>
      </c>
      <c r="E726" s="33">
        <v>3.15</v>
      </c>
      <c r="F726" s="35">
        <v>0.77</v>
      </c>
      <c r="G726" s="35">
        <v>1.33</v>
      </c>
      <c r="H726" s="35"/>
      <c r="I726" s="51">
        <v>273550.7</v>
      </c>
      <c r="J726" s="41">
        <f>I726-K726-L726-M726-N726</f>
        <v>33935.35000000002</v>
      </c>
      <c r="K726" s="41">
        <f>B726*D726</f>
        <v>161818.01999999999</v>
      </c>
      <c r="L726" s="41">
        <f>E726*B726</f>
        <v>46678.275000000001</v>
      </c>
      <c r="M726" s="41">
        <f>F726*B726</f>
        <v>11410.245000000001</v>
      </c>
      <c r="N726" s="41">
        <v>19708.810000000001</v>
      </c>
      <c r="O726" s="41"/>
      <c r="P726" s="213">
        <f>R726/I726</f>
        <v>0.98681001364646481</v>
      </c>
      <c r="Q726" s="40">
        <f t="shared" si="791"/>
        <v>273550.7</v>
      </c>
      <c r="R726" s="51">
        <v>269942.57</v>
      </c>
      <c r="S726" s="41">
        <f>R726-T726-U726-V726-W726-X726</f>
        <v>33455.714261653135</v>
      </c>
      <c r="T726" s="41">
        <f>P726*K726</f>
        <v>159683.64252444392</v>
      </c>
      <c r="U726" s="41">
        <f>L726*P726</f>
        <v>46062.589189743441</v>
      </c>
      <c r="V726" s="41">
        <f>P726*M726</f>
        <v>11259.744024159507</v>
      </c>
      <c r="W726" s="51">
        <v>19480.88</v>
      </c>
      <c r="X726" s="51"/>
      <c r="Y726" s="41"/>
      <c r="Z726" s="40">
        <f>SUM(S726:Y726)</f>
        <v>269942.57</v>
      </c>
      <c r="AA726" s="54">
        <f>Z726-AF726-AE726-AD726-AC726-AB726</f>
        <v>33305.213285812642</v>
      </c>
      <c r="AB726" s="54">
        <f t="shared" ref="AB726:AC729" si="851">T726</f>
        <v>159683.64252444392</v>
      </c>
      <c r="AC726" s="54">
        <f t="shared" si="851"/>
        <v>46062.589189743441</v>
      </c>
      <c r="AD726" s="54">
        <f>M726</f>
        <v>11410.245000000001</v>
      </c>
      <c r="AE726" s="54">
        <f t="shared" ref="AE726:AF729" si="852">W726</f>
        <v>19480.88</v>
      </c>
      <c r="AF726" s="54">
        <f t="shared" si="852"/>
        <v>0</v>
      </c>
      <c r="AG726" s="54"/>
      <c r="AH726" s="42">
        <f>SUM(AA726:AG726)</f>
        <v>269942.57</v>
      </c>
      <c r="AI726" s="56">
        <f>I726-Z726</f>
        <v>3608.1300000000047</v>
      </c>
    </row>
    <row r="727" spans="1:35" x14ac:dyDescent="0.25">
      <c r="A727" s="31">
        <v>14</v>
      </c>
      <c r="B727" s="52">
        <v>9268.9</v>
      </c>
      <c r="C727" s="33">
        <v>2.2999999999999998</v>
      </c>
      <c r="D727" s="33">
        <v>10.92</v>
      </c>
      <c r="E727" s="33">
        <v>2.95</v>
      </c>
      <c r="F727" s="35">
        <v>0.77</v>
      </c>
      <c r="G727" s="35">
        <v>1.33</v>
      </c>
      <c r="H727" s="35"/>
      <c r="I727" s="51">
        <v>171196.82</v>
      </c>
      <c r="J727" s="41">
        <f>I727-K727-L727-M727-N727</f>
        <v>23172.44400000001</v>
      </c>
      <c r="K727" s="41">
        <f>B727*D727</f>
        <v>101216.38799999999</v>
      </c>
      <c r="L727" s="41">
        <f>E727*B727</f>
        <v>27343.255000000001</v>
      </c>
      <c r="M727" s="41">
        <f>F727*B727</f>
        <v>7137.0529999999999</v>
      </c>
      <c r="N727" s="41">
        <v>12327.68</v>
      </c>
      <c r="O727" s="41"/>
      <c r="P727" s="213">
        <f>R727/I727</f>
        <v>1.1085108356568771</v>
      </c>
      <c r="Q727" s="40">
        <f t="shared" si="791"/>
        <v>171196.82</v>
      </c>
      <c r="R727" s="51">
        <v>189773.53</v>
      </c>
      <c r="S727" s="41">
        <f>R727-T727-U727-V727-W727-X727</f>
        <v>25643.592121162779</v>
      </c>
      <c r="T727" s="41">
        <f>P727*K727</f>
        <v>112199.46284405071</v>
      </c>
      <c r="U727" s="41">
        <f>L727*P727</f>
        <v>30310.294449629084</v>
      </c>
      <c r="V727" s="41">
        <f>P727*M727</f>
        <v>7911.5005851574215</v>
      </c>
      <c r="W727" s="51">
        <v>13708.68</v>
      </c>
      <c r="X727" s="51"/>
      <c r="Y727" s="41"/>
      <c r="Z727" s="40">
        <f>SUM(S727:Y727)</f>
        <v>189773.53</v>
      </c>
      <c r="AA727" s="54">
        <f>Z727-AF727-AE727-AD727-AC727-AB727</f>
        <v>26418.039706320225</v>
      </c>
      <c r="AB727" s="54">
        <f t="shared" si="851"/>
        <v>112199.46284405071</v>
      </c>
      <c r="AC727" s="54">
        <f t="shared" si="851"/>
        <v>30310.294449629084</v>
      </c>
      <c r="AD727" s="54">
        <f>M727</f>
        <v>7137.0529999999999</v>
      </c>
      <c r="AE727" s="54">
        <f t="shared" si="852"/>
        <v>13708.68</v>
      </c>
      <c r="AF727" s="54">
        <f t="shared" si="852"/>
        <v>0</v>
      </c>
      <c r="AG727" s="54"/>
      <c r="AH727" s="42">
        <f>SUM(AA727:AG727)</f>
        <v>189773.53000000003</v>
      </c>
      <c r="AI727" s="56">
        <f>I727-Z727</f>
        <v>-18576.709999999992</v>
      </c>
    </row>
    <row r="728" spans="1:35" x14ac:dyDescent="0.25">
      <c r="A728" s="31">
        <v>6</v>
      </c>
      <c r="B728" s="52">
        <v>7878.8</v>
      </c>
      <c r="C728" s="33">
        <v>2.2999999999999998</v>
      </c>
      <c r="D728" s="33">
        <v>11.24</v>
      </c>
      <c r="E728" s="33">
        <v>3.02</v>
      </c>
      <c r="F728" s="35">
        <v>0.77</v>
      </c>
      <c r="G728" s="35">
        <v>1.33</v>
      </c>
      <c r="H728" s="35"/>
      <c r="I728" s="51">
        <v>143158.20000000001</v>
      </c>
      <c r="J728" s="41">
        <f>I728-K728-L728-M728-N728</f>
        <v>14261.15600000001</v>
      </c>
      <c r="K728" s="41">
        <f>B728*D728</f>
        <v>88557.712</v>
      </c>
      <c r="L728" s="41">
        <f>E728*B728</f>
        <v>23793.976000000002</v>
      </c>
      <c r="M728" s="41">
        <f>F728*B728</f>
        <v>6066.6760000000004</v>
      </c>
      <c r="N728" s="41">
        <v>10478.68</v>
      </c>
      <c r="O728" s="41"/>
      <c r="P728" s="213">
        <f>R728/I728</f>
        <v>0.83270724275661456</v>
      </c>
      <c r="Q728" s="40">
        <f t="shared" si="791"/>
        <v>143158.20000000001</v>
      </c>
      <c r="R728" s="51">
        <v>119208.87</v>
      </c>
      <c r="S728" s="41">
        <f>R728-T728-U728-V728-W728-X728</f>
        <v>11871.700621810847</v>
      </c>
      <c r="T728" s="41">
        <f>P728*K728</f>
        <v>73742.648184354359</v>
      </c>
      <c r="U728" s="41">
        <f>L728*P728</f>
        <v>19813.416149177061</v>
      </c>
      <c r="V728" s="41">
        <f>P728*M728</f>
        <v>5051.7650446577281</v>
      </c>
      <c r="W728" s="51">
        <v>8729.34</v>
      </c>
      <c r="X728" s="51"/>
      <c r="Y728" s="41"/>
      <c r="Z728" s="40">
        <f>SUM(S728:Y728)</f>
        <v>119208.87</v>
      </c>
      <c r="AA728" s="54">
        <f>Z728-AF728-AE728-AD728-AC728-AB728</f>
        <v>10856.789666468569</v>
      </c>
      <c r="AB728" s="54">
        <f t="shared" si="851"/>
        <v>73742.648184354359</v>
      </c>
      <c r="AC728" s="54">
        <f t="shared" si="851"/>
        <v>19813.416149177061</v>
      </c>
      <c r="AD728" s="54">
        <f>M728</f>
        <v>6066.6760000000004</v>
      </c>
      <c r="AE728" s="54">
        <f t="shared" si="852"/>
        <v>8729.34</v>
      </c>
      <c r="AF728" s="54">
        <f t="shared" si="852"/>
        <v>0</v>
      </c>
      <c r="AG728" s="54"/>
      <c r="AH728" s="42">
        <f>SUM(AA728:AG728)</f>
        <v>119208.87</v>
      </c>
      <c r="AI728" s="56">
        <f>I728-Z728</f>
        <v>23949.330000000016</v>
      </c>
    </row>
    <row r="729" spans="1:35" x14ac:dyDescent="0.25">
      <c r="A729" s="31">
        <v>24</v>
      </c>
      <c r="B729" s="52">
        <v>3990.2</v>
      </c>
      <c r="C729" s="33">
        <v>2.2999999999999998</v>
      </c>
      <c r="D729" s="33">
        <v>12.24</v>
      </c>
      <c r="E729" s="33">
        <v>2.75</v>
      </c>
      <c r="F729" s="35">
        <v>0.77</v>
      </c>
      <c r="G729" s="35">
        <v>1.33</v>
      </c>
      <c r="H729" s="35"/>
      <c r="I729" s="51">
        <v>77211.039999999994</v>
      </c>
      <c r="J729" s="41">
        <f>I729-K729-L729-M729-N729</f>
        <v>9018.4579999999987</v>
      </c>
      <c r="K729" s="41">
        <f>B729*D729</f>
        <v>48840.047999999995</v>
      </c>
      <c r="L729" s="41">
        <f>E729*B729</f>
        <v>10973.05</v>
      </c>
      <c r="M729" s="41">
        <f>F729*B729</f>
        <v>3072.4539999999997</v>
      </c>
      <c r="N729" s="41">
        <v>5307.03</v>
      </c>
      <c r="O729" s="41"/>
      <c r="P729" s="213">
        <f>R729/I729</f>
        <v>0.87649641812880652</v>
      </c>
      <c r="Q729" s="40">
        <f t="shared" si="791"/>
        <v>77211.039999999994</v>
      </c>
      <c r="R729" s="51">
        <v>67675.199999999997</v>
      </c>
      <c r="S729" s="41">
        <f>R729-T729-U729-V729-W729-X729</f>
        <v>7901.2489199472002</v>
      </c>
      <c r="T729" s="41">
        <f>P729*K729</f>
        <v>42808.127133238973</v>
      </c>
      <c r="U729" s="41">
        <f>L729*P729</f>
        <v>9617.8390209483005</v>
      </c>
      <c r="V729" s="41">
        <f>P729*M729</f>
        <v>2692.9949258655238</v>
      </c>
      <c r="W729" s="51">
        <v>4654.99</v>
      </c>
      <c r="X729" s="51"/>
      <c r="Y729" s="41"/>
      <c r="Z729" s="40">
        <f>SUM(S729:Y729)</f>
        <v>67675.200000000012</v>
      </c>
      <c r="AA729" s="54">
        <f>Z729-AF729-AE729-AD729-AC729-AB729</f>
        <v>7521.7898458127456</v>
      </c>
      <c r="AB729" s="54">
        <f t="shared" si="851"/>
        <v>42808.127133238973</v>
      </c>
      <c r="AC729" s="54">
        <f t="shared" si="851"/>
        <v>9617.8390209483005</v>
      </c>
      <c r="AD729" s="54">
        <f>M729</f>
        <v>3072.4539999999997</v>
      </c>
      <c r="AE729" s="54">
        <f t="shared" si="852"/>
        <v>4654.99</v>
      </c>
      <c r="AF729" s="54">
        <f t="shared" si="852"/>
        <v>0</v>
      </c>
      <c r="AG729" s="54"/>
      <c r="AH729" s="42">
        <f>SUM(AA729:AG729)</f>
        <v>67675.200000000026</v>
      </c>
      <c r="AI729" s="56">
        <f>I729-Z729</f>
        <v>9535.839999999982</v>
      </c>
    </row>
    <row r="730" spans="1:35" x14ac:dyDescent="0.25">
      <c r="A730" s="32" t="s">
        <v>37</v>
      </c>
      <c r="B730" s="53">
        <f>SUM(B726:B729)</f>
        <v>35956.400000000001</v>
      </c>
      <c r="C730" s="33"/>
      <c r="D730" s="34"/>
      <c r="E730" s="34"/>
      <c r="F730" s="35"/>
      <c r="G730" s="35"/>
      <c r="H730" s="35"/>
      <c r="I730" s="43">
        <f t="shared" ref="I730:O730" si="853">SUM(I726:I729)</f>
        <v>665116.76</v>
      </c>
      <c r="J730" s="43">
        <f t="shared" si="853"/>
        <v>80387.408000000039</v>
      </c>
      <c r="K730" s="43">
        <f t="shared" si="853"/>
        <v>400432.16800000001</v>
      </c>
      <c r="L730" s="43">
        <f t="shared" si="853"/>
        <v>108788.556</v>
      </c>
      <c r="M730" s="43">
        <f t="shared" si="853"/>
        <v>27686.428</v>
      </c>
      <c r="N730" s="43">
        <f t="shared" si="853"/>
        <v>47822.2</v>
      </c>
      <c r="O730" s="43">
        <f t="shared" si="853"/>
        <v>0</v>
      </c>
      <c r="P730" s="213">
        <f>R730/I730</f>
        <v>0.97216039180849978</v>
      </c>
      <c r="Q730" s="40">
        <f t="shared" si="791"/>
        <v>665116.76</v>
      </c>
      <c r="R730" s="43">
        <f t="shared" ref="R730:X730" si="854">SUM(R726:R729)</f>
        <v>646600.16999999993</v>
      </c>
      <c r="S730" s="43">
        <f t="shared" si="854"/>
        <v>78872.255924573969</v>
      </c>
      <c r="T730" s="43">
        <f t="shared" si="854"/>
        <v>388433.880686088</v>
      </c>
      <c r="U730" s="43">
        <f t="shared" si="854"/>
        <v>105804.13880949789</v>
      </c>
      <c r="V730" s="43">
        <f t="shared" si="854"/>
        <v>26916.004579840181</v>
      </c>
      <c r="W730" s="43">
        <f t="shared" si="854"/>
        <v>46573.889999999992</v>
      </c>
      <c r="X730" s="43">
        <f t="shared" si="854"/>
        <v>0</v>
      </c>
      <c r="Y730" s="41"/>
      <c r="Z730" s="40">
        <f>SUM(Z726:Z729)</f>
        <v>646600.16999999993</v>
      </c>
      <c r="AA730" s="55">
        <f>SUM(AA726:AA729)</f>
        <v>78101.832504414182</v>
      </c>
      <c r="AB730" s="55">
        <f>SUM(AB726:AB729)</f>
        <v>388433.880686088</v>
      </c>
      <c r="AC730" s="55">
        <f>SUM(AC726:AC729)</f>
        <v>105804.13880949789</v>
      </c>
      <c r="AD730" s="55">
        <f>SUM(AD726:AD729)</f>
        <v>27686.428</v>
      </c>
      <c r="AE730" s="55">
        <f>SUM(AE728:AE729)</f>
        <v>13384.33</v>
      </c>
      <c r="AF730" s="55">
        <f>SUM(AF726:AF729)</f>
        <v>0</v>
      </c>
      <c r="AG730" s="54"/>
      <c r="AH730" s="42">
        <f>SUM(AH726:AH729)</f>
        <v>646600.17000000004</v>
      </c>
      <c r="AI730" s="56">
        <f>SUM(AI726:AI729)</f>
        <v>18516.590000000011</v>
      </c>
    </row>
    <row r="731" spans="1:35" x14ac:dyDescent="0.25">
      <c r="A731" t="s">
        <v>41</v>
      </c>
      <c r="I731" t="s">
        <v>59</v>
      </c>
      <c r="P731" s="213"/>
      <c r="Q731" s="40" t="str">
        <f t="shared" si="791"/>
        <v xml:space="preserve"> </v>
      </c>
    </row>
    <row r="732" spans="1:35" x14ac:dyDescent="0.25">
      <c r="A732" s="31">
        <v>15</v>
      </c>
      <c r="B732" s="52">
        <v>3319.7</v>
      </c>
      <c r="C732" s="33">
        <v>2.2999999999999998</v>
      </c>
      <c r="D732" s="33">
        <v>13.7</v>
      </c>
      <c r="E732" s="33">
        <v>10</v>
      </c>
      <c r="F732" s="35">
        <v>0.77</v>
      </c>
      <c r="G732" s="35">
        <v>1.33</v>
      </c>
      <c r="H732" s="35"/>
      <c r="I732" s="51">
        <v>94500.7</v>
      </c>
      <c r="J732" s="41">
        <f>I732-K732-L732-M732-N732</f>
        <v>8852.3810000000049</v>
      </c>
      <c r="K732" s="41">
        <f>B732*D732</f>
        <v>45479.889999999992</v>
      </c>
      <c r="L732" s="41">
        <f>E732*B732</f>
        <v>33197</v>
      </c>
      <c r="M732" s="41">
        <f>F732*B732</f>
        <v>2556.1689999999999</v>
      </c>
      <c r="N732" s="41">
        <v>4415.26</v>
      </c>
      <c r="O732" s="41"/>
      <c r="P732" s="213">
        <f t="shared" ref="P732:P744" si="855">R732/I732</f>
        <v>0.83005850750311905</v>
      </c>
      <c r="Q732" s="40">
        <f t="shared" si="791"/>
        <v>94500.7</v>
      </c>
      <c r="R732" s="51">
        <v>78441.11</v>
      </c>
      <c r="S732" s="41">
        <f>R732-T732-U732-V732-W732-X732</f>
        <v>7229.4082865471919</v>
      </c>
      <c r="T732" s="41">
        <f>P732*K732</f>
        <v>37750.969614806025</v>
      </c>
      <c r="U732" s="41">
        <f>L732*P732</f>
        <v>27555.452273581042</v>
      </c>
      <c r="V732" s="41">
        <f t="shared" ref="V732:V743" si="856">P732*M732</f>
        <v>2121.7698250657404</v>
      </c>
      <c r="W732" s="51">
        <v>3783.51</v>
      </c>
      <c r="X732" s="51"/>
      <c r="Y732" s="41"/>
      <c r="Z732" s="40">
        <f>SUM(S732:Y732)</f>
        <v>78441.11</v>
      </c>
      <c r="AA732" s="54">
        <f t="shared" ref="AA732:AA743" si="857">Z732-AF732-AE732-AD732-AC732-AB732</f>
        <v>6795.0091116129406</v>
      </c>
      <c r="AB732" s="54">
        <f t="shared" ref="AB732:AB743" si="858">T732</f>
        <v>37750.969614806025</v>
      </c>
      <c r="AC732" s="54">
        <f t="shared" ref="AC732:AC743" si="859">U732</f>
        <v>27555.452273581042</v>
      </c>
      <c r="AD732" s="54">
        <f t="shared" ref="AD732:AD743" si="860">M732</f>
        <v>2556.1689999999999</v>
      </c>
      <c r="AE732" s="54">
        <f t="shared" ref="AE732:AE743" si="861">W732</f>
        <v>3783.51</v>
      </c>
      <c r="AF732" s="54">
        <f t="shared" ref="AF732:AF743" si="862">X732</f>
        <v>0</v>
      </c>
      <c r="AG732" s="54"/>
      <c r="AH732" s="42">
        <f t="shared" ref="AH732:AH743" si="863">SUM(AA732:AG732)</f>
        <v>78441.11</v>
      </c>
      <c r="AI732" s="56">
        <f t="shared" ref="AI732:AI743" si="864">I732-Z732</f>
        <v>16059.589999999997</v>
      </c>
    </row>
    <row r="733" spans="1:35" x14ac:dyDescent="0.25">
      <c r="A733" s="31">
        <v>17</v>
      </c>
      <c r="B733" s="52">
        <v>2780.3</v>
      </c>
      <c r="C733" s="33">
        <v>2.2999999999999998</v>
      </c>
      <c r="D733" s="33">
        <v>13.23</v>
      </c>
      <c r="E733" s="33">
        <v>10</v>
      </c>
      <c r="F733" s="35">
        <v>0.77</v>
      </c>
      <c r="G733" s="35">
        <v>1.33</v>
      </c>
      <c r="H733" s="35"/>
      <c r="I733" s="51">
        <v>76986.84</v>
      </c>
      <c r="J733" s="41">
        <f>I733-K733-L733-M733-N733</f>
        <v>6561.8499999999904</v>
      </c>
      <c r="K733" s="41">
        <f t="shared" ref="K733:K743" si="865">B733*D733</f>
        <v>36783.369000000006</v>
      </c>
      <c r="L733" s="41">
        <f t="shared" ref="L733:L743" si="866">E733*B733</f>
        <v>27803</v>
      </c>
      <c r="M733" s="41">
        <f t="shared" ref="M733:M743" si="867">F733*B733</f>
        <v>2140.8310000000001</v>
      </c>
      <c r="N733" s="41">
        <v>3697.79</v>
      </c>
      <c r="O733" s="41"/>
      <c r="P733" s="213">
        <f t="shared" si="855"/>
        <v>0.77136598930414602</v>
      </c>
      <c r="Q733" s="40">
        <f t="shared" si="791"/>
        <v>76986.84</v>
      </c>
      <c r="R733" s="51">
        <v>59385.03</v>
      </c>
      <c r="S733" s="41">
        <f t="shared" ref="S733:S743" si="868">R733-T733-U733-V733-W733-X733</f>
        <v>5030.6573585043807</v>
      </c>
      <c r="T733" s="41">
        <f t="shared" ref="T733:T743" si="869">P733*K733</f>
        <v>28373.439818624462</v>
      </c>
      <c r="U733" s="41">
        <f t="shared" ref="U733:U743" si="870">L733*P733</f>
        <v>21446.288600623171</v>
      </c>
      <c r="V733" s="41">
        <f t="shared" si="856"/>
        <v>1651.3642222479843</v>
      </c>
      <c r="W733" s="51">
        <v>2883.28</v>
      </c>
      <c r="X733" s="51"/>
      <c r="Y733" s="41"/>
      <c r="Z733" s="40">
        <f t="shared" ref="Z733:Z743" si="871">SUM(S733:Y733)</f>
        <v>59385.03</v>
      </c>
      <c r="AA733" s="54">
        <f t="shared" si="857"/>
        <v>4541.190580752369</v>
      </c>
      <c r="AB733" s="54">
        <f t="shared" si="858"/>
        <v>28373.439818624462</v>
      </c>
      <c r="AC733" s="54">
        <f t="shared" si="859"/>
        <v>21446.288600623171</v>
      </c>
      <c r="AD733" s="54">
        <f t="shared" si="860"/>
        <v>2140.8310000000001</v>
      </c>
      <c r="AE733" s="54">
        <f t="shared" si="861"/>
        <v>2883.28</v>
      </c>
      <c r="AF733" s="54">
        <f t="shared" si="862"/>
        <v>0</v>
      </c>
      <c r="AG733" s="54"/>
      <c r="AH733" s="42">
        <f t="shared" si="863"/>
        <v>59385.03</v>
      </c>
      <c r="AI733" s="56">
        <f t="shared" si="864"/>
        <v>17601.809999999998</v>
      </c>
    </row>
    <row r="734" spans="1:35" x14ac:dyDescent="0.25">
      <c r="A734" s="31">
        <v>18</v>
      </c>
      <c r="B734" s="52">
        <v>5655.7</v>
      </c>
      <c r="C734" s="33">
        <v>2.48</v>
      </c>
      <c r="D734" s="33">
        <v>11</v>
      </c>
      <c r="E734" s="33">
        <v>3.59</v>
      </c>
      <c r="F734" s="35">
        <v>0.77</v>
      </c>
      <c r="G734" s="35">
        <v>1.33</v>
      </c>
      <c r="H734" s="35">
        <v>5.51</v>
      </c>
      <c r="I734" s="51">
        <v>141562.41</v>
      </c>
      <c r="J734" s="41">
        <f>I734-K734-L734-M734-N734-O734</f>
        <v>16005.608</v>
      </c>
      <c r="K734" s="41">
        <f t="shared" si="865"/>
        <v>62212.7</v>
      </c>
      <c r="L734" s="41">
        <f t="shared" si="866"/>
        <v>20303.963</v>
      </c>
      <c r="M734" s="41">
        <f t="shared" si="867"/>
        <v>4354.8890000000001</v>
      </c>
      <c r="N734" s="41">
        <v>7522.17</v>
      </c>
      <c r="O734" s="41">
        <v>31163.08</v>
      </c>
      <c r="P734" s="213">
        <f t="shared" si="855"/>
        <v>0.91803226576885766</v>
      </c>
      <c r="Q734" s="40">
        <f t="shared" si="791"/>
        <v>141562.41</v>
      </c>
      <c r="R734" s="51">
        <v>129958.86</v>
      </c>
      <c r="S734" s="41">
        <f t="shared" si="868"/>
        <v>14553.602286582875</v>
      </c>
      <c r="T734" s="41">
        <f t="shared" si="869"/>
        <v>57113.265940598205</v>
      </c>
      <c r="U734" s="41">
        <f t="shared" si="870"/>
        <v>18639.693156977053</v>
      </c>
      <c r="V734" s="41">
        <f t="shared" si="856"/>
        <v>3997.9286158418749</v>
      </c>
      <c r="W734" s="51">
        <v>6916.31</v>
      </c>
      <c r="X734" s="51">
        <v>28738.06</v>
      </c>
      <c r="Y734" s="41"/>
      <c r="Z734" s="40">
        <f t="shared" si="871"/>
        <v>129958.86</v>
      </c>
      <c r="AA734" s="54">
        <f t="shared" si="857"/>
        <v>14196.641902424752</v>
      </c>
      <c r="AB734" s="54">
        <f t="shared" si="858"/>
        <v>57113.265940598205</v>
      </c>
      <c r="AC734" s="54">
        <f t="shared" si="859"/>
        <v>18639.693156977053</v>
      </c>
      <c r="AD734" s="54">
        <f t="shared" si="860"/>
        <v>4354.8890000000001</v>
      </c>
      <c r="AE734" s="54">
        <f t="shared" si="861"/>
        <v>6916.31</v>
      </c>
      <c r="AF734" s="54">
        <f t="shared" si="862"/>
        <v>28738.06</v>
      </c>
      <c r="AG734" s="54"/>
      <c r="AH734" s="42">
        <f t="shared" si="863"/>
        <v>129958.86</v>
      </c>
      <c r="AI734" s="56">
        <f t="shared" si="864"/>
        <v>11603.550000000003</v>
      </c>
    </row>
    <row r="735" spans="1:35" x14ac:dyDescent="0.25">
      <c r="A735" s="31">
        <v>19</v>
      </c>
      <c r="B735" s="52">
        <v>3708.2</v>
      </c>
      <c r="C735" s="33">
        <v>2.48</v>
      </c>
      <c r="D735" s="33">
        <v>11.81</v>
      </c>
      <c r="E735" s="33">
        <v>4.34</v>
      </c>
      <c r="F735" s="35">
        <v>0.77</v>
      </c>
      <c r="G735" s="35">
        <v>1.33</v>
      </c>
      <c r="H735" s="35">
        <v>5.51</v>
      </c>
      <c r="I735" s="51">
        <v>98093.32</v>
      </c>
      <c r="J735" s="41">
        <f t="shared" ref="J735:J742" si="872">I735-K735-L735-M735-N735-O735</f>
        <v>9986.6260000000148</v>
      </c>
      <c r="K735" s="41">
        <f t="shared" si="865"/>
        <v>43793.841999999997</v>
      </c>
      <c r="L735" s="41">
        <f t="shared" si="866"/>
        <v>16093.587999999998</v>
      </c>
      <c r="M735" s="41">
        <f t="shared" si="867"/>
        <v>2855.3139999999999</v>
      </c>
      <c r="N735" s="41">
        <v>4931.82</v>
      </c>
      <c r="O735" s="41">
        <v>20432.13</v>
      </c>
      <c r="P735" s="213">
        <f t="shared" si="855"/>
        <v>1.0664675229669054</v>
      </c>
      <c r="Q735" s="40">
        <f t="shared" si="791"/>
        <v>98093.32</v>
      </c>
      <c r="R735" s="51">
        <v>104613.34</v>
      </c>
      <c r="S735" s="41">
        <f t="shared" si="868"/>
        <v>10288.581222173339</v>
      </c>
      <c r="T735" s="41">
        <f t="shared" si="869"/>
        <v>46704.71019894402</v>
      </c>
      <c r="U735" s="41">
        <f t="shared" si="870"/>
        <v>17163.288930009912</v>
      </c>
      <c r="V735" s="41">
        <f t="shared" si="856"/>
        <v>3045.0996488727264</v>
      </c>
      <c r="W735" s="51">
        <v>5318.61</v>
      </c>
      <c r="X735" s="51">
        <v>22093.05</v>
      </c>
      <c r="Y735" s="41"/>
      <c r="Z735" s="40">
        <f t="shared" si="871"/>
        <v>104613.34000000001</v>
      </c>
      <c r="AA735" s="54">
        <f t="shared" si="857"/>
        <v>10478.366871046077</v>
      </c>
      <c r="AB735" s="54">
        <f t="shared" si="858"/>
        <v>46704.71019894402</v>
      </c>
      <c r="AC735" s="54">
        <f t="shared" si="859"/>
        <v>17163.288930009912</v>
      </c>
      <c r="AD735" s="54">
        <f t="shared" si="860"/>
        <v>2855.3139999999999</v>
      </c>
      <c r="AE735" s="54">
        <f t="shared" si="861"/>
        <v>5318.61</v>
      </c>
      <c r="AF735" s="54">
        <f t="shared" si="862"/>
        <v>22093.05</v>
      </c>
      <c r="AG735" s="54"/>
      <c r="AH735" s="42">
        <f t="shared" si="863"/>
        <v>104613.34000000001</v>
      </c>
      <c r="AI735" s="56">
        <f t="shared" si="864"/>
        <v>-6520.0200000000041</v>
      </c>
    </row>
    <row r="736" spans="1:35" x14ac:dyDescent="0.25">
      <c r="A736" s="31">
        <v>20</v>
      </c>
      <c r="B736" s="52">
        <v>5568.4</v>
      </c>
      <c r="C736" s="33">
        <v>2.48</v>
      </c>
      <c r="D736" s="33">
        <v>11.39</v>
      </c>
      <c r="E736" s="33">
        <v>3.26</v>
      </c>
      <c r="F736" s="35">
        <v>0.77</v>
      </c>
      <c r="G736" s="35">
        <v>1.33</v>
      </c>
      <c r="H736" s="35">
        <v>5.51</v>
      </c>
      <c r="I736" s="51">
        <v>139098.9</v>
      </c>
      <c r="J736" s="41">
        <f t="shared" si="872"/>
        <v>15146.432000000001</v>
      </c>
      <c r="K736" s="41">
        <f t="shared" si="865"/>
        <v>63424.076000000001</v>
      </c>
      <c r="L736" s="41">
        <f t="shared" si="866"/>
        <v>18152.983999999997</v>
      </c>
      <c r="M736" s="41">
        <f t="shared" si="867"/>
        <v>4287.6679999999997</v>
      </c>
      <c r="N736" s="41">
        <v>7405.92</v>
      </c>
      <c r="O736" s="41">
        <v>30681.82</v>
      </c>
      <c r="P736" s="213">
        <f t="shared" si="855"/>
        <v>0.87147087432035775</v>
      </c>
      <c r="Q736" s="40">
        <f t="shared" si="791"/>
        <v>139098.9</v>
      </c>
      <c r="R736" s="51">
        <v>121220.64</v>
      </c>
      <c r="S736" s="41">
        <f t="shared" si="868"/>
        <v>13199.620416560305</v>
      </c>
      <c r="T736" s="41">
        <f t="shared" si="869"/>
        <v>55272.234964680822</v>
      </c>
      <c r="U736" s="41">
        <f t="shared" si="870"/>
        <v>15819.796838003462</v>
      </c>
      <c r="V736" s="41">
        <f t="shared" si="856"/>
        <v>3736.5777807554196</v>
      </c>
      <c r="W736" s="51">
        <v>6454.12</v>
      </c>
      <c r="X736" s="51">
        <v>26738.29</v>
      </c>
      <c r="Y736" s="41"/>
      <c r="Z736" s="40">
        <f t="shared" si="871"/>
        <v>121220.64000000001</v>
      </c>
      <c r="AA736" s="54">
        <f t="shared" si="857"/>
        <v>12648.530197315726</v>
      </c>
      <c r="AB736" s="54">
        <f t="shared" si="858"/>
        <v>55272.234964680822</v>
      </c>
      <c r="AC736" s="54">
        <f t="shared" si="859"/>
        <v>15819.796838003462</v>
      </c>
      <c r="AD736" s="54">
        <f t="shared" si="860"/>
        <v>4287.6679999999997</v>
      </c>
      <c r="AE736" s="54">
        <f t="shared" si="861"/>
        <v>6454.12</v>
      </c>
      <c r="AF736" s="54">
        <f t="shared" si="862"/>
        <v>26738.29</v>
      </c>
      <c r="AG736" s="54"/>
      <c r="AH736" s="42">
        <f t="shared" si="863"/>
        <v>121220.64000000001</v>
      </c>
      <c r="AI736" s="56">
        <f t="shared" si="864"/>
        <v>17878.25999999998</v>
      </c>
    </row>
    <row r="737" spans="1:35" x14ac:dyDescent="0.25">
      <c r="A737" s="31">
        <v>42</v>
      </c>
      <c r="B737" s="52">
        <v>4035.7</v>
      </c>
      <c r="C737" s="33">
        <v>2.48</v>
      </c>
      <c r="D737" s="33">
        <v>11.1</v>
      </c>
      <c r="E737" s="33">
        <v>3.98</v>
      </c>
      <c r="F737" s="35">
        <v>0.77</v>
      </c>
      <c r="G737" s="35">
        <v>1.33</v>
      </c>
      <c r="H737" s="35">
        <v>5.51</v>
      </c>
      <c r="I737" s="51">
        <v>103071.86</v>
      </c>
      <c r="J737" s="41">
        <f t="shared" si="872"/>
        <v>11501.754999999997</v>
      </c>
      <c r="K737" s="41">
        <f t="shared" si="865"/>
        <v>44796.27</v>
      </c>
      <c r="L737" s="41">
        <f t="shared" si="866"/>
        <v>16062.085999999999</v>
      </c>
      <c r="M737" s="41">
        <f t="shared" si="867"/>
        <v>3107.489</v>
      </c>
      <c r="N737" s="41">
        <v>5367.58</v>
      </c>
      <c r="O737" s="41">
        <v>22236.68</v>
      </c>
      <c r="P737" s="213">
        <f t="shared" si="855"/>
        <v>0.81444896793363386</v>
      </c>
      <c r="Q737" s="40">
        <f t="shared" si="791"/>
        <v>103071.86</v>
      </c>
      <c r="R737" s="51">
        <v>83946.77</v>
      </c>
      <c r="S737" s="41">
        <f t="shared" si="868"/>
        <v>9367.5535567472143</v>
      </c>
      <c r="T737" s="41">
        <f t="shared" si="869"/>
        <v>36484.2758687764</v>
      </c>
      <c r="U737" s="41">
        <f t="shared" si="870"/>
        <v>13081.749365561269</v>
      </c>
      <c r="V737" s="41">
        <f t="shared" si="856"/>
        <v>2530.8912089151199</v>
      </c>
      <c r="W737" s="51">
        <v>4371.6899999999996</v>
      </c>
      <c r="X737" s="51">
        <v>18110.61</v>
      </c>
      <c r="Y737" s="41"/>
      <c r="Z737" s="40">
        <f t="shared" si="871"/>
        <v>83946.77</v>
      </c>
      <c r="AA737" s="54">
        <f t="shared" si="857"/>
        <v>8790.9557656623292</v>
      </c>
      <c r="AB737" s="54">
        <f t="shared" si="858"/>
        <v>36484.2758687764</v>
      </c>
      <c r="AC737" s="54">
        <f t="shared" si="859"/>
        <v>13081.749365561269</v>
      </c>
      <c r="AD737" s="54">
        <f t="shared" si="860"/>
        <v>3107.489</v>
      </c>
      <c r="AE737" s="54">
        <f t="shared" si="861"/>
        <v>4371.6899999999996</v>
      </c>
      <c r="AF737" s="54">
        <f t="shared" si="862"/>
        <v>18110.61</v>
      </c>
      <c r="AG737" s="54"/>
      <c r="AH737" s="42">
        <f t="shared" si="863"/>
        <v>83946.77</v>
      </c>
      <c r="AI737" s="56">
        <f t="shared" si="864"/>
        <v>19125.089999999997</v>
      </c>
    </row>
    <row r="738" spans="1:35" x14ac:dyDescent="0.25">
      <c r="A738" s="31">
        <v>43</v>
      </c>
      <c r="B738" s="52">
        <v>4116.7</v>
      </c>
      <c r="C738" s="33">
        <v>2.48</v>
      </c>
      <c r="D738" s="33">
        <v>11.67</v>
      </c>
      <c r="E738" s="33">
        <v>10.84</v>
      </c>
      <c r="F738" s="35">
        <v>0.77</v>
      </c>
      <c r="G738" s="35">
        <v>1.33</v>
      </c>
      <c r="H738" s="35">
        <v>5.51</v>
      </c>
      <c r="I738" s="51">
        <v>135978.29</v>
      </c>
      <c r="J738" s="41">
        <f t="shared" si="872"/>
        <v>12040.81400000002</v>
      </c>
      <c r="K738" s="41">
        <f t="shared" si="865"/>
        <v>48041.888999999996</v>
      </c>
      <c r="L738" s="41">
        <f t="shared" si="866"/>
        <v>44625.027999999998</v>
      </c>
      <c r="M738" s="41">
        <f t="shared" si="867"/>
        <v>3169.8589999999999</v>
      </c>
      <c r="N738" s="41">
        <v>5464.06</v>
      </c>
      <c r="O738" s="41">
        <v>22636.639999999999</v>
      </c>
      <c r="P738" s="213">
        <f t="shared" si="855"/>
        <v>1.0285156549622736</v>
      </c>
      <c r="Q738" s="40">
        <f t="shared" si="791"/>
        <v>135978.29</v>
      </c>
      <c r="R738" s="51">
        <v>139855.79999999999</v>
      </c>
      <c r="S738" s="41">
        <f t="shared" si="868"/>
        <v>11560.785562887279</v>
      </c>
      <c r="T738" s="41">
        <f t="shared" si="869"/>
        <v>49411.834930459845</v>
      </c>
      <c r="U738" s="41">
        <f t="shared" si="870"/>
        <v>45897.5399011298</v>
      </c>
      <c r="V738" s="41">
        <f t="shared" si="856"/>
        <v>3260.2496055230577</v>
      </c>
      <c r="W738" s="51">
        <v>5756.53</v>
      </c>
      <c r="X738" s="51">
        <v>23968.86</v>
      </c>
      <c r="Y738" s="41"/>
      <c r="Z738" s="40">
        <f t="shared" si="871"/>
        <v>139855.79999999999</v>
      </c>
      <c r="AA738" s="54">
        <f t="shared" si="857"/>
        <v>11651.176168410348</v>
      </c>
      <c r="AB738" s="54">
        <f t="shared" si="858"/>
        <v>49411.834930459845</v>
      </c>
      <c r="AC738" s="54">
        <f t="shared" si="859"/>
        <v>45897.5399011298</v>
      </c>
      <c r="AD738" s="54">
        <f t="shared" si="860"/>
        <v>3169.8589999999999</v>
      </c>
      <c r="AE738" s="54">
        <f t="shared" si="861"/>
        <v>5756.53</v>
      </c>
      <c r="AF738" s="54">
        <f t="shared" si="862"/>
        <v>23968.86</v>
      </c>
      <c r="AG738" s="54"/>
      <c r="AH738" s="42">
        <f t="shared" si="863"/>
        <v>139855.79999999999</v>
      </c>
      <c r="AI738" s="56">
        <f t="shared" si="864"/>
        <v>-3877.5099999999802</v>
      </c>
    </row>
    <row r="739" spans="1:35" x14ac:dyDescent="0.25">
      <c r="A739" s="31">
        <v>44</v>
      </c>
      <c r="B739" s="52">
        <v>4127.7</v>
      </c>
      <c r="C739" s="33">
        <v>2.48</v>
      </c>
      <c r="D739" s="33">
        <v>11.19</v>
      </c>
      <c r="E739" s="33">
        <v>4.25</v>
      </c>
      <c r="F739" s="35">
        <v>0.77</v>
      </c>
      <c r="G739" s="35">
        <v>1.33</v>
      </c>
      <c r="H739" s="35">
        <v>5.51</v>
      </c>
      <c r="I739" s="51">
        <v>106753.47</v>
      </c>
      <c r="J739" s="41">
        <f t="shared" si="872"/>
        <v>11609.773000000008</v>
      </c>
      <c r="K739" s="41">
        <f t="shared" si="865"/>
        <v>46188.962999999996</v>
      </c>
      <c r="L739" s="41">
        <f t="shared" si="866"/>
        <v>17542.724999999999</v>
      </c>
      <c r="M739" s="41">
        <f t="shared" si="867"/>
        <v>3178.3289999999997</v>
      </c>
      <c r="N739" s="41">
        <v>5489.9</v>
      </c>
      <c r="O739" s="41">
        <v>22743.78</v>
      </c>
      <c r="P739" s="213">
        <f t="shared" si="855"/>
        <v>0.94312990481714554</v>
      </c>
      <c r="Q739" s="40">
        <f t="shared" si="791"/>
        <v>106753.47</v>
      </c>
      <c r="R739" s="51">
        <v>100682.39</v>
      </c>
      <c r="S739" s="41">
        <f t="shared" si="868"/>
        <v>10904.512035476411</v>
      </c>
      <c r="T739" s="41">
        <f t="shared" si="869"/>
        <v>43562.192277792652</v>
      </c>
      <c r="U739" s="41">
        <f t="shared" si="870"/>
        <v>16545.068559483359</v>
      </c>
      <c r="V739" s="41">
        <f t="shared" si="856"/>
        <v>2997.5771272475731</v>
      </c>
      <c r="W739" s="51">
        <v>5182.62</v>
      </c>
      <c r="X739" s="51">
        <v>21490.42</v>
      </c>
      <c r="Y739" s="41"/>
      <c r="Z739" s="40">
        <f t="shared" si="871"/>
        <v>100682.38999999998</v>
      </c>
      <c r="AA739" s="54">
        <f t="shared" si="857"/>
        <v>10723.760162723978</v>
      </c>
      <c r="AB739" s="54">
        <f t="shared" si="858"/>
        <v>43562.192277792652</v>
      </c>
      <c r="AC739" s="54">
        <f t="shared" si="859"/>
        <v>16545.068559483359</v>
      </c>
      <c r="AD739" s="54">
        <f t="shared" si="860"/>
        <v>3178.3289999999997</v>
      </c>
      <c r="AE739" s="54">
        <f t="shared" si="861"/>
        <v>5182.62</v>
      </c>
      <c r="AF739" s="54">
        <f t="shared" si="862"/>
        <v>21490.42</v>
      </c>
      <c r="AG739" s="54"/>
      <c r="AH739" s="42">
        <f t="shared" si="863"/>
        <v>100682.38999999998</v>
      </c>
      <c r="AI739" s="56">
        <f t="shared" si="864"/>
        <v>6071.0800000000163</v>
      </c>
    </row>
    <row r="740" spans="1:35" x14ac:dyDescent="0.25">
      <c r="A740" s="31">
        <v>65</v>
      </c>
      <c r="B740" s="52">
        <v>10693</v>
      </c>
      <c r="C740" s="33">
        <v>2.2999999999999998</v>
      </c>
      <c r="D740" s="33">
        <v>10.81</v>
      </c>
      <c r="E740" s="33">
        <v>3.44</v>
      </c>
      <c r="F740" s="35">
        <v>0.77</v>
      </c>
      <c r="G740" s="35">
        <v>1.33</v>
      </c>
      <c r="H740" s="35"/>
      <c r="I740" s="51">
        <v>198462.92</v>
      </c>
      <c r="J740" s="41">
        <f t="shared" si="872"/>
        <v>23632.210000000014</v>
      </c>
      <c r="K740" s="41">
        <f t="shared" si="865"/>
        <v>115591.33</v>
      </c>
      <c r="L740" s="41">
        <f t="shared" si="866"/>
        <v>36783.919999999998</v>
      </c>
      <c r="M740" s="41">
        <f t="shared" si="867"/>
        <v>8233.61</v>
      </c>
      <c r="N740" s="41">
        <v>14221.85</v>
      </c>
      <c r="O740" s="41"/>
      <c r="P740" s="213">
        <f t="shared" si="855"/>
        <v>1.007831085020819</v>
      </c>
      <c r="Q740" s="40">
        <f t="shared" si="791"/>
        <v>198462.92</v>
      </c>
      <c r="R740" s="51">
        <v>200017.1</v>
      </c>
      <c r="S740" s="41">
        <f t="shared" si="868"/>
        <v>23724.858362243191</v>
      </c>
      <c r="T740" s="41">
        <f t="shared" si="869"/>
        <v>116496.53553289955</v>
      </c>
      <c r="U740" s="41">
        <f t="shared" si="870"/>
        <v>37071.978004919001</v>
      </c>
      <c r="V740" s="41">
        <f t="shared" si="856"/>
        <v>8298.0880999382662</v>
      </c>
      <c r="W740" s="51">
        <v>14425.64</v>
      </c>
      <c r="X740" s="51"/>
      <c r="Y740" s="41"/>
      <c r="Z740" s="40">
        <f t="shared" si="871"/>
        <v>200017.09999999998</v>
      </c>
      <c r="AA740" s="54">
        <f t="shared" si="857"/>
        <v>23789.336462181411</v>
      </c>
      <c r="AB740" s="54">
        <f t="shared" si="858"/>
        <v>116496.53553289955</v>
      </c>
      <c r="AC740" s="54">
        <f t="shared" si="859"/>
        <v>37071.978004919001</v>
      </c>
      <c r="AD740" s="54">
        <f t="shared" si="860"/>
        <v>8233.61</v>
      </c>
      <c r="AE740" s="54">
        <f t="shared" si="861"/>
        <v>14425.64</v>
      </c>
      <c r="AF740" s="54">
        <f t="shared" si="862"/>
        <v>0</v>
      </c>
      <c r="AG740" s="54"/>
      <c r="AH740" s="42">
        <f t="shared" si="863"/>
        <v>200017.09999999998</v>
      </c>
      <c r="AI740" s="56">
        <f t="shared" si="864"/>
        <v>-1554.1799999999639</v>
      </c>
    </row>
    <row r="741" spans="1:35" x14ac:dyDescent="0.25">
      <c r="A741" s="31">
        <v>66</v>
      </c>
      <c r="B741" s="52">
        <v>3535.1</v>
      </c>
      <c r="C741" s="33">
        <v>2.2999999999999998</v>
      </c>
      <c r="D741" s="33">
        <v>15.28</v>
      </c>
      <c r="E741" s="33">
        <v>10.89</v>
      </c>
      <c r="F741" s="35">
        <v>0.77</v>
      </c>
      <c r="G741" s="35">
        <v>1.33</v>
      </c>
      <c r="H741" s="35"/>
      <c r="I741" s="51">
        <v>108739.94</v>
      </c>
      <c r="J741" s="41">
        <f t="shared" si="872"/>
        <v>8802.5060000000067</v>
      </c>
      <c r="K741" s="41">
        <f t="shared" si="865"/>
        <v>54016.327999999994</v>
      </c>
      <c r="L741" s="41">
        <f t="shared" si="866"/>
        <v>38497.239000000001</v>
      </c>
      <c r="M741" s="41">
        <f t="shared" si="867"/>
        <v>2722.027</v>
      </c>
      <c r="N741" s="41">
        <v>4701.84</v>
      </c>
      <c r="O741" s="41"/>
      <c r="P741" s="213">
        <f t="shared" si="855"/>
        <v>0.80933647747092741</v>
      </c>
      <c r="Q741" s="40">
        <f t="shared" si="791"/>
        <v>108739.94</v>
      </c>
      <c r="R741" s="51">
        <v>88007.2</v>
      </c>
      <c r="S741" s="41">
        <f t="shared" si="868"/>
        <v>7109.1698221886109</v>
      </c>
      <c r="T741" s="41">
        <f t="shared" si="869"/>
        <v>43717.384629434222</v>
      </c>
      <c r="U741" s="41">
        <f t="shared" si="870"/>
        <v>31157.219804616409</v>
      </c>
      <c r="V741" s="41">
        <f t="shared" si="856"/>
        <v>2203.0357437607563</v>
      </c>
      <c r="W741" s="51">
        <v>3820.39</v>
      </c>
      <c r="X741" s="51"/>
      <c r="Y741" s="41"/>
      <c r="Z741" s="40">
        <f t="shared" si="871"/>
        <v>88007.2</v>
      </c>
      <c r="AA741" s="54">
        <f t="shared" si="857"/>
        <v>6590.1785659493617</v>
      </c>
      <c r="AB741" s="54">
        <f t="shared" si="858"/>
        <v>43717.384629434222</v>
      </c>
      <c r="AC741" s="54">
        <f t="shared" si="859"/>
        <v>31157.219804616409</v>
      </c>
      <c r="AD741" s="54">
        <f t="shared" si="860"/>
        <v>2722.027</v>
      </c>
      <c r="AE741" s="54">
        <f t="shared" si="861"/>
        <v>3820.39</v>
      </c>
      <c r="AF741" s="54">
        <f t="shared" si="862"/>
        <v>0</v>
      </c>
      <c r="AG741" s="54"/>
      <c r="AH741" s="42">
        <f t="shared" si="863"/>
        <v>88007.2</v>
      </c>
      <c r="AI741" s="56">
        <f t="shared" si="864"/>
        <v>20732.740000000005</v>
      </c>
    </row>
    <row r="742" spans="1:35" x14ac:dyDescent="0.25">
      <c r="A742" s="31" t="s">
        <v>58</v>
      </c>
      <c r="B742" s="52">
        <v>3536.6</v>
      </c>
      <c r="C742" s="33">
        <v>2.2999999999999998</v>
      </c>
      <c r="D742" s="33">
        <v>15.21</v>
      </c>
      <c r="E742" s="33">
        <v>10.88</v>
      </c>
      <c r="F742" s="35">
        <v>0.77</v>
      </c>
      <c r="G742" s="35">
        <v>1.33</v>
      </c>
      <c r="H742" s="35"/>
      <c r="I742" s="51">
        <v>108432.48</v>
      </c>
      <c r="J742" s="41">
        <f t="shared" si="872"/>
        <v>8735.6239999999962</v>
      </c>
      <c r="K742" s="41">
        <f t="shared" si="865"/>
        <v>53791.686000000002</v>
      </c>
      <c r="L742" s="41">
        <f t="shared" si="866"/>
        <v>38478.207999999999</v>
      </c>
      <c r="M742" s="41">
        <f t="shared" si="867"/>
        <v>2723.1819999999998</v>
      </c>
      <c r="N742" s="41">
        <v>4703.78</v>
      </c>
      <c r="O742" s="41"/>
      <c r="P742" s="213">
        <f t="shared" si="855"/>
        <v>0.89477553220215933</v>
      </c>
      <c r="Q742" s="40">
        <f t="shared" si="791"/>
        <v>108432.48</v>
      </c>
      <c r="R742" s="51">
        <v>97022.73</v>
      </c>
      <c r="S742" s="41">
        <f t="shared" si="868"/>
        <v>7773.6898665798317</v>
      </c>
      <c r="T742" s="41">
        <f t="shared" si="869"/>
        <v>48131.484468701441</v>
      </c>
      <c r="U742" s="41">
        <f t="shared" si="870"/>
        <v>34429.359041385382</v>
      </c>
      <c r="V742" s="41">
        <f t="shared" si="856"/>
        <v>2436.6366233333406</v>
      </c>
      <c r="W742" s="51">
        <v>4251.5600000000004</v>
      </c>
      <c r="X742" s="51"/>
      <c r="Y742" s="41"/>
      <c r="Z742" s="40">
        <f t="shared" si="871"/>
        <v>97022.73</v>
      </c>
      <c r="AA742" s="54">
        <f t="shared" si="857"/>
        <v>7487.1444899131748</v>
      </c>
      <c r="AB742" s="54">
        <f t="shared" si="858"/>
        <v>48131.484468701441</v>
      </c>
      <c r="AC742" s="54">
        <f t="shared" si="859"/>
        <v>34429.359041385382</v>
      </c>
      <c r="AD742" s="54">
        <f t="shared" si="860"/>
        <v>2723.1819999999998</v>
      </c>
      <c r="AE742" s="54">
        <f t="shared" si="861"/>
        <v>4251.5600000000004</v>
      </c>
      <c r="AF742" s="54">
        <f t="shared" si="862"/>
        <v>0</v>
      </c>
      <c r="AG742" s="54"/>
      <c r="AH742" s="42">
        <f t="shared" si="863"/>
        <v>97022.73</v>
      </c>
      <c r="AI742" s="56">
        <f t="shared" si="864"/>
        <v>11409.75</v>
      </c>
    </row>
    <row r="743" spans="1:35" x14ac:dyDescent="0.25">
      <c r="A743" s="31">
        <v>67</v>
      </c>
      <c r="B743" s="52">
        <v>13915.3</v>
      </c>
      <c r="C743" s="33">
        <v>2.2999999999999998</v>
      </c>
      <c r="D743" s="33">
        <v>11.27</v>
      </c>
      <c r="E743" s="33">
        <v>2.75</v>
      </c>
      <c r="F743" s="35">
        <v>0.77</v>
      </c>
      <c r="G743" s="35">
        <v>1.33</v>
      </c>
      <c r="H743" s="35"/>
      <c r="I743" s="51">
        <v>256737.65</v>
      </c>
      <c r="J743" s="41">
        <f>I743-K743-L743-M743-N743</f>
        <v>32422.793000000012</v>
      </c>
      <c r="K743" s="41">
        <f t="shared" si="865"/>
        <v>156825.43099999998</v>
      </c>
      <c r="L743" s="41">
        <f t="shared" si="866"/>
        <v>38267.074999999997</v>
      </c>
      <c r="M743" s="41">
        <f t="shared" si="867"/>
        <v>10714.780999999999</v>
      </c>
      <c r="N743" s="41">
        <v>18507.57</v>
      </c>
      <c r="O743" s="41"/>
      <c r="P743" s="213">
        <f t="shared" si="855"/>
        <v>0.93234852776754795</v>
      </c>
      <c r="Q743" s="40">
        <f t="shared" si="791"/>
        <v>256737.65</v>
      </c>
      <c r="R743" s="51">
        <v>239368.97</v>
      </c>
      <c r="S743" s="41">
        <f t="shared" si="868"/>
        <v>30154.418961716801</v>
      </c>
      <c r="T743" s="41">
        <f t="shared" si="869"/>
        <v>146215.95970936117</v>
      </c>
      <c r="U743" s="41">
        <f t="shared" si="870"/>
        <v>35678.25103822034</v>
      </c>
      <c r="V743" s="41">
        <f t="shared" si="856"/>
        <v>9989.910290701695</v>
      </c>
      <c r="W743" s="51">
        <v>17330.43</v>
      </c>
      <c r="X743" s="51"/>
      <c r="Y743" s="41"/>
      <c r="Z743" s="40">
        <f t="shared" si="871"/>
        <v>239368.96999999997</v>
      </c>
      <c r="AA743" s="54">
        <f t="shared" si="857"/>
        <v>29429.548252418492</v>
      </c>
      <c r="AB743" s="54">
        <f t="shared" si="858"/>
        <v>146215.95970936117</v>
      </c>
      <c r="AC743" s="54">
        <f t="shared" si="859"/>
        <v>35678.25103822034</v>
      </c>
      <c r="AD743" s="54">
        <f t="shared" si="860"/>
        <v>10714.780999999999</v>
      </c>
      <c r="AE743" s="54">
        <f t="shared" si="861"/>
        <v>17330.43</v>
      </c>
      <c r="AF743" s="54">
        <f t="shared" si="862"/>
        <v>0</v>
      </c>
      <c r="AG743" s="54"/>
      <c r="AH743" s="42">
        <f t="shared" si="863"/>
        <v>239368.96999999997</v>
      </c>
      <c r="AI743" s="56">
        <f t="shared" si="864"/>
        <v>17368.680000000022</v>
      </c>
    </row>
    <row r="744" spans="1:35" x14ac:dyDescent="0.25">
      <c r="A744" s="32" t="s">
        <v>37</v>
      </c>
      <c r="B744" s="53">
        <f>SUM(B732:B743)</f>
        <v>64992.399999999994</v>
      </c>
      <c r="C744" s="33"/>
      <c r="D744" s="34"/>
      <c r="E744" s="34"/>
      <c r="F744" s="35"/>
      <c r="G744" s="35"/>
      <c r="H744" s="35"/>
      <c r="I744" s="43">
        <f t="shared" ref="I744:O744" si="873">SUM(I732:I743)</f>
        <v>1568418.7799999998</v>
      </c>
      <c r="J744" s="43">
        <f t="shared" si="873"/>
        <v>165298.37200000006</v>
      </c>
      <c r="K744" s="43">
        <f t="shared" si="873"/>
        <v>770945.77399999998</v>
      </c>
      <c r="L744" s="43">
        <f t="shared" si="873"/>
        <v>345806.81599999999</v>
      </c>
      <c r="M744" s="43">
        <f t="shared" si="873"/>
        <v>50044.148000000001</v>
      </c>
      <c r="N744" s="43">
        <f t="shared" si="873"/>
        <v>86429.540000000008</v>
      </c>
      <c r="O744" s="43">
        <f t="shared" si="873"/>
        <v>149894.13</v>
      </c>
      <c r="P744" s="213">
        <f t="shared" si="855"/>
        <v>0.91972881120436478</v>
      </c>
      <c r="Q744" s="40">
        <f t="shared" si="791"/>
        <v>1568418.7799999998</v>
      </c>
      <c r="R744" s="43">
        <f t="shared" ref="R744:X744" si="874">SUM(R732:R743)</f>
        <v>1442519.94</v>
      </c>
      <c r="S744" s="43">
        <f t="shared" si="874"/>
        <v>150896.85773820744</v>
      </c>
      <c r="T744" s="43">
        <f t="shared" si="874"/>
        <v>709234.28795507888</v>
      </c>
      <c r="U744" s="43">
        <f t="shared" si="874"/>
        <v>314485.68551451026</v>
      </c>
      <c r="V744" s="43">
        <f t="shared" si="874"/>
        <v>46269.128792203555</v>
      </c>
      <c r="W744" s="43">
        <f t="shared" si="874"/>
        <v>80494.69</v>
      </c>
      <c r="X744" s="43">
        <f t="shared" si="874"/>
        <v>141139.28999999998</v>
      </c>
      <c r="Y744" s="41"/>
      <c r="Z744" s="40">
        <f t="shared" ref="Z744:AF744" si="875">SUM(Z732:Z743)</f>
        <v>1442519.94</v>
      </c>
      <c r="AA744" s="55">
        <f t="shared" si="875"/>
        <v>147121.83853041095</v>
      </c>
      <c r="AB744" s="55">
        <f t="shared" si="875"/>
        <v>709234.28795507888</v>
      </c>
      <c r="AC744" s="55">
        <f t="shared" si="875"/>
        <v>314485.68551451026</v>
      </c>
      <c r="AD744" s="55">
        <f t="shared" si="875"/>
        <v>50044.148000000001</v>
      </c>
      <c r="AE744" s="55">
        <f t="shared" si="875"/>
        <v>80494.69</v>
      </c>
      <c r="AF744" s="55">
        <f t="shared" si="875"/>
        <v>141139.28999999998</v>
      </c>
      <c r="AG744" s="54"/>
      <c r="AH744" s="42">
        <f>SUM(AH732:AH743)</f>
        <v>1442519.94</v>
      </c>
      <c r="AI744" s="56">
        <f>SUM(AI732:AI743)</f>
        <v>125898.84000000007</v>
      </c>
    </row>
    <row r="745" spans="1:35" x14ac:dyDescent="0.25">
      <c r="A745" t="s">
        <v>60</v>
      </c>
      <c r="P745" s="213"/>
      <c r="Q745" s="40">
        <f t="shared" si="791"/>
        <v>0</v>
      </c>
    </row>
    <row r="746" spans="1:35" x14ac:dyDescent="0.25">
      <c r="A746" s="31">
        <v>1</v>
      </c>
      <c r="B746" s="52">
        <v>3380.5</v>
      </c>
      <c r="C746" s="33">
        <v>2.2999999999999998</v>
      </c>
      <c r="D746" s="33">
        <v>13.15</v>
      </c>
      <c r="E746" s="33">
        <v>10.050000000000001</v>
      </c>
      <c r="F746" s="35">
        <v>0.77</v>
      </c>
      <c r="G746" s="35">
        <v>1.33</v>
      </c>
      <c r="H746" s="35"/>
      <c r="I746" s="51">
        <v>92839.9</v>
      </c>
      <c r="J746" s="41">
        <f>I746-K746-L746-M746-N746</f>
        <v>7343.5549999999876</v>
      </c>
      <c r="K746" s="41">
        <f>B746*D746</f>
        <v>44453.575000000004</v>
      </c>
      <c r="L746" s="41">
        <f>E746*B746</f>
        <v>33974.025000000001</v>
      </c>
      <c r="M746" s="41">
        <f>F746*B746</f>
        <v>2602.9850000000001</v>
      </c>
      <c r="N746" s="41">
        <v>4465.76</v>
      </c>
      <c r="O746" s="41"/>
      <c r="P746" s="213">
        <f t="shared" ref="P746:P751" si="876">R746/I746</f>
        <v>0.94474789395507763</v>
      </c>
      <c r="Q746" s="40">
        <f t="shared" si="791"/>
        <v>92839.9</v>
      </c>
      <c r="R746" s="51">
        <v>87710.3</v>
      </c>
      <c r="S746" s="41">
        <f>R746-T746-U746-V746-W746-X746</f>
        <v>6817.5554753020951</v>
      </c>
      <c r="T746" s="41">
        <f>P746*K746</f>
        <v>41997.421360024091</v>
      </c>
      <c r="U746" s="41">
        <f>L746*P746</f>
        <v>32096.888567927159</v>
      </c>
      <c r="V746" s="41">
        <f>P746*M746</f>
        <v>2459.1645967466579</v>
      </c>
      <c r="W746" s="51">
        <v>4339.2700000000004</v>
      </c>
      <c r="X746" s="51"/>
      <c r="Y746" s="41"/>
      <c r="Z746" s="40">
        <f>SUM(S746:Y746)</f>
        <v>87710.300000000017</v>
      </c>
      <c r="AA746" s="54">
        <f>Z746-AF746-AE746-AD746-AC746-AB746</f>
        <v>6673.7350720487593</v>
      </c>
      <c r="AB746" s="54">
        <f t="shared" ref="AB746:AC748" si="877">T746</f>
        <v>41997.421360024091</v>
      </c>
      <c r="AC746" s="54">
        <f t="shared" si="877"/>
        <v>32096.888567927159</v>
      </c>
      <c r="AD746" s="54">
        <f>M746</f>
        <v>2602.9850000000001</v>
      </c>
      <c r="AE746" s="54">
        <f t="shared" ref="AE746:AF748" si="878">W746</f>
        <v>4339.2700000000004</v>
      </c>
      <c r="AF746" s="54">
        <f t="shared" si="878"/>
        <v>0</v>
      </c>
      <c r="AG746" s="54"/>
      <c r="AH746" s="42">
        <f>SUM(AA746:AG746)</f>
        <v>87710.300000000017</v>
      </c>
      <c r="AI746" s="56">
        <f>I746-Z746</f>
        <v>5129.5999999999767</v>
      </c>
    </row>
    <row r="747" spans="1:35" x14ac:dyDescent="0.25">
      <c r="A747" s="31">
        <v>2</v>
      </c>
      <c r="B747" s="52">
        <v>3241.2</v>
      </c>
      <c r="C747" s="33">
        <v>2.2999999999999998</v>
      </c>
      <c r="D747" s="33">
        <v>13.89</v>
      </c>
      <c r="E747" s="33">
        <v>10.41</v>
      </c>
      <c r="F747" s="35">
        <v>0.77</v>
      </c>
      <c r="G747" s="35">
        <v>1.33</v>
      </c>
      <c r="H747" s="35"/>
      <c r="I747" s="51">
        <v>93573.72</v>
      </c>
      <c r="J747" s="41">
        <f>I747-K747-L747-M747-N747</f>
        <v>8005.9160000000047</v>
      </c>
      <c r="K747" s="41">
        <f>B747*D747</f>
        <v>45020.267999999996</v>
      </c>
      <c r="L747" s="41">
        <f>E747*B747</f>
        <v>33740.892</v>
      </c>
      <c r="M747" s="41">
        <f>F747*B747</f>
        <v>2495.7239999999997</v>
      </c>
      <c r="N747" s="41">
        <v>4310.92</v>
      </c>
      <c r="O747" s="41"/>
      <c r="P747" s="213">
        <f t="shared" si="876"/>
        <v>0.95139789248519768</v>
      </c>
      <c r="Q747" s="40">
        <f t="shared" si="791"/>
        <v>93573.72</v>
      </c>
      <c r="R747" s="51">
        <v>89025.84</v>
      </c>
      <c r="S747" s="41">
        <f>R747-T747-U747-V747-W747-X747</f>
        <v>7502.2418124858241</v>
      </c>
      <c r="T747" s="41">
        <f>P747*K747</f>
        <v>42832.188094318779</v>
      </c>
      <c r="U747" s="41">
        <f>L747*P747</f>
        <v>32101.013539370666</v>
      </c>
      <c r="V747" s="41">
        <f>P747*M747</f>
        <v>2374.4265538247273</v>
      </c>
      <c r="W747" s="51">
        <v>4215.97</v>
      </c>
      <c r="X747" s="51"/>
      <c r="Y747" s="41"/>
      <c r="Z747" s="40">
        <f>SUM(S747:Y747)</f>
        <v>89025.84</v>
      </c>
      <c r="AA747" s="54">
        <f>Z747-AF747-AE747-AD747-AC747-AB747</f>
        <v>7380.9443663105485</v>
      </c>
      <c r="AB747" s="54">
        <f t="shared" si="877"/>
        <v>42832.188094318779</v>
      </c>
      <c r="AC747" s="54">
        <f t="shared" si="877"/>
        <v>32101.013539370666</v>
      </c>
      <c r="AD747" s="54">
        <f>M747</f>
        <v>2495.7239999999997</v>
      </c>
      <c r="AE747" s="54">
        <f t="shared" si="878"/>
        <v>4215.97</v>
      </c>
      <c r="AF747" s="54">
        <f t="shared" si="878"/>
        <v>0</v>
      </c>
      <c r="AG747" s="54"/>
      <c r="AH747" s="42">
        <f>SUM(AA747:AG747)</f>
        <v>89025.84</v>
      </c>
      <c r="AI747" s="56">
        <f>I747-Z747</f>
        <v>4547.8800000000047</v>
      </c>
    </row>
    <row r="748" spans="1:35" x14ac:dyDescent="0.25">
      <c r="A748" s="31">
        <v>3</v>
      </c>
      <c r="B748" s="52">
        <v>3408.9</v>
      </c>
      <c r="C748" s="33">
        <v>2.2999999999999998</v>
      </c>
      <c r="D748" s="33">
        <v>13.53</v>
      </c>
      <c r="E748" s="33">
        <v>10.08</v>
      </c>
      <c r="F748" s="35">
        <v>0.77</v>
      </c>
      <c r="G748" s="35">
        <v>1.33</v>
      </c>
      <c r="H748" s="35"/>
      <c r="I748" s="51">
        <v>96295.69</v>
      </c>
      <c r="J748" s="41">
        <f>I748-K748-L748-M748-N748</f>
        <v>8645.108000000002</v>
      </c>
      <c r="K748" s="41">
        <f>B748*D748</f>
        <v>46122.417000000001</v>
      </c>
      <c r="L748" s="41">
        <f>E748*B748</f>
        <v>34361.712</v>
      </c>
      <c r="M748" s="41">
        <f>F748*B748</f>
        <v>2624.8530000000001</v>
      </c>
      <c r="N748" s="41">
        <v>4541.6000000000004</v>
      </c>
      <c r="O748" s="41"/>
      <c r="P748" s="213">
        <f t="shared" si="876"/>
        <v>0.55849675099685148</v>
      </c>
      <c r="Q748" s="40">
        <f t="shared" si="791"/>
        <v>96295.69</v>
      </c>
      <c r="R748" s="51">
        <v>53780.83</v>
      </c>
      <c r="S748" s="41">
        <f>R748-T748-U748-V748-W748-X748</f>
        <v>4789.273574344189</v>
      </c>
      <c r="T748" s="41">
        <f>P748*K748</f>
        <v>25759.22004262195</v>
      </c>
      <c r="U748" s="41">
        <f>L748*P748</f>
        <v>19190.904510689525</v>
      </c>
      <c r="V748" s="41">
        <f>P748*M748</f>
        <v>1465.9718723443386</v>
      </c>
      <c r="W748" s="51">
        <v>2575.46</v>
      </c>
      <c r="X748" s="51"/>
      <c r="Y748" s="41"/>
      <c r="Z748" s="40">
        <f>SUM(S748:Y748)</f>
        <v>53780.829999999994</v>
      </c>
      <c r="AA748" s="54">
        <f>Z748-AF748-AE748-AD748-AC748-AB748</f>
        <v>3630.3924466885182</v>
      </c>
      <c r="AB748" s="54">
        <f t="shared" si="877"/>
        <v>25759.22004262195</v>
      </c>
      <c r="AC748" s="54">
        <f t="shared" si="877"/>
        <v>19190.904510689525</v>
      </c>
      <c r="AD748" s="54">
        <f>M748</f>
        <v>2624.8530000000001</v>
      </c>
      <c r="AE748" s="54">
        <f t="shared" si="878"/>
        <v>2575.46</v>
      </c>
      <c r="AF748" s="54">
        <f t="shared" si="878"/>
        <v>0</v>
      </c>
      <c r="AG748" s="54"/>
      <c r="AH748" s="42">
        <f>SUM(AA748:AG748)</f>
        <v>53780.829999999994</v>
      </c>
      <c r="AI748" s="56">
        <f>I748-Z748</f>
        <v>42514.860000000008</v>
      </c>
    </row>
    <row r="749" spans="1:35" x14ac:dyDescent="0.25">
      <c r="A749" s="32" t="s">
        <v>37</v>
      </c>
      <c r="B749" s="53">
        <f>SUM(B745:B748)</f>
        <v>10030.6</v>
      </c>
      <c r="C749" s="33"/>
      <c r="D749" s="34"/>
      <c r="E749" s="34"/>
      <c r="F749" s="35"/>
      <c r="G749" s="35"/>
      <c r="H749" s="35"/>
      <c r="I749" s="43">
        <f t="shared" ref="I749:P749" si="879">SUM(I746:I748)</f>
        <v>282709.31</v>
      </c>
      <c r="J749" s="43">
        <f t="shared" si="879"/>
        <v>23994.578999999994</v>
      </c>
      <c r="K749" s="43">
        <f t="shared" si="879"/>
        <v>135596.26</v>
      </c>
      <c r="L749" s="43">
        <f t="shared" si="879"/>
        <v>102076.629</v>
      </c>
      <c r="M749" s="43">
        <f t="shared" si="879"/>
        <v>7723.5619999999999</v>
      </c>
      <c r="N749" s="43">
        <f t="shared" si="879"/>
        <v>13318.28</v>
      </c>
      <c r="O749" s="43">
        <f t="shared" si="879"/>
        <v>0</v>
      </c>
      <c r="P749" s="220">
        <f t="shared" si="879"/>
        <v>2.4546425374371266</v>
      </c>
      <c r="Q749" s="40">
        <f t="shared" si="791"/>
        <v>282709.31</v>
      </c>
      <c r="R749" s="43">
        <f t="shared" ref="R749:X749" si="880">SUM(R746:R748)</f>
        <v>230516.97000000003</v>
      </c>
      <c r="S749" s="43">
        <f t="shared" si="880"/>
        <v>19109.070862132106</v>
      </c>
      <c r="T749" s="43">
        <f t="shared" si="880"/>
        <v>110588.82949696481</v>
      </c>
      <c r="U749" s="43">
        <f t="shared" si="880"/>
        <v>83388.806617987342</v>
      </c>
      <c r="V749" s="43">
        <f t="shared" si="880"/>
        <v>6299.5630229157232</v>
      </c>
      <c r="W749" s="43">
        <f t="shared" si="880"/>
        <v>11130.7</v>
      </c>
      <c r="X749" s="43">
        <f t="shared" si="880"/>
        <v>0</v>
      </c>
      <c r="Y749" s="41"/>
      <c r="Z749" s="40">
        <f>SUM(Z746:Z748)</f>
        <v>230516.97</v>
      </c>
      <c r="AA749" s="55">
        <f>SUM(AA746:AA748)</f>
        <v>17685.071885047826</v>
      </c>
      <c r="AB749" s="55">
        <f>SUM(AB746:AB748)</f>
        <v>110588.82949696481</v>
      </c>
      <c r="AC749" s="55">
        <f>SUM(AC746:AC748)</f>
        <v>83388.806617987342</v>
      </c>
      <c r="AD749" s="55">
        <f>SUM(AD746:AD748)</f>
        <v>7723.5619999999999</v>
      </c>
      <c r="AE749" s="55">
        <f>SUM(AE747:AE748)</f>
        <v>6791.43</v>
      </c>
      <c r="AF749" s="55">
        <f>SUM(AF746:AF748)</f>
        <v>0</v>
      </c>
      <c r="AG749" s="54"/>
      <c r="AH749" s="42">
        <f>SUM(AH746:AH748)</f>
        <v>230516.97</v>
      </c>
      <c r="AI749" s="56">
        <f>SUM(AI746:AI748)</f>
        <v>52192.339999999989</v>
      </c>
    </row>
    <row r="750" spans="1:35" x14ac:dyDescent="0.25">
      <c r="A750" s="67" t="s">
        <v>61</v>
      </c>
      <c r="B750" s="68">
        <f>B698+B716+B724+B730+B744+B749</f>
        <v>321224.89999999997</v>
      </c>
      <c r="C750" s="67"/>
      <c r="D750" s="67"/>
      <c r="E750" s="67"/>
      <c r="F750" s="67"/>
      <c r="G750" s="67"/>
      <c r="H750" s="67"/>
      <c r="I750" s="68">
        <f t="shared" ref="I750:O750" si="881">I698+I716+I724+I730+I744+I749</f>
        <v>6563394.2499999991</v>
      </c>
      <c r="J750" s="68">
        <f t="shared" si="881"/>
        <v>717406.03600000008</v>
      </c>
      <c r="K750" s="68">
        <f t="shared" si="881"/>
        <v>3623753.5669999998</v>
      </c>
      <c r="L750" s="68">
        <f t="shared" si="881"/>
        <v>1259964.8439999998</v>
      </c>
      <c r="M750" s="68">
        <f t="shared" si="881"/>
        <v>247343.17299999998</v>
      </c>
      <c r="N750" s="68">
        <f t="shared" si="881"/>
        <v>424540.84000000008</v>
      </c>
      <c r="O750" s="68">
        <f t="shared" si="881"/>
        <v>290385.79000000004</v>
      </c>
      <c r="P750" s="217">
        <f t="shared" si="876"/>
        <v>0.96358197437248272</v>
      </c>
      <c r="Q750" s="83">
        <f t="shared" si="791"/>
        <v>6563394.2499999991</v>
      </c>
      <c r="R750" s="68">
        <f t="shared" ref="R750:AI750" si="882">R698+R716+R724+R730+R744+R749</f>
        <v>6324368.3899999997</v>
      </c>
      <c r="S750" s="68">
        <f t="shared" si="882"/>
        <v>668874.1817495646</v>
      </c>
      <c r="T750" s="68">
        <f t="shared" si="882"/>
        <v>3491411.03322114</v>
      </c>
      <c r="U750" s="68">
        <f t="shared" si="882"/>
        <v>1200262.7645526757</v>
      </c>
      <c r="V750" s="68">
        <f t="shared" si="882"/>
        <v>239211.03047661966</v>
      </c>
      <c r="W750" s="68">
        <f t="shared" si="882"/>
        <v>410467.79000000004</v>
      </c>
      <c r="X750" s="68">
        <f t="shared" si="882"/>
        <v>287966.83999999997</v>
      </c>
      <c r="Y750" s="68">
        <f t="shared" si="882"/>
        <v>0</v>
      </c>
      <c r="Z750" s="68">
        <f t="shared" si="882"/>
        <v>6298193.6399999997</v>
      </c>
      <c r="AA750" s="68">
        <f t="shared" si="882"/>
        <v>660742.03922618448</v>
      </c>
      <c r="AB750" s="68">
        <f t="shared" si="882"/>
        <v>3491411.03322114</v>
      </c>
      <c r="AC750" s="68">
        <f t="shared" si="882"/>
        <v>1200262.7645526757</v>
      </c>
      <c r="AD750" s="68">
        <f t="shared" si="882"/>
        <v>247343.17299999998</v>
      </c>
      <c r="AE750" s="68">
        <f t="shared" si="882"/>
        <v>372938.96</v>
      </c>
      <c r="AF750" s="68">
        <f t="shared" si="882"/>
        <v>287966.83999999997</v>
      </c>
      <c r="AG750" s="68">
        <f t="shared" si="882"/>
        <v>0</v>
      </c>
      <c r="AH750" s="68">
        <f t="shared" si="882"/>
        <v>6298193.6399999997</v>
      </c>
      <c r="AI750" s="68">
        <f t="shared" si="882"/>
        <v>265200.60999999987</v>
      </c>
    </row>
    <row r="751" spans="1:35" x14ac:dyDescent="0.25">
      <c r="I751" s="78">
        <f>J751+K751+N751+O751</f>
        <v>6563394.2499999991</v>
      </c>
      <c r="J751" s="78">
        <f>J750+M750</f>
        <v>964749.20900000003</v>
      </c>
      <c r="K751" s="78">
        <f>K750+L750</f>
        <v>4883718.4109999994</v>
      </c>
      <c r="N751" s="78">
        <f>N750</f>
        <v>424540.84000000008</v>
      </c>
      <c r="O751" s="78">
        <f>O750</f>
        <v>290385.79000000004</v>
      </c>
      <c r="P751" s="214">
        <f t="shared" si="876"/>
        <v>0.95959398446924027</v>
      </c>
      <c r="Q751" s="108">
        <f t="shared" si="791"/>
        <v>6563394.2499999991</v>
      </c>
      <c r="R751" s="78">
        <f>S751+T751+W751+X751</f>
        <v>6298193.6399999997</v>
      </c>
      <c r="S751" s="78">
        <f>S750+V750</f>
        <v>908085.21222618432</v>
      </c>
      <c r="T751" s="78">
        <f>T750+U750</f>
        <v>4691673.7977738157</v>
      </c>
      <c r="W751" s="78">
        <f>W750</f>
        <v>410467.79000000004</v>
      </c>
      <c r="X751" s="78">
        <f>X750</f>
        <v>287966.83999999997</v>
      </c>
    </row>
    <row r="752" spans="1:35" ht="18.75" x14ac:dyDescent="0.3">
      <c r="A752" s="8"/>
      <c r="B752" s="69" t="s">
        <v>77</v>
      </c>
      <c r="C752" s="69"/>
      <c r="D752" s="9"/>
      <c r="E752" s="10" t="s">
        <v>95</v>
      </c>
      <c r="F752" s="10"/>
      <c r="G752" s="10"/>
      <c r="H752" s="10"/>
      <c r="I752" s="10"/>
      <c r="J752" s="10"/>
      <c r="K752" s="10"/>
      <c r="L752" s="10"/>
      <c r="M752" s="11"/>
      <c r="N752" s="11"/>
      <c r="O752" s="11"/>
      <c r="P752" s="207"/>
      <c r="Q752" s="11"/>
      <c r="R752" s="12"/>
      <c r="S752" s="13"/>
      <c r="T752" s="13"/>
      <c r="U752" s="13"/>
      <c r="V752" s="13"/>
      <c r="W752" s="13"/>
      <c r="X752" s="13"/>
      <c r="Y752" s="13"/>
      <c r="Z752" s="12"/>
      <c r="AA752" s="12"/>
      <c r="AB752" s="12"/>
      <c r="AC752" s="12"/>
      <c r="AD752" s="12"/>
      <c r="AE752" s="12"/>
      <c r="AF752" s="12"/>
      <c r="AG752" s="12"/>
      <c r="AH752" s="11"/>
    </row>
    <row r="753" spans="1:35" ht="18.75" x14ac:dyDescent="0.3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9"/>
      <c r="L753" s="17"/>
      <c r="M753" s="11" t="s">
        <v>52</v>
      </c>
      <c r="N753" s="11"/>
      <c r="O753" s="11"/>
      <c r="P753" s="207"/>
      <c r="Q753" s="69" t="s">
        <v>77</v>
      </c>
      <c r="R753" s="12"/>
      <c r="S753" s="13"/>
      <c r="T753" s="14" t="s">
        <v>53</v>
      </c>
      <c r="U753" s="13"/>
      <c r="V753" s="13"/>
      <c r="W753" s="13"/>
      <c r="X753" s="13"/>
      <c r="Y753" s="13"/>
      <c r="Z753" s="12"/>
      <c r="AA753" s="12"/>
      <c r="AB753" s="12"/>
      <c r="AC753" s="12"/>
      <c r="AD753" s="12"/>
      <c r="AE753" s="12"/>
      <c r="AF753" s="12"/>
      <c r="AG753" s="12"/>
      <c r="AH753" s="11"/>
    </row>
    <row r="754" spans="1:35" ht="21.75" x14ac:dyDescent="0.25">
      <c r="A754" s="171" t="s">
        <v>1</v>
      </c>
      <c r="B754" s="171" t="s">
        <v>39</v>
      </c>
      <c r="C754" s="174" t="s">
        <v>2</v>
      </c>
      <c r="D754" s="175"/>
      <c r="E754" s="175"/>
      <c r="F754" s="175"/>
      <c r="G754" s="175"/>
      <c r="H754" s="176"/>
      <c r="I754" s="44" t="s">
        <v>51</v>
      </c>
      <c r="J754" s="44" t="s">
        <v>55</v>
      </c>
      <c r="K754" s="177" t="s">
        <v>46</v>
      </c>
      <c r="L754" s="169"/>
      <c r="M754" s="46" t="s">
        <v>47</v>
      </c>
      <c r="N754" s="46" t="s">
        <v>48</v>
      </c>
      <c r="O754" s="47" t="s">
        <v>49</v>
      </c>
      <c r="P754" s="208" t="s">
        <v>54</v>
      </c>
      <c r="Q754" s="170" t="s">
        <v>50</v>
      </c>
      <c r="R754" s="45" t="s">
        <v>51</v>
      </c>
      <c r="S754" s="48" t="s">
        <v>55</v>
      </c>
      <c r="T754" s="168" t="s">
        <v>46</v>
      </c>
      <c r="U754" s="169"/>
      <c r="V754" s="49" t="s">
        <v>47</v>
      </c>
      <c r="W754" s="49" t="s">
        <v>48</v>
      </c>
      <c r="X754" s="50" t="s">
        <v>49</v>
      </c>
      <c r="Y754" s="45"/>
      <c r="Z754" s="170" t="s">
        <v>42</v>
      </c>
      <c r="AA754" s="184" t="s">
        <v>3</v>
      </c>
      <c r="AB754" s="185"/>
      <c r="AC754" s="185"/>
      <c r="AD754" s="185"/>
      <c r="AE754" s="185"/>
      <c r="AF754" s="185"/>
      <c r="AG754" s="186"/>
      <c r="AH754" s="181" t="s">
        <v>44</v>
      </c>
      <c r="AI754" s="178" t="s">
        <v>43</v>
      </c>
    </row>
    <row r="755" spans="1:35" x14ac:dyDescent="0.25">
      <c r="A755" s="172"/>
      <c r="B755" s="172"/>
      <c r="C755" s="171" t="s">
        <v>4</v>
      </c>
      <c r="D755" s="171" t="s">
        <v>5</v>
      </c>
      <c r="E755" s="171" t="s">
        <v>6</v>
      </c>
      <c r="F755" s="171" t="s">
        <v>7</v>
      </c>
      <c r="G755" s="171" t="s">
        <v>8</v>
      </c>
      <c r="H755" s="171" t="s">
        <v>9</v>
      </c>
      <c r="I755" s="166"/>
      <c r="J755" s="166" t="s">
        <v>4</v>
      </c>
      <c r="K755" s="166" t="s">
        <v>5</v>
      </c>
      <c r="L755" s="166" t="s">
        <v>6</v>
      </c>
      <c r="M755" s="166" t="s">
        <v>7</v>
      </c>
      <c r="N755" s="166" t="s">
        <v>8</v>
      </c>
      <c r="O755" s="166" t="s">
        <v>9</v>
      </c>
      <c r="P755" s="209"/>
      <c r="Q755" s="170"/>
      <c r="R755" s="166"/>
      <c r="S755" s="166" t="s">
        <v>4</v>
      </c>
      <c r="T755" s="166" t="s">
        <v>5</v>
      </c>
      <c r="U755" s="166" t="s">
        <v>6</v>
      </c>
      <c r="V755" s="166" t="s">
        <v>7</v>
      </c>
      <c r="W755" s="166" t="s">
        <v>8</v>
      </c>
      <c r="X755" s="166" t="s">
        <v>9</v>
      </c>
      <c r="Y755" s="166"/>
      <c r="Z755" s="170"/>
      <c r="AA755" s="165" t="s">
        <v>4</v>
      </c>
      <c r="AB755" s="165" t="s">
        <v>5</v>
      </c>
      <c r="AC755" s="165" t="s">
        <v>6</v>
      </c>
      <c r="AD755" s="165" t="s">
        <v>7</v>
      </c>
      <c r="AE755" s="165" t="s">
        <v>8</v>
      </c>
      <c r="AF755" s="165" t="s">
        <v>9</v>
      </c>
      <c r="AG755" s="165" t="s">
        <v>10</v>
      </c>
      <c r="AH755" s="182"/>
      <c r="AI755" s="179"/>
    </row>
    <row r="756" spans="1:35" x14ac:dyDescent="0.25">
      <c r="A756" s="173"/>
      <c r="B756" s="173"/>
      <c r="C756" s="173"/>
      <c r="D756" s="173"/>
      <c r="E756" s="173"/>
      <c r="F756" s="173"/>
      <c r="G756" s="173"/>
      <c r="H756" s="173"/>
      <c r="I756" s="167"/>
      <c r="J756" s="167"/>
      <c r="K756" s="167"/>
      <c r="L756" s="167"/>
      <c r="M756" s="167"/>
      <c r="N756" s="167"/>
      <c r="O756" s="167"/>
      <c r="P756" s="210"/>
      <c r="Q756" s="170"/>
      <c r="R756" s="167"/>
      <c r="S756" s="167"/>
      <c r="T756" s="167"/>
      <c r="U756" s="167"/>
      <c r="V756" s="167"/>
      <c r="W756" s="167"/>
      <c r="X756" s="167"/>
      <c r="Y756" s="167"/>
      <c r="Z756" s="170"/>
      <c r="AA756" s="165"/>
      <c r="AB756" s="165"/>
      <c r="AC756" s="165"/>
      <c r="AD756" s="165"/>
      <c r="AE756" s="165"/>
      <c r="AF756" s="165"/>
      <c r="AG756" s="165"/>
      <c r="AH756" s="182"/>
      <c r="AI756" s="179"/>
    </row>
    <row r="757" spans="1:35" x14ac:dyDescent="0.25">
      <c r="A757" s="19" t="s">
        <v>11</v>
      </c>
      <c r="B757" s="19">
        <v>2</v>
      </c>
      <c r="C757" s="20">
        <v>3</v>
      </c>
      <c r="D757" s="21" t="s">
        <v>12</v>
      </c>
      <c r="E757" s="21" t="s">
        <v>13</v>
      </c>
      <c r="F757" s="21" t="s">
        <v>14</v>
      </c>
      <c r="G757" s="21" t="s">
        <v>15</v>
      </c>
      <c r="H757" s="21" t="s">
        <v>16</v>
      </c>
      <c r="I757" s="22" t="s">
        <v>17</v>
      </c>
      <c r="J757" s="22" t="s">
        <v>18</v>
      </c>
      <c r="K757" s="22" t="s">
        <v>19</v>
      </c>
      <c r="L757" s="22" t="s">
        <v>20</v>
      </c>
      <c r="M757" s="22" t="s">
        <v>21</v>
      </c>
      <c r="N757" s="22" t="s">
        <v>22</v>
      </c>
      <c r="O757" s="22" t="s">
        <v>23</v>
      </c>
      <c r="P757" s="211" t="s">
        <v>24</v>
      </c>
      <c r="Q757" s="23" t="s">
        <v>25</v>
      </c>
      <c r="R757" s="22" t="s">
        <v>26</v>
      </c>
      <c r="S757" s="22" t="s">
        <v>27</v>
      </c>
      <c r="T757" s="22" t="s">
        <v>28</v>
      </c>
      <c r="U757" s="22" t="s">
        <v>29</v>
      </c>
      <c r="V757" s="22" t="s">
        <v>30</v>
      </c>
      <c r="W757" s="22" t="s">
        <v>31</v>
      </c>
      <c r="X757" s="22" t="s">
        <v>32</v>
      </c>
      <c r="Y757" s="22" t="s">
        <v>33</v>
      </c>
      <c r="Z757" s="23" t="s">
        <v>34</v>
      </c>
      <c r="AA757" s="66">
        <v>36</v>
      </c>
      <c r="AB757" s="66">
        <v>37</v>
      </c>
      <c r="AC757" s="66">
        <v>38</v>
      </c>
      <c r="AD757" s="66">
        <v>39</v>
      </c>
      <c r="AE757" s="66">
        <v>40</v>
      </c>
      <c r="AF757" s="66">
        <v>41</v>
      </c>
      <c r="AG757" s="66">
        <v>42</v>
      </c>
      <c r="AH757" s="183"/>
      <c r="AI757" s="180"/>
    </row>
    <row r="758" spans="1:35" x14ac:dyDescent="0.25">
      <c r="A758" s="6" t="s">
        <v>35</v>
      </c>
      <c r="B758" s="37"/>
      <c r="C758" s="7"/>
      <c r="D758" s="24"/>
      <c r="E758" s="24"/>
      <c r="F758" s="24"/>
      <c r="G758" s="25"/>
      <c r="H758" s="25"/>
      <c r="I758" s="26"/>
      <c r="J758" s="26"/>
      <c r="K758" s="26"/>
      <c r="L758" s="26"/>
      <c r="M758" s="26"/>
      <c r="N758" s="26"/>
      <c r="O758" s="27"/>
      <c r="P758" s="212"/>
      <c r="Q758" s="28"/>
      <c r="R758" s="26"/>
      <c r="S758" s="26"/>
      <c r="T758" s="26"/>
      <c r="U758" s="26"/>
      <c r="V758" s="26"/>
      <c r="W758" s="26"/>
      <c r="X758" s="27"/>
      <c r="Y758" s="27"/>
      <c r="Z758" s="28"/>
      <c r="AA758" s="29"/>
      <c r="AB758" s="29"/>
      <c r="AC758" s="29"/>
      <c r="AD758" s="29"/>
      <c r="AE758" s="29"/>
      <c r="AF758" s="29"/>
      <c r="AG758" s="29"/>
      <c r="AH758" s="30"/>
      <c r="AI758" s="36"/>
    </row>
    <row r="759" spans="1:35" x14ac:dyDescent="0.25">
      <c r="A759" s="31">
        <v>1</v>
      </c>
      <c r="B759" s="52">
        <v>9597.4</v>
      </c>
      <c r="C759" s="33">
        <v>2.2999999999999998</v>
      </c>
      <c r="D759" s="33">
        <v>11.58</v>
      </c>
      <c r="E759" s="33">
        <v>3.46</v>
      </c>
      <c r="F759" s="35">
        <v>0.77</v>
      </c>
      <c r="G759" s="35">
        <v>1.33</v>
      </c>
      <c r="H759" s="35"/>
      <c r="I759" s="51">
        <v>184558.33</v>
      </c>
      <c r="J759" s="41">
        <f t="shared" ref="J759:J764" si="883">I759-K759-L759-M759-N759</f>
        <v>20058.915999999994</v>
      </c>
      <c r="K759" s="41">
        <f>B759*D759</f>
        <v>111137.89199999999</v>
      </c>
      <c r="L759" s="41">
        <f>E759*B759</f>
        <v>33207.004000000001</v>
      </c>
      <c r="M759" s="41">
        <f>F759*B759</f>
        <v>7389.9979999999996</v>
      </c>
      <c r="N759" s="41">
        <v>12764.52</v>
      </c>
      <c r="O759" s="41"/>
      <c r="P759" s="213">
        <f t="shared" ref="P759:P771" si="884">R759/I759</f>
        <v>0.92497217546344301</v>
      </c>
      <c r="Q759" s="40">
        <f t="shared" ref="Q759:Q824" si="885">I759</f>
        <v>184558.33</v>
      </c>
      <c r="R759" s="51">
        <v>170711.32</v>
      </c>
      <c r="S759" s="41">
        <f>R759-T759-U759-V759-W759-X759</f>
        <v>18594.445003105091</v>
      </c>
      <c r="T759" s="41">
        <f>P759*K759</f>
        <v>102799.45773966117</v>
      </c>
      <c r="U759" s="41">
        <f>L759*P759</f>
        <v>30715.554730503256</v>
      </c>
      <c r="V759" s="41">
        <f t="shared" ref="V759:V770" si="886">P759*M759</f>
        <v>6835.5425267304927</v>
      </c>
      <c r="W759" s="51">
        <v>11766.32</v>
      </c>
      <c r="X759" s="51"/>
      <c r="Y759" s="41"/>
      <c r="Z759" s="40">
        <f>SUM(S759:Y759)</f>
        <v>170711.32</v>
      </c>
      <c r="AA759" s="54">
        <f t="shared" ref="AA759:AA770" si="887">Z759-AF759-AE759-AD759-AC759-AB759</f>
        <v>18039.989529835584</v>
      </c>
      <c r="AB759" s="54">
        <f t="shared" ref="AB759:AB770" si="888">T759</f>
        <v>102799.45773966117</v>
      </c>
      <c r="AC759" s="54">
        <f t="shared" ref="AC759:AC770" si="889">U759</f>
        <v>30715.554730503256</v>
      </c>
      <c r="AD759" s="54">
        <f t="shared" ref="AD759:AD770" si="890">M759</f>
        <v>7389.9979999999996</v>
      </c>
      <c r="AE759" s="54">
        <f t="shared" ref="AE759:AE770" si="891">W759</f>
        <v>11766.32</v>
      </c>
      <c r="AF759" s="54">
        <f t="shared" ref="AF759:AF770" si="892">X759</f>
        <v>0</v>
      </c>
      <c r="AG759" s="54"/>
      <c r="AH759" s="42">
        <f t="shared" ref="AH759:AH770" si="893">SUM(AA759:AG759)</f>
        <v>170711.32</v>
      </c>
      <c r="AI759" s="56">
        <f t="shared" ref="AI759:AI770" si="894">I759-Z759</f>
        <v>13847.00999999998</v>
      </c>
    </row>
    <row r="760" spans="1:35" x14ac:dyDescent="0.25">
      <c r="A760" s="31">
        <v>2</v>
      </c>
      <c r="B760" s="52">
        <v>7617.2</v>
      </c>
      <c r="C760" s="33">
        <v>2.2999999999999998</v>
      </c>
      <c r="D760" s="33">
        <v>10.32</v>
      </c>
      <c r="E760" s="33">
        <v>3.54</v>
      </c>
      <c r="F760" s="35">
        <v>0.77</v>
      </c>
      <c r="G760" s="35">
        <v>1.33</v>
      </c>
      <c r="H760" s="35"/>
      <c r="I760" s="51">
        <v>139318.59</v>
      </c>
      <c r="J760" s="41">
        <f t="shared" si="883"/>
        <v>17748.023999999998</v>
      </c>
      <c r="K760" s="41">
        <f t="shared" ref="K760:K770" si="895">B760*D760</f>
        <v>78609.504000000001</v>
      </c>
      <c r="L760" s="41">
        <f t="shared" ref="L760:L770" si="896">E760*B760</f>
        <v>26964.887999999999</v>
      </c>
      <c r="M760" s="41">
        <f t="shared" ref="M760:M770" si="897">F760*B760</f>
        <v>5865.2439999999997</v>
      </c>
      <c r="N760" s="41">
        <v>10130.93</v>
      </c>
      <c r="O760" s="41"/>
      <c r="P760" s="213">
        <f t="shared" si="884"/>
        <v>0.98204144902701074</v>
      </c>
      <c r="Q760" s="40">
        <f t="shared" si="885"/>
        <v>139318.59</v>
      </c>
      <c r="R760" s="51">
        <v>136816.63</v>
      </c>
      <c r="S760" s="41">
        <f t="shared" ref="S760:S770" si="898">R760-T760-U760-V760-W760-X760</f>
        <v>17399.058383517378</v>
      </c>
      <c r="T760" s="41">
        <f t="shared" ref="T760:T770" si="899">P760*K760</f>
        <v>77197.791215454592</v>
      </c>
      <c r="U760" s="41">
        <f t="shared" ref="U760:U770" si="900">L760*P760</f>
        <v>26480.637684371053</v>
      </c>
      <c r="V760" s="41">
        <f t="shared" si="886"/>
        <v>5759.9127166569806</v>
      </c>
      <c r="W760" s="51">
        <v>9979.23</v>
      </c>
      <c r="X760" s="51"/>
      <c r="Y760" s="41"/>
      <c r="Z760" s="40">
        <f t="shared" ref="Z760:Z770" si="901">SUM(S760:Y760)</f>
        <v>136816.63</v>
      </c>
      <c r="AA760" s="54">
        <f t="shared" si="887"/>
        <v>17293.727100174365</v>
      </c>
      <c r="AB760" s="54">
        <f t="shared" si="888"/>
        <v>77197.791215454592</v>
      </c>
      <c r="AC760" s="54">
        <f t="shared" si="889"/>
        <v>26480.637684371053</v>
      </c>
      <c r="AD760" s="54">
        <f t="shared" si="890"/>
        <v>5865.2439999999997</v>
      </c>
      <c r="AE760" s="54">
        <f t="shared" si="891"/>
        <v>9979.23</v>
      </c>
      <c r="AF760" s="54">
        <f t="shared" si="892"/>
        <v>0</v>
      </c>
      <c r="AG760" s="54"/>
      <c r="AH760" s="42">
        <f t="shared" si="893"/>
        <v>136816.63000000003</v>
      </c>
      <c r="AI760" s="56">
        <f t="shared" si="894"/>
        <v>2501.9599999999919</v>
      </c>
    </row>
    <row r="761" spans="1:35" x14ac:dyDescent="0.25">
      <c r="A761" s="31">
        <v>5</v>
      </c>
      <c r="B761" s="52">
        <v>7603.1</v>
      </c>
      <c r="C761" s="33">
        <v>2.2999999999999998</v>
      </c>
      <c r="D761" s="33">
        <v>10.9</v>
      </c>
      <c r="E761" s="33">
        <v>3.12</v>
      </c>
      <c r="F761" s="35">
        <v>0.77</v>
      </c>
      <c r="G761" s="35">
        <v>1.33</v>
      </c>
      <c r="H761" s="35"/>
      <c r="I761" s="51">
        <v>139745.37</v>
      </c>
      <c r="J761" s="41">
        <f t="shared" si="883"/>
        <v>17183.260999999977</v>
      </c>
      <c r="K761" s="41">
        <f t="shared" si="895"/>
        <v>82873.790000000008</v>
      </c>
      <c r="L761" s="41">
        <f t="shared" si="896"/>
        <v>23721.672000000002</v>
      </c>
      <c r="M761" s="41">
        <f t="shared" si="897"/>
        <v>5854.3870000000006</v>
      </c>
      <c r="N761" s="41">
        <v>10112.26</v>
      </c>
      <c r="O761" s="41"/>
      <c r="P761" s="213">
        <f t="shared" si="884"/>
        <v>1.0114733675970804</v>
      </c>
      <c r="Q761" s="40">
        <f t="shared" si="885"/>
        <v>139745.37</v>
      </c>
      <c r="R761" s="51">
        <v>141348.72</v>
      </c>
      <c r="S761" s="41">
        <f t="shared" si="898"/>
        <v>17380.662546186795</v>
      </c>
      <c r="T761" s="41">
        <f t="shared" si="899"/>
        <v>83824.63145683326</v>
      </c>
      <c r="U761" s="41">
        <f t="shared" si="900"/>
        <v>23993.839462873373</v>
      </c>
      <c r="V761" s="41">
        <f t="shared" si="886"/>
        <v>5921.5565341065694</v>
      </c>
      <c r="W761" s="51">
        <v>10228.030000000001</v>
      </c>
      <c r="X761" s="51"/>
      <c r="Y761" s="41"/>
      <c r="Z761" s="40">
        <f t="shared" si="901"/>
        <v>141348.72</v>
      </c>
      <c r="AA761" s="54">
        <f t="shared" si="887"/>
        <v>17447.832080293374</v>
      </c>
      <c r="AB761" s="54">
        <f t="shared" si="888"/>
        <v>83824.63145683326</v>
      </c>
      <c r="AC761" s="54">
        <f t="shared" si="889"/>
        <v>23993.839462873373</v>
      </c>
      <c r="AD761" s="54">
        <f t="shared" si="890"/>
        <v>5854.3870000000006</v>
      </c>
      <c r="AE761" s="54">
        <f t="shared" si="891"/>
        <v>10228.030000000001</v>
      </c>
      <c r="AF761" s="54">
        <f t="shared" si="892"/>
        <v>0</v>
      </c>
      <c r="AG761" s="54"/>
      <c r="AH761" s="42">
        <f t="shared" si="893"/>
        <v>141348.72</v>
      </c>
      <c r="AI761" s="56">
        <f t="shared" si="894"/>
        <v>-1603.3500000000058</v>
      </c>
    </row>
    <row r="762" spans="1:35" x14ac:dyDescent="0.25">
      <c r="A762" s="31">
        <v>7</v>
      </c>
      <c r="B762" s="52">
        <v>9017.7999999999993</v>
      </c>
      <c r="C762" s="33">
        <v>2.2999999999999998</v>
      </c>
      <c r="D762" s="33">
        <v>11.32</v>
      </c>
      <c r="E762" s="33">
        <v>2.96</v>
      </c>
      <c r="F762" s="35">
        <v>0.77</v>
      </c>
      <c r="G762" s="35">
        <v>1.33</v>
      </c>
      <c r="H762" s="35"/>
      <c r="I762" s="51">
        <v>168272.43</v>
      </c>
      <c r="J762" s="41">
        <f t="shared" si="883"/>
        <v>20560.79</v>
      </c>
      <c r="K762" s="41">
        <f t="shared" si="895"/>
        <v>102081.496</v>
      </c>
      <c r="L762" s="41">
        <f t="shared" si="896"/>
        <v>26692.687999999998</v>
      </c>
      <c r="M762" s="41">
        <f t="shared" si="897"/>
        <v>6943.7059999999992</v>
      </c>
      <c r="N762" s="41">
        <v>11993.75</v>
      </c>
      <c r="O762" s="41"/>
      <c r="P762" s="213">
        <f t="shared" si="884"/>
        <v>0.93220398611941369</v>
      </c>
      <c r="Q762" s="40">
        <f t="shared" si="885"/>
        <v>168272.43</v>
      </c>
      <c r="R762" s="51">
        <v>156864.23000000001</v>
      </c>
      <c r="S762" s="41">
        <f t="shared" si="898"/>
        <v>19159.581954283898</v>
      </c>
      <c r="T762" s="41">
        <f t="shared" si="899"/>
        <v>95160.77748023298</v>
      </c>
      <c r="U762" s="41">
        <f t="shared" si="900"/>
        <v>24883.030153841839</v>
      </c>
      <c r="V762" s="41">
        <f t="shared" si="886"/>
        <v>6472.9504116412891</v>
      </c>
      <c r="W762" s="51">
        <v>11187.89</v>
      </c>
      <c r="X762" s="51"/>
      <c r="Y762" s="41"/>
      <c r="Z762" s="40">
        <f t="shared" si="901"/>
        <v>156864.23000000004</v>
      </c>
      <c r="AA762" s="54">
        <f t="shared" si="887"/>
        <v>18688.826365925197</v>
      </c>
      <c r="AB762" s="54">
        <f t="shared" si="888"/>
        <v>95160.77748023298</v>
      </c>
      <c r="AC762" s="54">
        <f t="shared" si="889"/>
        <v>24883.030153841839</v>
      </c>
      <c r="AD762" s="54">
        <f t="shared" si="890"/>
        <v>6943.7059999999992</v>
      </c>
      <c r="AE762" s="54">
        <f t="shared" si="891"/>
        <v>11187.89</v>
      </c>
      <c r="AF762" s="54">
        <f t="shared" si="892"/>
        <v>0</v>
      </c>
      <c r="AG762" s="54"/>
      <c r="AH762" s="42">
        <f t="shared" si="893"/>
        <v>156864.23000000004</v>
      </c>
      <c r="AI762" s="56">
        <f t="shared" si="894"/>
        <v>11408.199999999953</v>
      </c>
    </row>
    <row r="763" spans="1:35" x14ac:dyDescent="0.25">
      <c r="A763" s="31" t="s">
        <v>36</v>
      </c>
      <c r="B763" s="52">
        <v>2970.7</v>
      </c>
      <c r="C763" s="33">
        <v>2.2999999999999998</v>
      </c>
      <c r="D763" s="33">
        <v>10.87</v>
      </c>
      <c r="E763" s="33">
        <v>3.13</v>
      </c>
      <c r="F763" s="35">
        <v>0.77</v>
      </c>
      <c r="G763" s="35">
        <v>1.33</v>
      </c>
      <c r="H763" s="35"/>
      <c r="I763" s="51">
        <v>53977.79</v>
      </c>
      <c r="J763" s="41">
        <f t="shared" si="883"/>
        <v>6149.4910000000073</v>
      </c>
      <c r="K763" s="41">
        <f t="shared" si="895"/>
        <v>32291.508999999995</v>
      </c>
      <c r="L763" s="41">
        <f t="shared" si="896"/>
        <v>9298.2909999999993</v>
      </c>
      <c r="M763" s="41">
        <f t="shared" si="897"/>
        <v>2287.4389999999999</v>
      </c>
      <c r="N763" s="41">
        <v>3951.06</v>
      </c>
      <c r="O763" s="41"/>
      <c r="P763" s="213">
        <f t="shared" si="884"/>
        <v>0.98061480471875562</v>
      </c>
      <c r="Q763" s="40">
        <f t="shared" si="885"/>
        <v>53977.79</v>
      </c>
      <c r="R763" s="51">
        <v>52931.42</v>
      </c>
      <c r="S763" s="41">
        <f t="shared" si="898"/>
        <v>6030.3598464168372</v>
      </c>
      <c r="T763" s="41">
        <f t="shared" si="899"/>
        <v>31665.531792108934</v>
      </c>
      <c r="U763" s="41">
        <f t="shared" si="900"/>
        <v>9118.041813183163</v>
      </c>
      <c r="V763" s="41">
        <f t="shared" si="886"/>
        <v>2243.0965482910656</v>
      </c>
      <c r="W763" s="51">
        <v>3874.39</v>
      </c>
      <c r="X763" s="51"/>
      <c r="Y763" s="41"/>
      <c r="Z763" s="40">
        <f t="shared" si="901"/>
        <v>52931.42</v>
      </c>
      <c r="AA763" s="54">
        <f t="shared" si="887"/>
        <v>5986.0173947079056</v>
      </c>
      <c r="AB763" s="54">
        <f t="shared" si="888"/>
        <v>31665.531792108934</v>
      </c>
      <c r="AC763" s="54">
        <f t="shared" si="889"/>
        <v>9118.041813183163</v>
      </c>
      <c r="AD763" s="54">
        <f t="shared" si="890"/>
        <v>2287.4389999999999</v>
      </c>
      <c r="AE763" s="54">
        <f t="shared" si="891"/>
        <v>3874.39</v>
      </c>
      <c r="AF763" s="54">
        <f t="shared" si="892"/>
        <v>0</v>
      </c>
      <c r="AG763" s="54"/>
      <c r="AH763" s="42">
        <f t="shared" si="893"/>
        <v>52931.42</v>
      </c>
      <c r="AI763" s="56">
        <f t="shared" si="894"/>
        <v>1046.3700000000026</v>
      </c>
    </row>
    <row r="764" spans="1:35" x14ac:dyDescent="0.25">
      <c r="A764" s="31">
        <v>8</v>
      </c>
      <c r="B764" s="52">
        <v>11006.5</v>
      </c>
      <c r="C764" s="33">
        <v>2.2999999999999998</v>
      </c>
      <c r="D764" s="33">
        <v>11.25</v>
      </c>
      <c r="E764" s="33">
        <v>2.66</v>
      </c>
      <c r="F764" s="35">
        <v>0.77</v>
      </c>
      <c r="G764" s="35">
        <v>1.33</v>
      </c>
      <c r="H764" s="35"/>
      <c r="I764" s="51">
        <v>202519.74</v>
      </c>
      <c r="J764" s="41">
        <f t="shared" si="883"/>
        <v>26305.62999999999</v>
      </c>
      <c r="K764" s="41">
        <f t="shared" si="895"/>
        <v>123823.125</v>
      </c>
      <c r="L764" s="41">
        <f t="shared" si="896"/>
        <v>29277.29</v>
      </c>
      <c r="M764" s="41">
        <f t="shared" si="897"/>
        <v>8475.005000000001</v>
      </c>
      <c r="N764" s="41">
        <v>14638.69</v>
      </c>
      <c r="O764" s="41"/>
      <c r="P764" s="213">
        <f t="shared" si="884"/>
        <v>0.95411464581181071</v>
      </c>
      <c r="Q764" s="40">
        <f t="shared" si="885"/>
        <v>202519.74</v>
      </c>
      <c r="R764" s="51">
        <v>193227.05</v>
      </c>
      <c r="S764" s="41">
        <f t="shared" si="898"/>
        <v>25081.865374805442</v>
      </c>
      <c r="T764" s="41">
        <f t="shared" si="899"/>
        <v>118141.45705268656</v>
      </c>
      <c r="U764" s="41">
        <f t="shared" si="900"/>
        <v>27933.891178679667</v>
      </c>
      <c r="V764" s="41">
        <f t="shared" si="886"/>
        <v>8086.1263938283255</v>
      </c>
      <c r="W764" s="51">
        <v>13983.71</v>
      </c>
      <c r="X764" s="51"/>
      <c r="Y764" s="41"/>
      <c r="Z764" s="40">
        <f t="shared" si="901"/>
        <v>193227.05</v>
      </c>
      <c r="AA764" s="54">
        <f t="shared" si="887"/>
        <v>24692.986768633753</v>
      </c>
      <c r="AB764" s="54">
        <f t="shared" si="888"/>
        <v>118141.45705268656</v>
      </c>
      <c r="AC764" s="54">
        <f t="shared" si="889"/>
        <v>27933.891178679667</v>
      </c>
      <c r="AD764" s="54">
        <f t="shared" si="890"/>
        <v>8475.005000000001</v>
      </c>
      <c r="AE764" s="54">
        <f t="shared" si="891"/>
        <v>13983.71</v>
      </c>
      <c r="AF764" s="54">
        <f t="shared" si="892"/>
        <v>0</v>
      </c>
      <c r="AG764" s="54"/>
      <c r="AH764" s="42">
        <f t="shared" si="893"/>
        <v>193227.04999999996</v>
      </c>
      <c r="AI764" s="56">
        <f t="shared" si="894"/>
        <v>9292.6900000000023</v>
      </c>
    </row>
    <row r="765" spans="1:35" x14ac:dyDescent="0.25">
      <c r="A765" s="31">
        <v>9</v>
      </c>
      <c r="B765" s="52">
        <v>4225.3999999999996</v>
      </c>
      <c r="C765" s="33">
        <v>2.48</v>
      </c>
      <c r="D765" s="33">
        <v>10.69</v>
      </c>
      <c r="E765" s="33">
        <v>3.76</v>
      </c>
      <c r="F765" s="35">
        <v>0.77</v>
      </c>
      <c r="G765" s="35">
        <v>1.33</v>
      </c>
      <c r="H765" s="35">
        <v>5.51</v>
      </c>
      <c r="I765" s="51">
        <v>103569.51</v>
      </c>
      <c r="J765" s="41">
        <f>I765-K765-L765-M765-N765-O765</f>
        <v>10357.102000000014</v>
      </c>
      <c r="K765" s="41">
        <f t="shared" si="895"/>
        <v>45169.525999999991</v>
      </c>
      <c r="L765" s="41">
        <f t="shared" si="896"/>
        <v>15887.503999999997</v>
      </c>
      <c r="M765" s="41">
        <f t="shared" si="897"/>
        <v>3253.558</v>
      </c>
      <c r="N765" s="41">
        <v>5619.85</v>
      </c>
      <c r="O765" s="41">
        <v>23281.97</v>
      </c>
      <c r="P765" s="213">
        <f t="shared" si="884"/>
        <v>1.0486831500892493</v>
      </c>
      <c r="Q765" s="40">
        <f t="shared" si="885"/>
        <v>103569.51</v>
      </c>
      <c r="R765" s="51">
        <v>108611.6</v>
      </c>
      <c r="S765" s="41">
        <f t="shared" si="898"/>
        <v>10717.779992068146</v>
      </c>
      <c r="T765" s="41">
        <f t="shared" si="899"/>
        <v>47368.520813718242</v>
      </c>
      <c r="U765" s="41">
        <f t="shared" si="900"/>
        <v>16660.957741775546</v>
      </c>
      <c r="V765" s="41">
        <f t="shared" si="886"/>
        <v>3411.9514524380779</v>
      </c>
      <c r="W765" s="51">
        <v>5905.09</v>
      </c>
      <c r="X765" s="51">
        <v>24547.3</v>
      </c>
      <c r="Y765" s="41"/>
      <c r="Z765" s="40">
        <f t="shared" si="901"/>
        <v>108611.60000000002</v>
      </c>
      <c r="AA765" s="54">
        <f t="shared" si="887"/>
        <v>10876.173444506225</v>
      </c>
      <c r="AB765" s="54">
        <f t="shared" si="888"/>
        <v>47368.520813718242</v>
      </c>
      <c r="AC765" s="54">
        <f t="shared" si="889"/>
        <v>16660.957741775546</v>
      </c>
      <c r="AD765" s="54">
        <f t="shared" si="890"/>
        <v>3253.558</v>
      </c>
      <c r="AE765" s="54">
        <f t="shared" si="891"/>
        <v>5905.09</v>
      </c>
      <c r="AF765" s="54">
        <f t="shared" si="892"/>
        <v>24547.3</v>
      </c>
      <c r="AG765" s="54"/>
      <c r="AH765" s="42">
        <f t="shared" si="893"/>
        <v>108611.60000000002</v>
      </c>
      <c r="AI765" s="56">
        <f t="shared" si="894"/>
        <v>-5042.0900000000256</v>
      </c>
    </row>
    <row r="766" spans="1:35" x14ac:dyDescent="0.25">
      <c r="A766" s="31">
        <v>10</v>
      </c>
      <c r="B766" s="158">
        <v>4147.5</v>
      </c>
      <c r="C766" s="33">
        <v>2.48</v>
      </c>
      <c r="D766" s="33">
        <v>12.06</v>
      </c>
      <c r="E766" s="33">
        <v>4.21</v>
      </c>
      <c r="F766" s="35">
        <v>0.77</v>
      </c>
      <c r="G766" s="35">
        <v>1.33</v>
      </c>
      <c r="H766" s="35">
        <v>5.51</v>
      </c>
      <c r="I766" s="51">
        <v>111575.67</v>
      </c>
      <c r="J766" s="41">
        <f>I766-K766-L766-M766-N766-O766</f>
        <v>12533.060000000001</v>
      </c>
      <c r="K766" s="41">
        <f t="shared" si="895"/>
        <v>50018.85</v>
      </c>
      <c r="L766" s="41">
        <f t="shared" si="896"/>
        <v>17460.974999999999</v>
      </c>
      <c r="M766" s="41">
        <f t="shared" si="897"/>
        <v>3193.5750000000003</v>
      </c>
      <c r="N766" s="41">
        <v>5516.3</v>
      </c>
      <c r="O766" s="41">
        <v>22852.91</v>
      </c>
      <c r="P766" s="213">
        <f t="shared" si="884"/>
        <v>1.1402885593248062</v>
      </c>
      <c r="Q766" s="40">
        <f t="shared" si="885"/>
        <v>111575.67</v>
      </c>
      <c r="R766" s="51">
        <v>127228.46</v>
      </c>
      <c r="S766" s="41">
        <f t="shared" si="898"/>
        <v>13686.720531414252</v>
      </c>
      <c r="T766" s="41">
        <f t="shared" si="899"/>
        <v>57035.92240558358</v>
      </c>
      <c r="U766" s="41">
        <f t="shared" si="900"/>
        <v>19910.550027156456</v>
      </c>
      <c r="V766" s="41">
        <f t="shared" si="886"/>
        <v>3641.5970358457184</v>
      </c>
      <c r="W766" s="51">
        <v>6328.9</v>
      </c>
      <c r="X766" s="51">
        <v>26624.77</v>
      </c>
      <c r="Y766" s="41"/>
      <c r="Z766" s="40">
        <f t="shared" si="901"/>
        <v>127228.45999999999</v>
      </c>
      <c r="AA766" s="54">
        <f t="shared" si="887"/>
        <v>14134.742567259964</v>
      </c>
      <c r="AB766" s="54">
        <f t="shared" si="888"/>
        <v>57035.92240558358</v>
      </c>
      <c r="AC766" s="54">
        <f t="shared" si="889"/>
        <v>19910.550027156456</v>
      </c>
      <c r="AD766" s="54">
        <f t="shared" si="890"/>
        <v>3193.5750000000003</v>
      </c>
      <c r="AE766" s="54">
        <f t="shared" si="891"/>
        <v>6328.9</v>
      </c>
      <c r="AF766" s="54">
        <f t="shared" si="892"/>
        <v>26624.77</v>
      </c>
      <c r="AG766" s="54"/>
      <c r="AH766" s="42">
        <f t="shared" si="893"/>
        <v>127228.45999999999</v>
      </c>
      <c r="AI766" s="56">
        <f t="shared" si="894"/>
        <v>-15652.789999999994</v>
      </c>
    </row>
    <row r="767" spans="1:35" x14ac:dyDescent="0.25">
      <c r="A767" s="31">
        <v>11</v>
      </c>
      <c r="B767" s="52">
        <v>4203.1000000000004</v>
      </c>
      <c r="C767" s="33">
        <v>2.48</v>
      </c>
      <c r="D767" s="33">
        <v>11.76</v>
      </c>
      <c r="E767" s="33">
        <v>3.83</v>
      </c>
      <c r="F767" s="35">
        <v>0.77</v>
      </c>
      <c r="G767" s="35">
        <v>1.33</v>
      </c>
      <c r="H767" s="35">
        <v>5.51</v>
      </c>
      <c r="I767" s="51">
        <v>109908.33</v>
      </c>
      <c r="J767" s="41">
        <f>I767-K767-L767-M767-N767-O767</f>
        <v>12396.113999999994</v>
      </c>
      <c r="K767" s="41">
        <f t="shared" si="895"/>
        <v>49428.456000000006</v>
      </c>
      <c r="L767" s="41">
        <f t="shared" si="896"/>
        <v>16097.873000000001</v>
      </c>
      <c r="M767" s="41">
        <f t="shared" si="897"/>
        <v>3236.3870000000002</v>
      </c>
      <c r="N767" s="41">
        <v>5590.35</v>
      </c>
      <c r="O767" s="41">
        <v>23159.15</v>
      </c>
      <c r="P767" s="213">
        <f t="shared" si="884"/>
        <v>1.0794950664794924</v>
      </c>
      <c r="Q767" s="40">
        <f t="shared" si="885"/>
        <v>109908.33</v>
      </c>
      <c r="R767" s="51">
        <v>118645.5</v>
      </c>
      <c r="S767" s="41">
        <f t="shared" si="898"/>
        <v>12718.917320269538</v>
      </c>
      <c r="T767" s="41">
        <f t="shared" si="899"/>
        <v>53357.774395698674</v>
      </c>
      <c r="U767" s="41">
        <f t="shared" si="900"/>
        <v>17377.574484313427</v>
      </c>
      <c r="V767" s="41">
        <f t="shared" si="886"/>
        <v>3493.6637997183652</v>
      </c>
      <c r="W767" s="51">
        <v>6077.25</v>
      </c>
      <c r="X767" s="51">
        <v>25620.32</v>
      </c>
      <c r="Y767" s="41"/>
      <c r="Z767" s="40">
        <f t="shared" si="901"/>
        <v>118645.50000000003</v>
      </c>
      <c r="AA767" s="54">
        <f t="shared" si="887"/>
        <v>12976.194119987915</v>
      </c>
      <c r="AB767" s="54">
        <f t="shared" si="888"/>
        <v>53357.774395698674</v>
      </c>
      <c r="AC767" s="54">
        <f t="shared" si="889"/>
        <v>17377.574484313427</v>
      </c>
      <c r="AD767" s="54">
        <f t="shared" si="890"/>
        <v>3236.3870000000002</v>
      </c>
      <c r="AE767" s="54">
        <f t="shared" si="891"/>
        <v>6077.25</v>
      </c>
      <c r="AF767" s="54">
        <f t="shared" si="892"/>
        <v>25620.32</v>
      </c>
      <c r="AG767" s="54"/>
      <c r="AH767" s="42">
        <f t="shared" si="893"/>
        <v>118645.50000000003</v>
      </c>
      <c r="AI767" s="56">
        <f t="shared" si="894"/>
        <v>-8737.1700000000274</v>
      </c>
    </row>
    <row r="768" spans="1:35" x14ac:dyDescent="0.25">
      <c r="A768" s="31">
        <v>12</v>
      </c>
      <c r="B768" s="158">
        <v>8010.6</v>
      </c>
      <c r="C768" s="33">
        <v>2.2999999999999998</v>
      </c>
      <c r="D768" s="33">
        <v>10.43</v>
      </c>
      <c r="E768" s="33">
        <v>3.28</v>
      </c>
      <c r="F768" s="35">
        <v>0.77</v>
      </c>
      <c r="G768" s="35">
        <v>1.33</v>
      </c>
      <c r="H768" s="35"/>
      <c r="I768" s="51">
        <v>144671.85</v>
      </c>
      <c r="J768" s="41">
        <f>I768-K768-L768-M768-N768</f>
        <v>18024.152000000006</v>
      </c>
      <c r="K768" s="41">
        <f t="shared" si="895"/>
        <v>83550.558000000005</v>
      </c>
      <c r="L768" s="41">
        <f t="shared" si="896"/>
        <v>26274.768</v>
      </c>
      <c r="M768" s="41">
        <f t="shared" si="897"/>
        <v>6168.1620000000003</v>
      </c>
      <c r="N768" s="41">
        <v>10654.21</v>
      </c>
      <c r="O768" s="41"/>
      <c r="P768" s="213">
        <f t="shared" si="884"/>
        <v>0.98726082510177338</v>
      </c>
      <c r="Q768" s="40">
        <f t="shared" si="885"/>
        <v>144671.85</v>
      </c>
      <c r="R768" s="51">
        <v>142828.85</v>
      </c>
      <c r="S768" s="41">
        <f t="shared" si="898"/>
        <v>17311.983330687359</v>
      </c>
      <c r="T768" s="41">
        <f t="shared" si="899"/>
        <v>82486.192828793573</v>
      </c>
      <c r="U768" s="41">
        <f t="shared" si="900"/>
        <v>25940.049135037672</v>
      </c>
      <c r="V768" s="41">
        <f t="shared" si="886"/>
        <v>6089.5847054814049</v>
      </c>
      <c r="W768" s="51">
        <v>11001.04</v>
      </c>
      <c r="X768" s="51"/>
      <c r="Y768" s="41"/>
      <c r="Z768" s="40">
        <f t="shared" si="901"/>
        <v>142828.85</v>
      </c>
      <c r="AA768" s="54">
        <f t="shared" si="887"/>
        <v>17233.406036168759</v>
      </c>
      <c r="AB768" s="54">
        <f t="shared" si="888"/>
        <v>82486.192828793573</v>
      </c>
      <c r="AC768" s="54">
        <f t="shared" si="889"/>
        <v>25940.049135037672</v>
      </c>
      <c r="AD768" s="54">
        <f t="shared" si="890"/>
        <v>6168.1620000000003</v>
      </c>
      <c r="AE768" s="54">
        <f t="shared" si="891"/>
        <v>11001.04</v>
      </c>
      <c r="AF768" s="54">
        <f t="shared" si="892"/>
        <v>0</v>
      </c>
      <c r="AG768" s="54"/>
      <c r="AH768" s="42">
        <f t="shared" si="893"/>
        <v>142828.85</v>
      </c>
      <c r="AI768" s="56">
        <f t="shared" si="894"/>
        <v>1843</v>
      </c>
    </row>
    <row r="769" spans="1:35" x14ac:dyDescent="0.25">
      <c r="A769" s="31">
        <v>16</v>
      </c>
      <c r="B769" s="52">
        <v>7003.3</v>
      </c>
      <c r="C769" s="33">
        <v>2.2999999999999998</v>
      </c>
      <c r="D769" s="33">
        <v>11.24</v>
      </c>
      <c r="E769" s="33">
        <v>3.26</v>
      </c>
      <c r="F769" s="35">
        <v>0.77</v>
      </c>
      <c r="G769" s="35">
        <v>1.33</v>
      </c>
      <c r="H769" s="35"/>
      <c r="I769" s="51">
        <v>130961.76</v>
      </c>
      <c r="J769" s="41">
        <f>I769-K769-L769-M769-N769</f>
        <v>14706.968999999992</v>
      </c>
      <c r="K769" s="41">
        <f t="shared" si="895"/>
        <v>78717.092000000004</v>
      </c>
      <c r="L769" s="41">
        <f t="shared" si="896"/>
        <v>22830.757999999998</v>
      </c>
      <c r="M769" s="41">
        <f t="shared" si="897"/>
        <v>5392.5410000000002</v>
      </c>
      <c r="N769" s="41">
        <v>9314.4</v>
      </c>
      <c r="O769" s="41"/>
      <c r="P769" s="213">
        <f t="shared" si="884"/>
        <v>1.0486079295208006</v>
      </c>
      <c r="Q769" s="40">
        <f t="shared" si="885"/>
        <v>130961.76</v>
      </c>
      <c r="R769" s="51">
        <v>137327.54</v>
      </c>
      <c r="S769" s="41">
        <f t="shared" si="898"/>
        <v>15421.868011345139</v>
      </c>
      <c r="T769" s="41">
        <f t="shared" si="899"/>
        <v>82543.366860018388</v>
      </c>
      <c r="U769" s="41">
        <f t="shared" si="900"/>
        <v>23940.513875770452</v>
      </c>
      <c r="V769" s="41">
        <f t="shared" si="886"/>
        <v>5654.661252866028</v>
      </c>
      <c r="W769" s="51">
        <v>9767.1299999999992</v>
      </c>
      <c r="X769" s="51"/>
      <c r="Y769" s="41"/>
      <c r="Z769" s="40">
        <f t="shared" si="901"/>
        <v>137327.54</v>
      </c>
      <c r="AA769" s="54">
        <f t="shared" si="887"/>
        <v>15683.988264211162</v>
      </c>
      <c r="AB769" s="54">
        <f t="shared" si="888"/>
        <v>82543.366860018388</v>
      </c>
      <c r="AC769" s="54">
        <f t="shared" si="889"/>
        <v>23940.513875770452</v>
      </c>
      <c r="AD769" s="54">
        <f t="shared" si="890"/>
        <v>5392.5410000000002</v>
      </c>
      <c r="AE769" s="54">
        <f t="shared" si="891"/>
        <v>9767.1299999999992</v>
      </c>
      <c r="AF769" s="54">
        <f t="shared" si="892"/>
        <v>0</v>
      </c>
      <c r="AG769" s="54"/>
      <c r="AH769" s="42">
        <f t="shared" si="893"/>
        <v>137327.54</v>
      </c>
      <c r="AI769" s="56">
        <f t="shared" si="894"/>
        <v>-6365.7800000000134</v>
      </c>
    </row>
    <row r="770" spans="1:35" x14ac:dyDescent="0.25">
      <c r="A770" s="31">
        <v>17</v>
      </c>
      <c r="B770" s="162">
        <v>1947.3</v>
      </c>
      <c r="C770" s="33">
        <v>2.2999999999999998</v>
      </c>
      <c r="D770" s="33">
        <v>12.88</v>
      </c>
      <c r="E770" s="33">
        <v>3</v>
      </c>
      <c r="F770" s="35">
        <v>0.77</v>
      </c>
      <c r="G770" s="35"/>
      <c r="H770" s="35"/>
      <c r="I770" s="51">
        <v>34992.980000000003</v>
      </c>
      <c r="J770" s="41">
        <f>I770-K770-L770-M770-N770</f>
        <v>2570.4350000000013</v>
      </c>
      <c r="K770" s="41">
        <f t="shared" si="895"/>
        <v>25081.224000000002</v>
      </c>
      <c r="L770" s="41">
        <f t="shared" si="896"/>
        <v>5841.9</v>
      </c>
      <c r="M770" s="41">
        <f t="shared" si="897"/>
        <v>1499.421</v>
      </c>
      <c r="N770" s="41"/>
      <c r="O770" s="41"/>
      <c r="P770" s="213">
        <f t="shared" si="884"/>
        <v>0.89100013774191278</v>
      </c>
      <c r="Q770" s="40">
        <f t="shared" si="885"/>
        <v>34992.980000000003</v>
      </c>
      <c r="R770" s="51">
        <v>31178.75</v>
      </c>
      <c r="S770" s="41">
        <f t="shared" si="898"/>
        <v>2290.2579390566311</v>
      </c>
      <c r="T770" s="41">
        <f t="shared" si="899"/>
        <v>22347.374038735772</v>
      </c>
      <c r="U770" s="41">
        <f t="shared" si="900"/>
        <v>5205.1337046744802</v>
      </c>
      <c r="V770" s="41">
        <f t="shared" si="886"/>
        <v>1335.9843175331166</v>
      </c>
      <c r="W770" s="51"/>
      <c r="X770" s="51"/>
      <c r="Y770" s="41"/>
      <c r="Z770" s="40">
        <f t="shared" si="901"/>
        <v>31178.75</v>
      </c>
      <c r="AA770" s="54">
        <f t="shared" si="887"/>
        <v>2126.8212565897484</v>
      </c>
      <c r="AB770" s="54">
        <f t="shared" si="888"/>
        <v>22347.374038735772</v>
      </c>
      <c r="AC770" s="54">
        <f t="shared" si="889"/>
        <v>5205.1337046744802</v>
      </c>
      <c r="AD770" s="54">
        <f t="shared" si="890"/>
        <v>1499.421</v>
      </c>
      <c r="AE770" s="54">
        <f t="shared" si="891"/>
        <v>0</v>
      </c>
      <c r="AF770" s="54">
        <f t="shared" si="892"/>
        <v>0</v>
      </c>
      <c r="AG770" s="54"/>
      <c r="AH770" s="42">
        <f t="shared" si="893"/>
        <v>31178.75</v>
      </c>
      <c r="AI770" s="56">
        <f t="shared" si="894"/>
        <v>3814.2300000000032</v>
      </c>
    </row>
    <row r="771" spans="1:35" x14ac:dyDescent="0.25">
      <c r="A771" s="32" t="s">
        <v>37</v>
      </c>
      <c r="B771" s="53">
        <f>SUM(B759:B769)</f>
        <v>75402.600000000006</v>
      </c>
      <c r="C771" s="33"/>
      <c r="D771" s="34"/>
      <c r="E771" s="34"/>
      <c r="F771" s="35"/>
      <c r="G771" s="35"/>
      <c r="H771" s="35"/>
      <c r="I771" s="43">
        <f t="shared" ref="I771:O771" si="902">SUM(I759:I769)</f>
        <v>1489079.37</v>
      </c>
      <c r="J771" s="43">
        <f t="shared" si="902"/>
        <v>176023.50899999996</v>
      </c>
      <c r="K771" s="43">
        <f t="shared" si="902"/>
        <v>837701.79799999995</v>
      </c>
      <c r="L771" s="43">
        <f t="shared" si="902"/>
        <v>247713.71099999998</v>
      </c>
      <c r="M771" s="43">
        <f t="shared" si="902"/>
        <v>58060.001999999993</v>
      </c>
      <c r="N771" s="43">
        <f t="shared" si="902"/>
        <v>100286.32</v>
      </c>
      <c r="O771" s="43">
        <f t="shared" si="902"/>
        <v>69294.03</v>
      </c>
      <c r="P771" s="213">
        <f t="shared" si="884"/>
        <v>1.0192338303632533</v>
      </c>
      <c r="Q771" s="40">
        <f t="shared" si="885"/>
        <v>1489079.37</v>
      </c>
      <c r="R771" s="43">
        <f>SUM(R759:R770)</f>
        <v>1517720.0700000003</v>
      </c>
      <c r="S771" s="43">
        <f t="shared" ref="S771:W771" si="903">SUM(S759:S769)</f>
        <v>173503.24229409985</v>
      </c>
      <c r="T771" s="43">
        <f t="shared" si="903"/>
        <v>831581.42404078983</v>
      </c>
      <c r="U771" s="43">
        <f t="shared" si="903"/>
        <v>246954.6402875059</v>
      </c>
      <c r="V771" s="43">
        <f t="shared" si="903"/>
        <v>57610.64337760432</v>
      </c>
      <c r="W771" s="43">
        <f t="shared" si="903"/>
        <v>100098.98000000001</v>
      </c>
      <c r="X771" s="43">
        <f>SUM(X763:X769)</f>
        <v>76792.39</v>
      </c>
      <c r="Y771" s="41"/>
      <c r="Z771" s="40">
        <f t="shared" ref="Z771:AF771" si="904">SUM(Z759:Z769)</f>
        <v>1486541.3200000003</v>
      </c>
      <c r="AA771" s="55">
        <f t="shared" si="904"/>
        <v>173053.88367170421</v>
      </c>
      <c r="AB771" s="55">
        <f t="shared" si="904"/>
        <v>831581.42404078983</v>
      </c>
      <c r="AC771" s="55">
        <f t="shared" si="904"/>
        <v>246954.6402875059</v>
      </c>
      <c r="AD771" s="55">
        <f t="shared" si="904"/>
        <v>58060.001999999993</v>
      </c>
      <c r="AE771" s="55">
        <f t="shared" si="904"/>
        <v>100098.98000000001</v>
      </c>
      <c r="AF771" s="55">
        <f t="shared" si="904"/>
        <v>76792.39</v>
      </c>
      <c r="AG771" s="54"/>
      <c r="AH771" s="42">
        <f>SUM(AH759:AH769)</f>
        <v>1486541.3200000003</v>
      </c>
      <c r="AI771" s="56">
        <f>SUM(AI759:AI769)</f>
        <v>2538.0499999998647</v>
      </c>
    </row>
    <row r="772" spans="1:35" x14ac:dyDescent="0.25">
      <c r="A772" s="6" t="s">
        <v>56</v>
      </c>
      <c r="B772" s="37"/>
      <c r="C772" s="7"/>
      <c r="D772" s="24"/>
      <c r="E772" s="24"/>
      <c r="F772" s="24"/>
      <c r="G772" s="35"/>
      <c r="H772" s="25"/>
      <c r="I772" s="26"/>
      <c r="J772" s="26"/>
      <c r="K772" s="26"/>
      <c r="L772" s="26"/>
      <c r="M772" s="26"/>
      <c r="N772" s="26"/>
      <c r="O772" s="27"/>
      <c r="P772" s="213"/>
      <c r="Q772" s="40">
        <f t="shared" si="885"/>
        <v>0</v>
      </c>
      <c r="R772" s="26"/>
      <c r="S772" s="26"/>
      <c r="T772" s="26"/>
      <c r="U772" s="26"/>
      <c r="V772" s="26"/>
      <c r="W772" s="26"/>
      <c r="X772" s="27"/>
      <c r="Y772" s="27"/>
      <c r="Z772" s="28"/>
      <c r="AA772" s="29"/>
      <c r="AB772" s="29"/>
      <c r="AC772" s="29"/>
      <c r="AD772" s="29"/>
      <c r="AE772" s="29"/>
      <c r="AF772" s="29"/>
      <c r="AG772" s="29"/>
      <c r="AH772" s="30"/>
      <c r="AI772" s="36"/>
    </row>
    <row r="773" spans="1:35" x14ac:dyDescent="0.25">
      <c r="A773" s="31">
        <v>1</v>
      </c>
      <c r="B773" s="158">
        <v>3665.5</v>
      </c>
      <c r="C773" s="33">
        <v>2.2999999999999998</v>
      </c>
      <c r="D773" s="33">
        <v>13.39</v>
      </c>
      <c r="E773" s="33">
        <v>10.1</v>
      </c>
      <c r="F773" s="35">
        <v>0.77</v>
      </c>
      <c r="G773" s="35">
        <v>1.33</v>
      </c>
      <c r="H773" s="35"/>
      <c r="I773" s="51">
        <v>103183.92</v>
      </c>
      <c r="J773" s="41">
        <f t="shared" ref="J773:J778" si="905">I773-K773-L773-M773-N773</f>
        <v>9383.7899999999972</v>
      </c>
      <c r="K773" s="41">
        <f>B773*D773</f>
        <v>49081.045000000006</v>
      </c>
      <c r="L773" s="41">
        <f>E773*B773</f>
        <v>37021.549999999996</v>
      </c>
      <c r="M773" s="41">
        <f>F773*B773</f>
        <v>2822.4349999999999</v>
      </c>
      <c r="N773" s="41">
        <v>4875.1000000000004</v>
      </c>
      <c r="O773" s="41"/>
      <c r="P773" s="213">
        <f t="shared" ref="P773:P789" si="906">R773/I773</f>
        <v>0.8338512434883264</v>
      </c>
      <c r="Q773" s="40">
        <f t="shared" si="885"/>
        <v>103183.92</v>
      </c>
      <c r="R773" s="51">
        <v>86040.04</v>
      </c>
      <c r="S773" s="41">
        <f>R773-T773-U773-V773-W773-X773</f>
        <v>7745.9131572632623</v>
      </c>
      <c r="T773" s="41">
        <f>P773*K773</f>
        <v>40926.290404956511</v>
      </c>
      <c r="U773" s="41">
        <f>L773*P773</f>
        <v>30870.465503365245</v>
      </c>
      <c r="V773" s="41">
        <f t="shared" ref="V773:V788" si="907">P773*M773</f>
        <v>2353.4909344149746</v>
      </c>
      <c r="W773" s="51">
        <v>4143.88</v>
      </c>
      <c r="X773" s="51"/>
      <c r="Y773" s="41"/>
      <c r="Z773" s="40">
        <f>SUM(S773:Y773)</f>
        <v>86040.04</v>
      </c>
      <c r="AA773" s="54">
        <f t="shared" ref="AA773:AA788" si="908">Z773-AF773-AE773-AD773-AC773-AB773</f>
        <v>7276.9690916782347</v>
      </c>
      <c r="AB773" s="54">
        <f t="shared" ref="AB773:AB788" si="909">T773</f>
        <v>40926.290404956511</v>
      </c>
      <c r="AC773" s="54">
        <f t="shared" ref="AC773:AC788" si="910">U773</f>
        <v>30870.465503365245</v>
      </c>
      <c r="AD773" s="54">
        <f t="shared" ref="AD773:AD788" si="911">M773</f>
        <v>2822.4349999999999</v>
      </c>
      <c r="AE773" s="54">
        <f t="shared" ref="AE773:AE788" si="912">W773</f>
        <v>4143.88</v>
      </c>
      <c r="AF773" s="54">
        <f t="shared" ref="AF773:AF788" si="913">X773</f>
        <v>0</v>
      </c>
      <c r="AG773" s="54"/>
      <c r="AH773" s="42">
        <f t="shared" ref="AH773:AH788" si="914">SUM(AA773:AG773)</f>
        <v>86040.04</v>
      </c>
      <c r="AI773" s="56">
        <f t="shared" ref="AI773:AI788" si="915">I773-Z773</f>
        <v>17143.880000000005</v>
      </c>
    </row>
    <row r="774" spans="1:35" x14ac:dyDescent="0.25">
      <c r="A774" s="31">
        <v>2</v>
      </c>
      <c r="B774" s="158">
        <v>1470.6</v>
      </c>
      <c r="C774" s="33">
        <v>2.2999999999999998</v>
      </c>
      <c r="D774" s="33">
        <v>11.56</v>
      </c>
      <c r="E774" s="33">
        <v>2.77</v>
      </c>
      <c r="F774" s="35">
        <v>0.77</v>
      </c>
      <c r="G774" s="35">
        <v>1.33</v>
      </c>
      <c r="H774" s="35"/>
      <c r="I774" s="51">
        <v>27250.17</v>
      </c>
      <c r="J774" s="41">
        <f t="shared" si="905"/>
        <v>3088.2199999999993</v>
      </c>
      <c r="K774" s="41">
        <f t="shared" ref="K774:K788" si="916">B774*D774</f>
        <v>17000.135999999999</v>
      </c>
      <c r="L774" s="41">
        <f t="shared" ref="L774:L788" si="917">E774*B774</f>
        <v>4073.5619999999999</v>
      </c>
      <c r="M774" s="41">
        <f t="shared" ref="M774:M788" si="918">F774*B774</f>
        <v>1132.3619999999999</v>
      </c>
      <c r="N774" s="41">
        <v>1955.89</v>
      </c>
      <c r="O774" s="41"/>
      <c r="P774" s="213">
        <f t="shared" si="906"/>
        <v>1.2536626377009759</v>
      </c>
      <c r="Q774" s="40">
        <f t="shared" si="885"/>
        <v>27250.17</v>
      </c>
      <c r="R774" s="51">
        <v>34162.519999999997</v>
      </c>
      <c r="S774" s="41">
        <f t="shared" ref="S774:S788" si="919">R774-T774-U774-V774-W774-X774</f>
        <v>3871.5522474538689</v>
      </c>
      <c r="T774" s="41">
        <f t="shared" ref="T774:T788" si="920">P774*K774</f>
        <v>21312.435339035314</v>
      </c>
      <c r="U774" s="41">
        <f t="shared" ref="U774:U788" si="921">L774*P774</f>
        <v>5106.8724817584625</v>
      </c>
      <c r="V774" s="41">
        <f t="shared" si="907"/>
        <v>1419.5999317523522</v>
      </c>
      <c r="W774" s="51">
        <v>2452.06</v>
      </c>
      <c r="X774" s="51"/>
      <c r="Y774" s="41"/>
      <c r="Z774" s="40">
        <f t="shared" ref="Z774:Z788" si="922">SUM(S774:Y774)</f>
        <v>34162.519999999997</v>
      </c>
      <c r="AA774" s="54">
        <f t="shared" si="908"/>
        <v>4158.7901792062185</v>
      </c>
      <c r="AB774" s="54">
        <f t="shared" si="909"/>
        <v>21312.435339035314</v>
      </c>
      <c r="AC774" s="54">
        <f t="shared" si="910"/>
        <v>5106.8724817584625</v>
      </c>
      <c r="AD774" s="54">
        <f t="shared" si="911"/>
        <v>1132.3619999999999</v>
      </c>
      <c r="AE774" s="54">
        <f t="shared" si="912"/>
        <v>2452.06</v>
      </c>
      <c r="AF774" s="54">
        <f t="shared" si="913"/>
        <v>0</v>
      </c>
      <c r="AG774" s="54"/>
      <c r="AH774" s="42">
        <f t="shared" si="914"/>
        <v>34162.519999999997</v>
      </c>
      <c r="AI774" s="56">
        <f t="shared" si="915"/>
        <v>-6912.3499999999985</v>
      </c>
    </row>
    <row r="775" spans="1:35" x14ac:dyDescent="0.25">
      <c r="A775" s="31">
        <v>3</v>
      </c>
      <c r="B775" s="158">
        <v>1474.6</v>
      </c>
      <c r="C775" s="33">
        <v>2.2999999999999998</v>
      </c>
      <c r="D775" s="33">
        <v>11.54</v>
      </c>
      <c r="E775" s="33">
        <v>2.25</v>
      </c>
      <c r="F775" s="35">
        <v>0.77</v>
      </c>
      <c r="G775" s="35">
        <v>1.33</v>
      </c>
      <c r="H775" s="35"/>
      <c r="I775" s="51">
        <v>26528.080000000002</v>
      </c>
      <c r="J775" s="41">
        <f t="shared" si="905"/>
        <v>3096.6840000000029</v>
      </c>
      <c r="K775" s="41">
        <f t="shared" si="916"/>
        <v>17016.883999999998</v>
      </c>
      <c r="L775" s="41">
        <f t="shared" si="917"/>
        <v>3317.85</v>
      </c>
      <c r="M775" s="41">
        <f t="shared" si="918"/>
        <v>1135.442</v>
      </c>
      <c r="N775" s="41">
        <v>1961.22</v>
      </c>
      <c r="O775" s="41"/>
      <c r="P775" s="213">
        <f t="shared" si="906"/>
        <v>0.95658788725003829</v>
      </c>
      <c r="Q775" s="40">
        <f t="shared" si="885"/>
        <v>26528.080000000002</v>
      </c>
      <c r="R775" s="51">
        <v>25376.44</v>
      </c>
      <c r="S775" s="41">
        <f t="shared" si="919"/>
        <v>2962.2397012735219</v>
      </c>
      <c r="T775" s="41">
        <f t="shared" si="920"/>
        <v>16278.145113138979</v>
      </c>
      <c r="U775" s="41">
        <f t="shared" si="921"/>
        <v>3173.8151217125396</v>
      </c>
      <c r="V775" s="41">
        <f t="shared" si="907"/>
        <v>1086.1500638749581</v>
      </c>
      <c r="W775" s="51">
        <v>1876.09</v>
      </c>
      <c r="X775" s="51"/>
      <c r="Y775" s="41"/>
      <c r="Z775" s="40">
        <f t="shared" si="922"/>
        <v>25376.44</v>
      </c>
      <c r="AA775" s="54">
        <f t="shared" si="908"/>
        <v>2912.9477651484831</v>
      </c>
      <c r="AB775" s="54">
        <f t="shared" si="909"/>
        <v>16278.145113138979</v>
      </c>
      <c r="AC775" s="54">
        <f t="shared" si="910"/>
        <v>3173.8151217125396</v>
      </c>
      <c r="AD775" s="54">
        <f t="shared" si="911"/>
        <v>1135.442</v>
      </c>
      <c r="AE775" s="54">
        <f t="shared" si="912"/>
        <v>1876.09</v>
      </c>
      <c r="AF775" s="54">
        <f t="shared" si="913"/>
        <v>0</v>
      </c>
      <c r="AG775" s="54"/>
      <c r="AH775" s="42">
        <f t="shared" si="914"/>
        <v>25376.440000000002</v>
      </c>
      <c r="AI775" s="56">
        <f t="shared" si="915"/>
        <v>1151.6400000000031</v>
      </c>
    </row>
    <row r="776" spans="1:35" x14ac:dyDescent="0.25">
      <c r="A776" s="31">
        <v>4</v>
      </c>
      <c r="B776" s="158">
        <v>1465.7</v>
      </c>
      <c r="C776" s="33">
        <v>2.2999999999999998</v>
      </c>
      <c r="D776" s="33">
        <v>11.58</v>
      </c>
      <c r="E776" s="33">
        <v>2.2999999999999998</v>
      </c>
      <c r="F776" s="35">
        <v>0.77</v>
      </c>
      <c r="G776" s="35">
        <v>1.33</v>
      </c>
      <c r="H776" s="35"/>
      <c r="I776" s="51">
        <v>26499.9</v>
      </c>
      <c r="J776" s="41">
        <f t="shared" si="905"/>
        <v>3077.9850000000015</v>
      </c>
      <c r="K776" s="41">
        <f t="shared" si="916"/>
        <v>16972.806</v>
      </c>
      <c r="L776" s="41">
        <f t="shared" si="917"/>
        <v>3371.1099999999997</v>
      </c>
      <c r="M776" s="41">
        <f t="shared" si="918"/>
        <v>1128.5890000000002</v>
      </c>
      <c r="N776" s="41">
        <v>1949.41</v>
      </c>
      <c r="O776" s="41"/>
      <c r="P776" s="213">
        <f t="shared" si="906"/>
        <v>0.85266925535568061</v>
      </c>
      <c r="Q776" s="40">
        <f t="shared" si="885"/>
        <v>26499.9</v>
      </c>
      <c r="R776" s="51">
        <v>22595.65</v>
      </c>
      <c r="S776" s="41">
        <f t="shared" si="919"/>
        <v>2624.3251510288737</v>
      </c>
      <c r="T776" s="41">
        <f t="shared" si="920"/>
        <v>14472.189853316428</v>
      </c>
      <c r="U776" s="41">
        <f t="shared" si="921"/>
        <v>2874.4418534220881</v>
      </c>
      <c r="V776" s="41">
        <f t="shared" si="907"/>
        <v>962.31314223261234</v>
      </c>
      <c r="W776" s="51">
        <v>1662.38</v>
      </c>
      <c r="X776" s="51"/>
      <c r="Y776" s="41"/>
      <c r="Z776" s="40">
        <f t="shared" si="922"/>
        <v>22595.650000000005</v>
      </c>
      <c r="AA776" s="54">
        <f t="shared" si="908"/>
        <v>2458.049293261487</v>
      </c>
      <c r="AB776" s="54">
        <f t="shared" si="909"/>
        <v>14472.189853316428</v>
      </c>
      <c r="AC776" s="54">
        <f t="shared" si="910"/>
        <v>2874.4418534220881</v>
      </c>
      <c r="AD776" s="54">
        <f t="shared" si="911"/>
        <v>1128.5890000000002</v>
      </c>
      <c r="AE776" s="54">
        <f t="shared" si="912"/>
        <v>1662.38</v>
      </c>
      <c r="AF776" s="54">
        <f t="shared" si="913"/>
        <v>0</v>
      </c>
      <c r="AG776" s="54"/>
      <c r="AH776" s="42">
        <f t="shared" si="914"/>
        <v>22595.650000000005</v>
      </c>
      <c r="AI776" s="56">
        <f t="shared" si="915"/>
        <v>3904.2499999999964</v>
      </c>
    </row>
    <row r="777" spans="1:35" x14ac:dyDescent="0.25">
      <c r="A777" s="31">
        <v>5</v>
      </c>
      <c r="B777" s="158">
        <v>8488.9</v>
      </c>
      <c r="C777" s="33">
        <v>2.2999999999999998</v>
      </c>
      <c r="D777" s="33">
        <v>10.64</v>
      </c>
      <c r="E777" s="33">
        <v>3.72</v>
      </c>
      <c r="F777" s="35">
        <v>0.77</v>
      </c>
      <c r="G777" s="35">
        <v>1.33</v>
      </c>
      <c r="H777" s="35"/>
      <c r="I777" s="51">
        <v>157553.99</v>
      </c>
      <c r="J777" s="41">
        <f t="shared" si="905"/>
        <v>17826.632999999983</v>
      </c>
      <c r="K777" s="41">
        <f t="shared" si="916"/>
        <v>90321.896000000008</v>
      </c>
      <c r="L777" s="41">
        <f t="shared" si="917"/>
        <v>31578.707999999999</v>
      </c>
      <c r="M777" s="41">
        <f t="shared" si="918"/>
        <v>6536.4529999999995</v>
      </c>
      <c r="N777" s="41">
        <v>11290.3</v>
      </c>
      <c r="O777" s="41"/>
      <c r="P777" s="213">
        <f t="shared" si="906"/>
        <v>1.0791128171365258</v>
      </c>
      <c r="Q777" s="40">
        <f t="shared" si="885"/>
        <v>157553.99</v>
      </c>
      <c r="R777" s="51">
        <v>170018.53</v>
      </c>
      <c r="S777" s="41">
        <f t="shared" si="919"/>
        <v>19293.275596005442</v>
      </c>
      <c r="T777" s="41">
        <f t="shared" si="920"/>
        <v>97467.515641672318</v>
      </c>
      <c r="U777" s="41">
        <f t="shared" si="921"/>
        <v>34076.988551411741</v>
      </c>
      <c r="V777" s="41">
        <f t="shared" si="907"/>
        <v>7053.570210910495</v>
      </c>
      <c r="W777" s="51">
        <v>12127.18</v>
      </c>
      <c r="X777" s="51"/>
      <c r="Y777" s="41"/>
      <c r="Z777" s="40">
        <f t="shared" si="922"/>
        <v>170018.53</v>
      </c>
      <c r="AA777" s="54">
        <f t="shared" si="908"/>
        <v>19810.39280691593</v>
      </c>
      <c r="AB777" s="54">
        <f t="shared" si="909"/>
        <v>97467.515641672318</v>
      </c>
      <c r="AC777" s="54">
        <f t="shared" si="910"/>
        <v>34076.988551411741</v>
      </c>
      <c r="AD777" s="54">
        <f t="shared" si="911"/>
        <v>6536.4529999999995</v>
      </c>
      <c r="AE777" s="54">
        <f t="shared" si="912"/>
        <v>12127.18</v>
      </c>
      <c r="AF777" s="54">
        <f t="shared" si="913"/>
        <v>0</v>
      </c>
      <c r="AG777" s="54"/>
      <c r="AH777" s="42">
        <f t="shared" si="914"/>
        <v>170018.53</v>
      </c>
      <c r="AI777" s="56">
        <f t="shared" si="915"/>
        <v>-12464.540000000008</v>
      </c>
    </row>
    <row r="778" spans="1:35" x14ac:dyDescent="0.25">
      <c r="A778" s="31">
        <v>6</v>
      </c>
      <c r="B778" s="158">
        <v>10701.3</v>
      </c>
      <c r="C778" s="33">
        <v>2.2999999999999998</v>
      </c>
      <c r="D778" s="33">
        <v>10.85</v>
      </c>
      <c r="E778" s="33">
        <v>2.5099999999999998</v>
      </c>
      <c r="F778" s="35">
        <v>0.77</v>
      </c>
      <c r="G778" s="35">
        <v>1.33</v>
      </c>
      <c r="H778" s="35"/>
      <c r="I778" s="51">
        <v>188022.09</v>
      </c>
      <c r="J778" s="41">
        <f t="shared" si="905"/>
        <v>22579.961000000018</v>
      </c>
      <c r="K778" s="41">
        <f t="shared" si="916"/>
        <v>116109.10499999998</v>
      </c>
      <c r="L778" s="41">
        <f t="shared" si="917"/>
        <v>26860.262999999995</v>
      </c>
      <c r="M778" s="41">
        <f t="shared" si="918"/>
        <v>8240.0010000000002</v>
      </c>
      <c r="N778" s="41">
        <v>14232.76</v>
      </c>
      <c r="O778" s="41"/>
      <c r="P778" s="213">
        <f t="shared" si="906"/>
        <v>0.99120002335895752</v>
      </c>
      <c r="Q778" s="40">
        <f t="shared" si="885"/>
        <v>188022.09</v>
      </c>
      <c r="R778" s="51">
        <v>186367.5</v>
      </c>
      <c r="S778" s="41">
        <f t="shared" si="919"/>
        <v>22542.309915106795</v>
      </c>
      <c r="T778" s="41">
        <f t="shared" si="920"/>
        <v>115087.34758818764</v>
      </c>
      <c r="U778" s="41">
        <f t="shared" si="921"/>
        <v>26623.893313027736</v>
      </c>
      <c r="V778" s="41">
        <f t="shared" si="907"/>
        <v>8167.4891836778334</v>
      </c>
      <c r="W778" s="51">
        <v>13946.46</v>
      </c>
      <c r="X778" s="51"/>
      <c r="Y778" s="41"/>
      <c r="Z778" s="40">
        <f t="shared" si="922"/>
        <v>186367.5</v>
      </c>
      <c r="AA778" s="54">
        <f t="shared" si="908"/>
        <v>22469.798098784639</v>
      </c>
      <c r="AB778" s="54">
        <f t="shared" si="909"/>
        <v>115087.34758818764</v>
      </c>
      <c r="AC778" s="54">
        <f t="shared" si="910"/>
        <v>26623.893313027736</v>
      </c>
      <c r="AD778" s="54">
        <f t="shared" si="911"/>
        <v>8240.0010000000002</v>
      </c>
      <c r="AE778" s="54">
        <f t="shared" si="912"/>
        <v>13946.46</v>
      </c>
      <c r="AF778" s="54">
        <f t="shared" si="913"/>
        <v>0</v>
      </c>
      <c r="AG778" s="54"/>
      <c r="AH778" s="42">
        <f t="shared" si="914"/>
        <v>186367.5</v>
      </c>
      <c r="AI778" s="56">
        <f t="shared" si="915"/>
        <v>1654.5899999999965</v>
      </c>
    </row>
    <row r="779" spans="1:35" x14ac:dyDescent="0.25">
      <c r="A779" s="31">
        <v>7</v>
      </c>
      <c r="B779" s="158">
        <v>4988.2</v>
      </c>
      <c r="C779" s="33">
        <v>2.2999999999999998</v>
      </c>
      <c r="D779" s="33">
        <v>11.22</v>
      </c>
      <c r="E779" s="33">
        <v>3.45</v>
      </c>
      <c r="F779" s="35">
        <v>0.77</v>
      </c>
      <c r="G779" s="35">
        <v>1.33</v>
      </c>
      <c r="H779" s="35"/>
      <c r="I779" s="51">
        <v>95374.52</v>
      </c>
      <c r="J779" s="41">
        <f>I779-K779-L779-M779-N779-O779</f>
        <v>11722.222000000003</v>
      </c>
      <c r="K779" s="41">
        <f t="shared" si="916"/>
        <v>55967.603999999999</v>
      </c>
      <c r="L779" s="41">
        <f t="shared" si="917"/>
        <v>17209.29</v>
      </c>
      <c r="M779" s="41">
        <f t="shared" si="918"/>
        <v>3840.9139999999998</v>
      </c>
      <c r="N779" s="41">
        <v>6634.49</v>
      </c>
      <c r="O779" s="41"/>
      <c r="P779" s="213">
        <f t="shared" si="906"/>
        <v>0.92141926376143224</v>
      </c>
      <c r="Q779" s="40">
        <f t="shared" si="885"/>
        <v>95374.52</v>
      </c>
      <c r="R779" s="51">
        <v>87879.92</v>
      </c>
      <c r="S779" s="41">
        <f t="shared" si="919"/>
        <v>10797.448056120651</v>
      </c>
      <c r="T779" s="41">
        <f t="shared" si="920"/>
        <v>51569.628472171389</v>
      </c>
      <c r="U779" s="41">
        <f t="shared" si="921"/>
        <v>15856.97132165698</v>
      </c>
      <c r="V779" s="41">
        <f t="shared" si="907"/>
        <v>3539.0921500509776</v>
      </c>
      <c r="W779" s="51">
        <v>6116.78</v>
      </c>
      <c r="X779" s="51"/>
      <c r="Y779" s="41"/>
      <c r="Z779" s="40">
        <f t="shared" si="922"/>
        <v>87879.919999999984</v>
      </c>
      <c r="AA779" s="54">
        <f t="shared" si="908"/>
        <v>10495.626206171612</v>
      </c>
      <c r="AB779" s="54">
        <f t="shared" si="909"/>
        <v>51569.628472171389</v>
      </c>
      <c r="AC779" s="54">
        <f t="shared" si="910"/>
        <v>15856.97132165698</v>
      </c>
      <c r="AD779" s="54">
        <f t="shared" si="911"/>
        <v>3840.9139999999998</v>
      </c>
      <c r="AE779" s="54">
        <f t="shared" si="912"/>
        <v>6116.78</v>
      </c>
      <c r="AF779" s="54">
        <f t="shared" si="913"/>
        <v>0</v>
      </c>
      <c r="AG779" s="54"/>
      <c r="AH779" s="42">
        <f t="shared" si="914"/>
        <v>87879.919999999984</v>
      </c>
      <c r="AI779" s="56">
        <f t="shared" si="915"/>
        <v>7494.6000000000204</v>
      </c>
    </row>
    <row r="780" spans="1:35" x14ac:dyDescent="0.25">
      <c r="A780" s="31">
        <v>8</v>
      </c>
      <c r="B780" s="158">
        <v>2363.9</v>
      </c>
      <c r="C780" s="33">
        <v>2.2999999999999998</v>
      </c>
      <c r="D780" s="33">
        <v>11.02</v>
      </c>
      <c r="E780" s="33">
        <v>3.07</v>
      </c>
      <c r="F780" s="35">
        <v>0.77</v>
      </c>
      <c r="G780" s="35">
        <v>1.33</v>
      </c>
      <c r="H780" s="35"/>
      <c r="I780" s="51">
        <v>43472.27</v>
      </c>
      <c r="J780" s="41">
        <f>I780-K780-L780-M780-N780-O780</f>
        <v>5200.655999999999</v>
      </c>
      <c r="K780" s="41">
        <f t="shared" si="916"/>
        <v>26050.178</v>
      </c>
      <c r="L780" s="41">
        <f t="shared" si="917"/>
        <v>7257.1729999999998</v>
      </c>
      <c r="M780" s="41">
        <f t="shared" si="918"/>
        <v>1820.2030000000002</v>
      </c>
      <c r="N780" s="41">
        <v>3144.06</v>
      </c>
      <c r="O780" s="41"/>
      <c r="P780" s="213">
        <f t="shared" si="906"/>
        <v>0.84682902457129583</v>
      </c>
      <c r="Q780" s="40">
        <f t="shared" si="885"/>
        <v>43472.27</v>
      </c>
      <c r="R780" s="51">
        <v>36813.58</v>
      </c>
      <c r="S780" s="41">
        <f t="shared" si="919"/>
        <v>4404.04771060448</v>
      </c>
      <c r="T780" s="41">
        <f t="shared" si="920"/>
        <v>22060.046825648631</v>
      </c>
      <c r="U780" s="41">
        <f t="shared" si="921"/>
        <v>6145.5847327351448</v>
      </c>
      <c r="V780" s="41">
        <f t="shared" si="907"/>
        <v>1541.4007310117465</v>
      </c>
      <c r="W780" s="51">
        <v>2662.5</v>
      </c>
      <c r="X780" s="51"/>
      <c r="Y780" s="41"/>
      <c r="Z780" s="40">
        <f t="shared" si="922"/>
        <v>36813.58</v>
      </c>
      <c r="AA780" s="54">
        <f t="shared" si="908"/>
        <v>4125.2454416162254</v>
      </c>
      <c r="AB780" s="54">
        <f t="shared" si="909"/>
        <v>22060.046825648631</v>
      </c>
      <c r="AC780" s="54">
        <f t="shared" si="910"/>
        <v>6145.5847327351448</v>
      </c>
      <c r="AD780" s="54">
        <f t="shared" si="911"/>
        <v>1820.2030000000002</v>
      </c>
      <c r="AE780" s="54">
        <f t="shared" si="912"/>
        <v>2662.5</v>
      </c>
      <c r="AF780" s="54">
        <f t="shared" si="913"/>
        <v>0</v>
      </c>
      <c r="AG780" s="54"/>
      <c r="AH780" s="42">
        <f t="shared" si="914"/>
        <v>36813.58</v>
      </c>
      <c r="AI780" s="56">
        <f t="shared" si="915"/>
        <v>6658.6899999999951</v>
      </c>
    </row>
    <row r="781" spans="1:35" x14ac:dyDescent="0.25">
      <c r="A781" s="31">
        <v>9</v>
      </c>
      <c r="B781" s="158">
        <v>7667.4</v>
      </c>
      <c r="C781" s="33">
        <v>2.2999999999999998</v>
      </c>
      <c r="D781" s="33">
        <v>10.91</v>
      </c>
      <c r="E781" s="33">
        <v>3.26</v>
      </c>
      <c r="F781" s="35">
        <v>0.77</v>
      </c>
      <c r="G781" s="35">
        <v>1.33</v>
      </c>
      <c r="H781" s="35"/>
      <c r="I781" s="51">
        <v>142384.65</v>
      </c>
      <c r="J781" s="41">
        <f>I781-K781-L781-M781-N781-O781</f>
        <v>17636.103999999988</v>
      </c>
      <c r="K781" s="41">
        <f t="shared" si="916"/>
        <v>83651.334000000003</v>
      </c>
      <c r="L781" s="41">
        <f t="shared" si="917"/>
        <v>24995.723999999998</v>
      </c>
      <c r="M781" s="41">
        <f t="shared" si="918"/>
        <v>5903.8980000000001</v>
      </c>
      <c r="N781" s="41">
        <v>10197.59</v>
      </c>
      <c r="O781" s="41"/>
      <c r="P781" s="213">
        <f t="shared" si="906"/>
        <v>0.92424197411729425</v>
      </c>
      <c r="Q781" s="40">
        <f t="shared" si="885"/>
        <v>142384.65</v>
      </c>
      <c r="R781" s="51">
        <v>131597.87</v>
      </c>
      <c r="S781" s="41">
        <f t="shared" si="919"/>
        <v>16337.598289536681</v>
      </c>
      <c r="T781" s="41">
        <f t="shared" si="920"/>
        <v>77314.074073705138</v>
      </c>
      <c r="U781" s="41">
        <f t="shared" si="921"/>
        <v>23102.097294251031</v>
      </c>
      <c r="V781" s="41">
        <f t="shared" si="907"/>
        <v>5456.6303425071455</v>
      </c>
      <c r="W781" s="51">
        <v>9387.4699999999993</v>
      </c>
      <c r="X781" s="51"/>
      <c r="Y781" s="41"/>
      <c r="Z781" s="40">
        <f t="shared" si="922"/>
        <v>131597.87</v>
      </c>
      <c r="AA781" s="54">
        <f t="shared" si="908"/>
        <v>15890.330632043828</v>
      </c>
      <c r="AB781" s="54">
        <f t="shared" si="909"/>
        <v>77314.074073705138</v>
      </c>
      <c r="AC781" s="54">
        <f t="shared" si="910"/>
        <v>23102.097294251031</v>
      </c>
      <c r="AD781" s="54">
        <f t="shared" si="911"/>
        <v>5903.8980000000001</v>
      </c>
      <c r="AE781" s="54">
        <f t="shared" si="912"/>
        <v>9387.4699999999993</v>
      </c>
      <c r="AF781" s="54">
        <f t="shared" si="913"/>
        <v>0</v>
      </c>
      <c r="AG781" s="54"/>
      <c r="AH781" s="42">
        <f t="shared" si="914"/>
        <v>131597.87</v>
      </c>
      <c r="AI781" s="56">
        <f t="shared" si="915"/>
        <v>10786.779999999999</v>
      </c>
    </row>
    <row r="782" spans="1:35" x14ac:dyDescent="0.25">
      <c r="A782" s="31">
        <v>10</v>
      </c>
      <c r="B782" s="158">
        <v>6150.5</v>
      </c>
      <c r="C782" s="33">
        <v>2.2999999999999998</v>
      </c>
      <c r="D782" s="33">
        <v>10.63</v>
      </c>
      <c r="E782" s="33">
        <v>3.97</v>
      </c>
      <c r="F782" s="35">
        <v>0.77</v>
      </c>
      <c r="G782" s="35">
        <v>1.33</v>
      </c>
      <c r="H782" s="35"/>
      <c r="I782" s="51">
        <v>116860.41</v>
      </c>
      <c r="J782" s="41">
        <f t="shared" ref="J782:J788" si="923">I782-K782-L782-M782-N782</f>
        <v>14147.024999999998</v>
      </c>
      <c r="K782" s="41">
        <f t="shared" si="916"/>
        <v>65379.815000000002</v>
      </c>
      <c r="L782" s="41">
        <f t="shared" si="917"/>
        <v>24417.485000000001</v>
      </c>
      <c r="M782" s="41">
        <f t="shared" si="918"/>
        <v>4735.8850000000002</v>
      </c>
      <c r="N782" s="41">
        <v>8180.2</v>
      </c>
      <c r="O782" s="41"/>
      <c r="P782" s="213">
        <f t="shared" si="906"/>
        <v>0.95503926436677733</v>
      </c>
      <c r="Q782" s="40">
        <f t="shared" si="885"/>
        <v>116860.41</v>
      </c>
      <c r="R782" s="51">
        <v>111606.28</v>
      </c>
      <c r="S782" s="41">
        <f t="shared" si="919"/>
        <v>13508.016539351524</v>
      </c>
      <c r="T782" s="41">
        <f t="shared" si="920"/>
        <v>62440.290422036</v>
      </c>
      <c r="U782" s="41">
        <f t="shared" si="921"/>
        <v>23319.656912086819</v>
      </c>
      <c r="V782" s="41">
        <f t="shared" si="907"/>
        <v>4522.9561265256552</v>
      </c>
      <c r="W782" s="51">
        <v>7815.36</v>
      </c>
      <c r="X782" s="51"/>
      <c r="Y782" s="41"/>
      <c r="Z782" s="40">
        <f t="shared" si="922"/>
        <v>111606.28</v>
      </c>
      <c r="AA782" s="54">
        <f t="shared" si="908"/>
        <v>13295.087665877181</v>
      </c>
      <c r="AB782" s="54">
        <f t="shared" si="909"/>
        <v>62440.290422036</v>
      </c>
      <c r="AC782" s="54">
        <f t="shared" si="910"/>
        <v>23319.656912086819</v>
      </c>
      <c r="AD782" s="54">
        <f t="shared" si="911"/>
        <v>4735.8850000000002</v>
      </c>
      <c r="AE782" s="54">
        <f t="shared" si="912"/>
        <v>7815.36</v>
      </c>
      <c r="AF782" s="54">
        <f t="shared" si="913"/>
        <v>0</v>
      </c>
      <c r="AG782" s="54"/>
      <c r="AH782" s="42">
        <f t="shared" si="914"/>
        <v>111606.28</v>
      </c>
      <c r="AI782" s="56">
        <f t="shared" si="915"/>
        <v>5254.1300000000047</v>
      </c>
    </row>
    <row r="783" spans="1:35" x14ac:dyDescent="0.25">
      <c r="A783" s="31">
        <v>11</v>
      </c>
      <c r="B783" s="158">
        <v>6020.7</v>
      </c>
      <c r="C783" s="33">
        <v>2.2999999999999998</v>
      </c>
      <c r="D783" s="33">
        <v>10.48</v>
      </c>
      <c r="E783" s="33">
        <v>3.3</v>
      </c>
      <c r="F783" s="35">
        <v>0.77</v>
      </c>
      <c r="G783" s="35">
        <v>1.33</v>
      </c>
      <c r="H783" s="35"/>
      <c r="I783" s="51">
        <v>110118.57</v>
      </c>
      <c r="J783" s="41">
        <f t="shared" si="923"/>
        <v>14509.81500000001</v>
      </c>
      <c r="K783" s="41">
        <f t="shared" si="916"/>
        <v>63096.936000000002</v>
      </c>
      <c r="L783" s="41">
        <f t="shared" si="917"/>
        <v>19868.309999999998</v>
      </c>
      <c r="M783" s="41">
        <f t="shared" si="918"/>
        <v>4635.9390000000003</v>
      </c>
      <c r="N783" s="41">
        <v>8007.57</v>
      </c>
      <c r="O783" s="41"/>
      <c r="P783" s="213">
        <f t="shared" si="906"/>
        <v>1.1496248089672794</v>
      </c>
      <c r="Q783" s="40">
        <f t="shared" si="885"/>
        <v>110118.57</v>
      </c>
      <c r="R783" s="51">
        <v>126595.04</v>
      </c>
      <c r="S783" s="41">
        <f t="shared" si="919"/>
        <v>16672.684429067693</v>
      </c>
      <c r="T783" s="41">
        <f t="shared" si="920"/>
        <v>72537.802995420658</v>
      </c>
      <c r="U783" s="41">
        <f t="shared" si="921"/>
        <v>22841.102088252683</v>
      </c>
      <c r="V783" s="41">
        <f t="shared" si="907"/>
        <v>5329.5904872589608</v>
      </c>
      <c r="W783" s="51">
        <v>9213.86</v>
      </c>
      <c r="X783" s="51"/>
      <c r="Y783" s="41"/>
      <c r="Z783" s="40">
        <f t="shared" si="922"/>
        <v>126595.04</v>
      </c>
      <c r="AA783" s="54">
        <f t="shared" si="908"/>
        <v>17366.335916326658</v>
      </c>
      <c r="AB783" s="54">
        <f t="shared" si="909"/>
        <v>72537.802995420658</v>
      </c>
      <c r="AC783" s="54">
        <f t="shared" si="910"/>
        <v>22841.102088252683</v>
      </c>
      <c r="AD783" s="54">
        <f t="shared" si="911"/>
        <v>4635.9390000000003</v>
      </c>
      <c r="AE783" s="54">
        <f t="shared" si="912"/>
        <v>9213.86</v>
      </c>
      <c r="AF783" s="54">
        <f t="shared" si="913"/>
        <v>0</v>
      </c>
      <c r="AG783" s="54"/>
      <c r="AH783" s="42">
        <f t="shared" si="914"/>
        <v>126595.04</v>
      </c>
      <c r="AI783" s="56">
        <f t="shared" si="915"/>
        <v>-16476.469999999987</v>
      </c>
    </row>
    <row r="784" spans="1:35" x14ac:dyDescent="0.25">
      <c r="A784" s="31">
        <v>12</v>
      </c>
      <c r="B784" s="158">
        <v>2819.7</v>
      </c>
      <c r="C784" s="33">
        <v>2.2999999999999998</v>
      </c>
      <c r="D784" s="33">
        <v>10.71</v>
      </c>
      <c r="E784" s="33">
        <v>2.95</v>
      </c>
      <c r="F784" s="35">
        <v>0.77</v>
      </c>
      <c r="G784" s="35">
        <v>1.33</v>
      </c>
      <c r="H784" s="35"/>
      <c r="I784" s="51">
        <v>51205.83</v>
      </c>
      <c r="J784" s="41">
        <f t="shared" si="923"/>
        <v>6767.3590000000013</v>
      </c>
      <c r="K784" s="41">
        <f t="shared" si="916"/>
        <v>30198.987000000001</v>
      </c>
      <c r="L784" s="41">
        <f t="shared" si="917"/>
        <v>8318.1149999999998</v>
      </c>
      <c r="M784" s="41">
        <f t="shared" si="918"/>
        <v>2171.1689999999999</v>
      </c>
      <c r="N784" s="41">
        <v>3750.2</v>
      </c>
      <c r="O784" s="41"/>
      <c r="P784" s="213">
        <f t="shared" si="906"/>
        <v>0.83642116532433897</v>
      </c>
      <c r="Q784" s="40">
        <f t="shared" si="885"/>
        <v>51205.83</v>
      </c>
      <c r="R784" s="51">
        <v>42829.64</v>
      </c>
      <c r="S784" s="41">
        <f t="shared" si="919"/>
        <v>5693.6089551474906</v>
      </c>
      <c r="T784" s="41">
        <f t="shared" si="920"/>
        <v>25259.071898154565</v>
      </c>
      <c r="U784" s="41">
        <f t="shared" si="921"/>
        <v>6957.4474416018638</v>
      </c>
      <c r="V784" s="41">
        <f t="shared" si="907"/>
        <v>1816.0117050960796</v>
      </c>
      <c r="W784" s="51">
        <v>3103.5</v>
      </c>
      <c r="X784" s="51"/>
      <c r="Y784" s="41"/>
      <c r="Z784" s="40">
        <f t="shared" si="922"/>
        <v>42829.639999999992</v>
      </c>
      <c r="AA784" s="54">
        <f t="shared" si="908"/>
        <v>5338.4516602435615</v>
      </c>
      <c r="AB784" s="54">
        <f t="shared" si="909"/>
        <v>25259.071898154565</v>
      </c>
      <c r="AC784" s="54">
        <f t="shared" si="910"/>
        <v>6957.4474416018638</v>
      </c>
      <c r="AD784" s="54">
        <f t="shared" si="911"/>
        <v>2171.1689999999999</v>
      </c>
      <c r="AE784" s="54">
        <f t="shared" si="912"/>
        <v>3103.5</v>
      </c>
      <c r="AF784" s="54">
        <f t="shared" si="913"/>
        <v>0</v>
      </c>
      <c r="AG784" s="54"/>
      <c r="AH784" s="42">
        <f t="shared" si="914"/>
        <v>42829.639999999992</v>
      </c>
      <c r="AI784" s="56">
        <f t="shared" si="915"/>
        <v>8376.1900000000096</v>
      </c>
    </row>
    <row r="785" spans="1:35" x14ac:dyDescent="0.25">
      <c r="A785" s="31">
        <v>13</v>
      </c>
      <c r="B785" s="158">
        <v>7986.1</v>
      </c>
      <c r="C785" s="33">
        <v>2.2999999999999998</v>
      </c>
      <c r="D785" s="33">
        <v>10.74</v>
      </c>
      <c r="E785" s="33">
        <v>2.81</v>
      </c>
      <c r="F785" s="35">
        <v>0.77</v>
      </c>
      <c r="G785" s="35">
        <v>1.33</v>
      </c>
      <c r="H785" s="35"/>
      <c r="I785" s="51">
        <v>143750.42000000001</v>
      </c>
      <c r="J785" s="41">
        <f t="shared" si="923"/>
        <v>18767.918000000001</v>
      </c>
      <c r="K785" s="41">
        <f t="shared" si="916"/>
        <v>85770.714000000007</v>
      </c>
      <c r="L785" s="41">
        <f t="shared" si="917"/>
        <v>22440.941000000003</v>
      </c>
      <c r="M785" s="41">
        <f t="shared" si="918"/>
        <v>6149.2970000000005</v>
      </c>
      <c r="N785" s="41">
        <v>10621.55</v>
      </c>
      <c r="O785" s="41"/>
      <c r="P785" s="213">
        <f t="shared" si="906"/>
        <v>1.1205210391733116</v>
      </c>
      <c r="Q785" s="40">
        <f t="shared" si="885"/>
        <v>143750.42000000001</v>
      </c>
      <c r="R785" s="51">
        <v>161075.37</v>
      </c>
      <c r="S785" s="41">
        <f t="shared" si="919"/>
        <v>21112.337224110779</v>
      </c>
      <c r="T785" s="41">
        <f t="shared" si="920"/>
        <v>96107.889581916912</v>
      </c>
      <c r="U785" s="41">
        <f t="shared" si="921"/>
        <v>25145.546529346975</v>
      </c>
      <c r="V785" s="41">
        <f t="shared" si="907"/>
        <v>6890.4166646253279</v>
      </c>
      <c r="W785" s="51">
        <v>11819.18</v>
      </c>
      <c r="X785" s="51"/>
      <c r="Y785" s="41"/>
      <c r="Z785" s="40">
        <f t="shared" si="922"/>
        <v>161075.36999999997</v>
      </c>
      <c r="AA785" s="54">
        <f t="shared" si="908"/>
        <v>21853.456888736095</v>
      </c>
      <c r="AB785" s="54">
        <f t="shared" si="909"/>
        <v>96107.889581916912</v>
      </c>
      <c r="AC785" s="54">
        <f t="shared" si="910"/>
        <v>25145.546529346975</v>
      </c>
      <c r="AD785" s="54">
        <f t="shared" si="911"/>
        <v>6149.2970000000005</v>
      </c>
      <c r="AE785" s="54">
        <f t="shared" si="912"/>
        <v>11819.18</v>
      </c>
      <c r="AF785" s="54">
        <f t="shared" si="913"/>
        <v>0</v>
      </c>
      <c r="AG785" s="54"/>
      <c r="AH785" s="42">
        <f t="shared" si="914"/>
        <v>161075.36999999997</v>
      </c>
      <c r="AI785" s="56">
        <f t="shared" si="915"/>
        <v>-17324.949999999953</v>
      </c>
    </row>
    <row r="786" spans="1:35" x14ac:dyDescent="0.25">
      <c r="A786" s="31">
        <v>14</v>
      </c>
      <c r="B786" s="158">
        <v>6546</v>
      </c>
      <c r="C786" s="33">
        <v>2.2999999999999998</v>
      </c>
      <c r="D786" s="33">
        <v>11.04</v>
      </c>
      <c r="E786" s="33">
        <v>2.82</v>
      </c>
      <c r="F786" s="35">
        <v>0.77</v>
      </c>
      <c r="G786" s="35">
        <v>1.33</v>
      </c>
      <c r="H786" s="35"/>
      <c r="I786" s="51">
        <v>119464.95</v>
      </c>
      <c r="J786" s="41">
        <f t="shared" si="923"/>
        <v>14990.720000000001</v>
      </c>
      <c r="K786" s="41">
        <f t="shared" si="916"/>
        <v>72267.839999999997</v>
      </c>
      <c r="L786" s="41">
        <f t="shared" si="917"/>
        <v>18459.719999999998</v>
      </c>
      <c r="M786" s="41">
        <f t="shared" si="918"/>
        <v>5040.42</v>
      </c>
      <c r="N786" s="41">
        <v>8706.25</v>
      </c>
      <c r="O786" s="41"/>
      <c r="P786" s="213">
        <f t="shared" si="906"/>
        <v>0.93586302928181031</v>
      </c>
      <c r="Q786" s="40">
        <f t="shared" si="885"/>
        <v>119464.95</v>
      </c>
      <c r="R786" s="51">
        <v>111802.83</v>
      </c>
      <c r="S786" s="41">
        <f t="shared" si="919"/>
        <v>14024.278129000184</v>
      </c>
      <c r="T786" s="41">
        <f t="shared" si="920"/>
        <v>67632.799662053178</v>
      </c>
      <c r="U786" s="41">
        <f t="shared" si="921"/>
        <v>17275.769478894017</v>
      </c>
      <c r="V786" s="41">
        <f t="shared" si="907"/>
        <v>4717.142730052622</v>
      </c>
      <c r="W786" s="51">
        <v>8152.84</v>
      </c>
      <c r="X786" s="51"/>
      <c r="Y786" s="41"/>
      <c r="Z786" s="40">
        <f t="shared" si="922"/>
        <v>111802.83</v>
      </c>
      <c r="AA786" s="54">
        <f t="shared" si="908"/>
        <v>13701.000859052816</v>
      </c>
      <c r="AB786" s="54">
        <f t="shared" si="909"/>
        <v>67632.799662053178</v>
      </c>
      <c r="AC786" s="54">
        <f t="shared" si="910"/>
        <v>17275.769478894017</v>
      </c>
      <c r="AD786" s="54">
        <f t="shared" si="911"/>
        <v>5040.42</v>
      </c>
      <c r="AE786" s="54">
        <f t="shared" si="912"/>
        <v>8152.84</v>
      </c>
      <c r="AF786" s="54">
        <f t="shared" si="913"/>
        <v>0</v>
      </c>
      <c r="AG786" s="54"/>
      <c r="AH786" s="42">
        <f t="shared" si="914"/>
        <v>111802.83</v>
      </c>
      <c r="AI786" s="56">
        <f t="shared" si="915"/>
        <v>7662.1199999999953</v>
      </c>
    </row>
    <row r="787" spans="1:35" x14ac:dyDescent="0.25">
      <c r="A787" s="31">
        <v>31</v>
      </c>
      <c r="B787" s="158">
        <v>2809.8</v>
      </c>
      <c r="C787" s="33">
        <v>2.2999999999999998</v>
      </c>
      <c r="D787" s="33">
        <v>10.98</v>
      </c>
      <c r="E787" s="33">
        <v>3.74</v>
      </c>
      <c r="F787" s="35">
        <v>0.77</v>
      </c>
      <c r="G787" s="35">
        <v>1.33</v>
      </c>
      <c r="H787" s="35"/>
      <c r="I787" s="51">
        <v>52852.6</v>
      </c>
      <c r="J787" s="41">
        <f t="shared" si="923"/>
        <v>5591.6779999999935</v>
      </c>
      <c r="K787" s="41">
        <f t="shared" si="916"/>
        <v>30851.604000000003</v>
      </c>
      <c r="L787" s="41">
        <f t="shared" si="917"/>
        <v>10508.652000000002</v>
      </c>
      <c r="M787" s="41">
        <f t="shared" si="918"/>
        <v>2163.5460000000003</v>
      </c>
      <c r="N787" s="41">
        <v>3737.12</v>
      </c>
      <c r="O787" s="41"/>
      <c r="P787" s="213">
        <f t="shared" si="906"/>
        <v>0.97067485800130937</v>
      </c>
      <c r="Q787" s="40">
        <f t="shared" si="885"/>
        <v>52852.6</v>
      </c>
      <c r="R787" s="51">
        <v>51302.69</v>
      </c>
      <c r="S787" s="41">
        <f t="shared" si="919"/>
        <v>5424.9196739728941</v>
      </c>
      <c r="T787" s="41">
        <f t="shared" si="920"/>
        <v>29946.876331812629</v>
      </c>
      <c r="U787" s="41">
        <f t="shared" si="921"/>
        <v>10200.484287885178</v>
      </c>
      <c r="V787" s="41">
        <f t="shared" si="907"/>
        <v>2100.0997063293012</v>
      </c>
      <c r="W787" s="51">
        <v>3630.31</v>
      </c>
      <c r="X787" s="51"/>
      <c r="Y787" s="41"/>
      <c r="Z787" s="40">
        <f t="shared" si="922"/>
        <v>51302.69</v>
      </c>
      <c r="AA787" s="54">
        <f t="shared" si="908"/>
        <v>5361.4733803021954</v>
      </c>
      <c r="AB787" s="54">
        <f t="shared" si="909"/>
        <v>29946.876331812629</v>
      </c>
      <c r="AC787" s="54">
        <f t="shared" si="910"/>
        <v>10200.484287885178</v>
      </c>
      <c r="AD787" s="54">
        <f t="shared" si="911"/>
        <v>2163.5460000000003</v>
      </c>
      <c r="AE787" s="54">
        <f t="shared" si="912"/>
        <v>3630.31</v>
      </c>
      <c r="AF787" s="54">
        <f t="shared" si="913"/>
        <v>0</v>
      </c>
      <c r="AG787" s="54"/>
      <c r="AH787" s="42">
        <f t="shared" si="914"/>
        <v>51302.69</v>
      </c>
      <c r="AI787" s="56">
        <f t="shared" si="915"/>
        <v>1549.9099999999962</v>
      </c>
    </row>
    <row r="788" spans="1:35" x14ac:dyDescent="0.25">
      <c r="A788" s="31">
        <v>32</v>
      </c>
      <c r="B788" s="158">
        <v>5327</v>
      </c>
      <c r="C788" s="33">
        <v>2.2999999999999998</v>
      </c>
      <c r="D788" s="33">
        <v>10.34</v>
      </c>
      <c r="E788" s="33">
        <v>2.02</v>
      </c>
      <c r="F788" s="35">
        <v>0.77</v>
      </c>
      <c r="G788" s="35">
        <v>1.33</v>
      </c>
      <c r="H788" s="35"/>
      <c r="I788" s="51">
        <v>87789.29</v>
      </c>
      <c r="J788" s="41">
        <f t="shared" si="923"/>
        <v>10760.839999999993</v>
      </c>
      <c r="K788" s="41">
        <f t="shared" si="916"/>
        <v>55081.18</v>
      </c>
      <c r="L788" s="41">
        <f t="shared" si="917"/>
        <v>10760.54</v>
      </c>
      <c r="M788" s="41">
        <f t="shared" si="918"/>
        <v>4101.79</v>
      </c>
      <c r="N788" s="41">
        <v>7084.94</v>
      </c>
      <c r="O788" s="41"/>
      <c r="P788" s="213">
        <f t="shared" si="906"/>
        <v>0.90623127263018077</v>
      </c>
      <c r="Q788" s="40">
        <f t="shared" si="885"/>
        <v>87789.29</v>
      </c>
      <c r="R788" s="51">
        <v>79557.399999999994</v>
      </c>
      <c r="S788" s="41">
        <f t="shared" si="919"/>
        <v>9751.8339204782169</v>
      </c>
      <c r="T788" s="41">
        <f t="shared" si="920"/>
        <v>49916.287849372064</v>
      </c>
      <c r="U788" s="41">
        <f t="shared" si="921"/>
        <v>9751.5378583879665</v>
      </c>
      <c r="V788" s="41">
        <f t="shared" si="907"/>
        <v>3717.1703717617493</v>
      </c>
      <c r="W788" s="51">
        <v>6420.57</v>
      </c>
      <c r="X788" s="51"/>
      <c r="Y788" s="41"/>
      <c r="Z788" s="40">
        <f t="shared" si="922"/>
        <v>79557.399999999994</v>
      </c>
      <c r="AA788" s="54">
        <f t="shared" si="908"/>
        <v>9367.2142922399653</v>
      </c>
      <c r="AB788" s="54">
        <f t="shared" si="909"/>
        <v>49916.287849372064</v>
      </c>
      <c r="AC788" s="54">
        <f t="shared" si="910"/>
        <v>9751.5378583879665</v>
      </c>
      <c r="AD788" s="54">
        <f t="shared" si="911"/>
        <v>4101.79</v>
      </c>
      <c r="AE788" s="54">
        <f t="shared" si="912"/>
        <v>6420.57</v>
      </c>
      <c r="AF788" s="54">
        <f t="shared" si="913"/>
        <v>0</v>
      </c>
      <c r="AG788" s="54"/>
      <c r="AH788" s="42">
        <f t="shared" si="914"/>
        <v>79557.399999999994</v>
      </c>
      <c r="AI788" s="56">
        <f t="shared" si="915"/>
        <v>8231.89</v>
      </c>
    </row>
    <row r="789" spans="1:35" x14ac:dyDescent="0.25">
      <c r="A789" s="32" t="s">
        <v>37</v>
      </c>
      <c r="B789" s="53">
        <f>SUM(B773:B788)</f>
        <v>79945.899999999994</v>
      </c>
      <c r="C789" s="33"/>
      <c r="D789" s="34"/>
      <c r="E789" s="34"/>
      <c r="F789" s="35"/>
      <c r="G789" s="35"/>
      <c r="H789" s="35"/>
      <c r="I789" s="43">
        <f t="shared" ref="I789:N789" si="924">SUM(I773:I788)</f>
        <v>1492311.6600000001</v>
      </c>
      <c r="J789" s="43">
        <f t="shared" si="924"/>
        <v>179147.61</v>
      </c>
      <c r="K789" s="43">
        <f t="shared" si="924"/>
        <v>874818.06400000013</v>
      </c>
      <c r="L789" s="43">
        <f t="shared" si="924"/>
        <v>270458.99299999996</v>
      </c>
      <c r="M789" s="43">
        <f t="shared" si="924"/>
        <v>61558.343000000001</v>
      </c>
      <c r="N789" s="43">
        <f t="shared" si="924"/>
        <v>106328.65</v>
      </c>
      <c r="O789" s="43">
        <f>SUM(O778:O788)</f>
        <v>0</v>
      </c>
      <c r="P789" s="213">
        <f t="shared" si="906"/>
        <v>0.98211475476912091</v>
      </c>
      <c r="Q789" s="40">
        <f t="shared" si="885"/>
        <v>1492311.6600000001</v>
      </c>
      <c r="R789" s="43">
        <f t="shared" ref="R789:W789" si="925">SUM(R773:R788)</f>
        <v>1465621.2999999998</v>
      </c>
      <c r="S789" s="43">
        <f t="shared" si="925"/>
        <v>176766.38869552236</v>
      </c>
      <c r="T789" s="43">
        <f t="shared" si="925"/>
        <v>860328.69205259823</v>
      </c>
      <c r="U789" s="43">
        <f t="shared" si="925"/>
        <v>263322.67476979655</v>
      </c>
      <c r="V789" s="43">
        <f t="shared" si="925"/>
        <v>60673.124482082785</v>
      </c>
      <c r="W789" s="43">
        <f t="shared" si="925"/>
        <v>104530.42000000001</v>
      </c>
      <c r="X789" s="43">
        <f>SUM(X778:X788)</f>
        <v>0</v>
      </c>
      <c r="Y789" s="41"/>
      <c r="Z789" s="40">
        <f t="shared" ref="Z789:AE789" si="926">SUM(Z773:Z788)</f>
        <v>1465621.2999999996</v>
      </c>
      <c r="AA789" s="55">
        <f t="shared" si="926"/>
        <v>175881.17017760512</v>
      </c>
      <c r="AB789" s="55">
        <f t="shared" si="926"/>
        <v>860328.69205259823</v>
      </c>
      <c r="AC789" s="55">
        <f t="shared" si="926"/>
        <v>263322.67476979655</v>
      </c>
      <c r="AD789" s="55">
        <f t="shared" si="926"/>
        <v>61558.343000000001</v>
      </c>
      <c r="AE789" s="55">
        <f t="shared" si="926"/>
        <v>104530.42000000001</v>
      </c>
      <c r="AF789" s="55">
        <f>SUM(AF778:AF788)</f>
        <v>0</v>
      </c>
      <c r="AG789" s="54"/>
      <c r="AH789" s="42">
        <f>SUM(AH773:AH788)</f>
        <v>1465621.2999999996</v>
      </c>
      <c r="AI789" s="56">
        <f>SUM(AI773:AI788)</f>
        <v>26690.360000000073</v>
      </c>
    </row>
    <row r="790" spans="1:35" x14ac:dyDescent="0.25">
      <c r="A790" s="6" t="s">
        <v>45</v>
      </c>
      <c r="B790" s="37"/>
      <c r="G790" s="35"/>
      <c r="P790" s="213"/>
      <c r="Q790" s="40">
        <f t="shared" si="885"/>
        <v>0</v>
      </c>
    </row>
    <row r="791" spans="1:35" x14ac:dyDescent="0.25">
      <c r="A791" s="31">
        <v>5</v>
      </c>
      <c r="B791" s="158">
        <v>12921.5</v>
      </c>
      <c r="C791" s="33">
        <v>2.48</v>
      </c>
      <c r="D791" s="33">
        <v>10.57</v>
      </c>
      <c r="E791" s="33">
        <v>4.29</v>
      </c>
      <c r="F791" s="35">
        <v>0.77</v>
      </c>
      <c r="G791" s="35">
        <v>1.33</v>
      </c>
      <c r="H791" s="35">
        <v>5.51</v>
      </c>
      <c r="I791" s="51">
        <v>322908.77</v>
      </c>
      <c r="J791" s="41">
        <f>I791-K791-L791-M791-N791-O791</f>
        <v>32562.375</v>
      </c>
      <c r="K791" s="41">
        <f t="shared" ref="K791:K796" si="927">B791*D791</f>
        <v>136580.255</v>
      </c>
      <c r="L791" s="41">
        <f t="shared" ref="L791:L796" si="928">E791*B791</f>
        <v>55433.235000000001</v>
      </c>
      <c r="M791" s="41">
        <f t="shared" ref="M791:M796" si="929">F791*B791</f>
        <v>9949.5550000000003</v>
      </c>
      <c r="N791" s="41">
        <v>17185.72</v>
      </c>
      <c r="O791" s="41">
        <v>71197.63</v>
      </c>
      <c r="P791" s="213">
        <f t="shared" ref="P791:P797" si="930">R791/I791</f>
        <v>1.0722406517481702</v>
      </c>
      <c r="Q791" s="40">
        <f t="shared" si="885"/>
        <v>322908.77</v>
      </c>
      <c r="R791" s="51">
        <v>346235.91</v>
      </c>
      <c r="S791" s="41">
        <f t="shared" ref="S791:S796" si="931">R791-T791-U791-V791-W791-X791</f>
        <v>33777.453000154943</v>
      </c>
      <c r="T791" s="41">
        <f t="shared" ref="T791:T796" si="932">P791*K791</f>
        <v>146446.90163713129</v>
      </c>
      <c r="U791" s="41">
        <f t="shared" ref="U791:U796" si="933">L791*P791</f>
        <v>59437.768024909477</v>
      </c>
      <c r="V791" s="41">
        <f t="shared" ref="V791:V796" si="934">P791*M791</f>
        <v>10668.317337804267</v>
      </c>
      <c r="W791" s="51">
        <v>18556.93</v>
      </c>
      <c r="X791" s="51">
        <v>77348.539999999994</v>
      </c>
      <c r="Y791" s="41"/>
      <c r="Z791" s="40">
        <f t="shared" ref="Z791:Z796" si="935">SUM(S791:Y791)</f>
        <v>346235.91</v>
      </c>
      <c r="AA791" s="54">
        <f t="shared" ref="AA791:AA796" si="936">Z791-AF791-AE791-AD791-AC791-AB791</f>
        <v>34496.215337959235</v>
      </c>
      <c r="AB791" s="54">
        <f t="shared" ref="AB791:AC796" si="937">T791</f>
        <v>146446.90163713129</v>
      </c>
      <c r="AC791" s="54">
        <f t="shared" si="937"/>
        <v>59437.768024909477</v>
      </c>
      <c r="AD791" s="54">
        <f t="shared" ref="AD791:AD796" si="938">M791</f>
        <v>9949.5550000000003</v>
      </c>
      <c r="AE791" s="54">
        <f t="shared" ref="AE791:AF796" si="939">W791</f>
        <v>18556.93</v>
      </c>
      <c r="AF791" s="54">
        <f t="shared" si="939"/>
        <v>77348.539999999994</v>
      </c>
      <c r="AG791" s="54"/>
      <c r="AH791" s="42">
        <f t="shared" ref="AH791:AH796" si="940">SUM(AA791:AG791)</f>
        <v>346235.91</v>
      </c>
      <c r="AI791" s="56">
        <f t="shared" ref="AI791:AI796" si="941">I791-Z791</f>
        <v>-23327.139999999956</v>
      </c>
    </row>
    <row r="792" spans="1:35" x14ac:dyDescent="0.25">
      <c r="A792" s="31">
        <v>13</v>
      </c>
      <c r="B792" s="158">
        <v>6390.9</v>
      </c>
      <c r="C792" s="33">
        <v>2.2999999999999998</v>
      </c>
      <c r="D792" s="33">
        <v>10.99</v>
      </c>
      <c r="E792" s="33">
        <v>2.99</v>
      </c>
      <c r="F792" s="35">
        <v>0.77</v>
      </c>
      <c r="G792" s="35">
        <v>1.33</v>
      </c>
      <c r="H792" s="35"/>
      <c r="I792" s="51">
        <v>118039.91</v>
      </c>
      <c r="J792" s="41">
        <f>I792-K792-L792-M792-N792</f>
        <v>15274.15500000001</v>
      </c>
      <c r="K792" s="41">
        <f t="shared" si="927"/>
        <v>70235.990999999995</v>
      </c>
      <c r="L792" s="41">
        <f t="shared" si="928"/>
        <v>19108.791000000001</v>
      </c>
      <c r="M792" s="41">
        <f t="shared" si="929"/>
        <v>4920.9929999999995</v>
      </c>
      <c r="N792" s="41">
        <v>8499.98</v>
      </c>
      <c r="O792" s="41"/>
      <c r="P792" s="213">
        <f t="shared" si="930"/>
        <v>1.0425836481915312</v>
      </c>
      <c r="Q792" s="40">
        <f t="shared" si="885"/>
        <v>118039.91</v>
      </c>
      <c r="R792" s="51">
        <v>123066.48</v>
      </c>
      <c r="S792" s="41">
        <f t="shared" si="931"/>
        <v>15923.924400897968</v>
      </c>
      <c r="T792" s="41">
        <f t="shared" si="932"/>
        <v>73226.895731127544</v>
      </c>
      <c r="U792" s="41">
        <f t="shared" si="933"/>
        <v>19922.513033309497</v>
      </c>
      <c r="V792" s="41">
        <f t="shared" si="934"/>
        <v>5130.5468346649868</v>
      </c>
      <c r="W792" s="51">
        <v>8862.6</v>
      </c>
      <c r="X792" s="51"/>
      <c r="Y792" s="41"/>
      <c r="Z792" s="40">
        <f t="shared" si="935"/>
        <v>123066.48000000001</v>
      </c>
      <c r="AA792" s="54">
        <f t="shared" si="936"/>
        <v>16133.478235562958</v>
      </c>
      <c r="AB792" s="54">
        <f t="shared" si="937"/>
        <v>73226.895731127544</v>
      </c>
      <c r="AC792" s="54">
        <f t="shared" si="937"/>
        <v>19922.513033309497</v>
      </c>
      <c r="AD792" s="54">
        <f t="shared" si="938"/>
        <v>4920.9929999999995</v>
      </c>
      <c r="AE792" s="54">
        <f t="shared" si="939"/>
        <v>8862.6</v>
      </c>
      <c r="AF792" s="54">
        <f t="shared" si="939"/>
        <v>0</v>
      </c>
      <c r="AG792" s="54"/>
      <c r="AH792" s="42">
        <f t="shared" si="940"/>
        <v>123066.48000000001</v>
      </c>
      <c r="AI792" s="56">
        <f t="shared" si="941"/>
        <v>-5026.570000000007</v>
      </c>
    </row>
    <row r="793" spans="1:35" x14ac:dyDescent="0.25">
      <c r="A793" s="31">
        <v>15</v>
      </c>
      <c r="B793" s="158">
        <v>13644.5</v>
      </c>
      <c r="C793" s="33">
        <v>2.2999999999999998</v>
      </c>
      <c r="D793" s="33">
        <v>11.04</v>
      </c>
      <c r="E793" s="33">
        <v>3.75</v>
      </c>
      <c r="F793" s="35">
        <v>0.77</v>
      </c>
      <c r="G793" s="35">
        <v>1.33</v>
      </c>
      <c r="H793" s="35"/>
      <c r="I793" s="51">
        <v>260883.55</v>
      </c>
      <c r="J793" s="41">
        <f>I793-K793-L793-M793-N793</f>
        <v>30427.909999999989</v>
      </c>
      <c r="K793" s="41">
        <f t="shared" si="927"/>
        <v>150635.28</v>
      </c>
      <c r="L793" s="41">
        <f t="shared" si="928"/>
        <v>51166.875</v>
      </c>
      <c r="M793" s="41">
        <f t="shared" si="929"/>
        <v>10506.264999999999</v>
      </c>
      <c r="N793" s="41">
        <v>18147.22</v>
      </c>
      <c r="O793" s="41"/>
      <c r="P793" s="213">
        <f t="shared" si="930"/>
        <v>0.98936797663171938</v>
      </c>
      <c r="Q793" s="40">
        <f t="shared" si="885"/>
        <v>260883.55</v>
      </c>
      <c r="R793" s="51">
        <v>258109.83</v>
      </c>
      <c r="S793" s="41">
        <f t="shared" si="931"/>
        <v>29957.668082722721</v>
      </c>
      <c r="T793" s="41">
        <f t="shared" si="932"/>
        <v>149033.72218295251</v>
      </c>
      <c r="U793" s="41">
        <f t="shared" si="933"/>
        <v>50622.867589318106</v>
      </c>
      <c r="V793" s="41">
        <f t="shared" si="934"/>
        <v>10394.56214500665</v>
      </c>
      <c r="W793" s="51">
        <v>18101.009999999998</v>
      </c>
      <c r="X793" s="51"/>
      <c r="Y793" s="41"/>
      <c r="Z793" s="40">
        <f t="shared" si="935"/>
        <v>258109.83</v>
      </c>
      <c r="AA793" s="54">
        <f t="shared" si="936"/>
        <v>29845.965227729379</v>
      </c>
      <c r="AB793" s="54">
        <f t="shared" si="937"/>
        <v>149033.72218295251</v>
      </c>
      <c r="AC793" s="54">
        <f t="shared" si="937"/>
        <v>50622.867589318106</v>
      </c>
      <c r="AD793" s="54">
        <f t="shared" si="938"/>
        <v>10506.264999999999</v>
      </c>
      <c r="AE793" s="54">
        <f t="shared" si="939"/>
        <v>18101.009999999998</v>
      </c>
      <c r="AF793" s="54">
        <f t="shared" si="939"/>
        <v>0</v>
      </c>
      <c r="AG793" s="54"/>
      <c r="AH793" s="42">
        <f t="shared" si="940"/>
        <v>258109.83000000002</v>
      </c>
      <c r="AI793" s="56">
        <f t="shared" si="941"/>
        <v>2773.7200000000012</v>
      </c>
    </row>
    <row r="794" spans="1:35" x14ac:dyDescent="0.25">
      <c r="A794" s="31">
        <v>16</v>
      </c>
      <c r="B794" s="158">
        <v>10087.700000000001</v>
      </c>
      <c r="C794" s="33">
        <v>2.2999999999999998</v>
      </c>
      <c r="D794" s="33">
        <v>11.15</v>
      </c>
      <c r="E794" s="33">
        <v>3</v>
      </c>
      <c r="F794" s="35">
        <v>0.77</v>
      </c>
      <c r="G794" s="35">
        <v>1.33</v>
      </c>
      <c r="H794" s="35"/>
      <c r="I794" s="51">
        <v>188338.46</v>
      </c>
      <c r="J794" s="41">
        <f>I794-K794-L794-M794-N794</f>
        <v>24413.135999999973</v>
      </c>
      <c r="K794" s="41">
        <f t="shared" si="927"/>
        <v>112477.85500000001</v>
      </c>
      <c r="L794" s="41">
        <f t="shared" si="928"/>
        <v>30263.100000000002</v>
      </c>
      <c r="M794" s="41">
        <f t="shared" si="929"/>
        <v>7767.5290000000005</v>
      </c>
      <c r="N794" s="41">
        <v>13416.84</v>
      </c>
      <c r="O794" s="41"/>
      <c r="P794" s="213">
        <f t="shared" si="930"/>
        <v>0.97897843064024215</v>
      </c>
      <c r="Q794" s="40">
        <f t="shared" si="885"/>
        <v>188338.46</v>
      </c>
      <c r="R794" s="51">
        <v>184379.29</v>
      </c>
      <c r="S794" s="41">
        <f t="shared" si="931"/>
        <v>23896.420535638004</v>
      </c>
      <c r="T794" s="41">
        <f t="shared" si="932"/>
        <v>110113.39396968072</v>
      </c>
      <c r="U794" s="41">
        <f t="shared" si="933"/>
        <v>29626.922144308715</v>
      </c>
      <c r="V794" s="41">
        <f t="shared" si="934"/>
        <v>7604.2433503725697</v>
      </c>
      <c r="W794" s="51">
        <v>13138.31</v>
      </c>
      <c r="X794" s="51"/>
      <c r="Y794" s="41"/>
      <c r="Z794" s="40">
        <f t="shared" si="935"/>
        <v>184379.29</v>
      </c>
      <c r="AA794" s="54">
        <f t="shared" si="936"/>
        <v>23733.134886010565</v>
      </c>
      <c r="AB794" s="54">
        <f t="shared" si="937"/>
        <v>110113.39396968072</v>
      </c>
      <c r="AC794" s="54">
        <f t="shared" si="937"/>
        <v>29626.922144308715</v>
      </c>
      <c r="AD794" s="54">
        <f t="shared" si="938"/>
        <v>7767.5290000000005</v>
      </c>
      <c r="AE794" s="54">
        <f t="shared" si="939"/>
        <v>13138.31</v>
      </c>
      <c r="AF794" s="54">
        <f t="shared" si="939"/>
        <v>0</v>
      </c>
      <c r="AG794" s="54"/>
      <c r="AH794" s="42">
        <f t="shared" si="940"/>
        <v>184379.29</v>
      </c>
      <c r="AI794" s="56">
        <f t="shared" si="941"/>
        <v>3959.1699999999837</v>
      </c>
    </row>
    <row r="795" spans="1:35" x14ac:dyDescent="0.25">
      <c r="A795" s="31">
        <v>17</v>
      </c>
      <c r="B795" s="158">
        <v>6466.1</v>
      </c>
      <c r="C795" s="33">
        <v>2.2999999999999998</v>
      </c>
      <c r="D795" s="33">
        <v>11.07</v>
      </c>
      <c r="E795" s="33">
        <v>3.25</v>
      </c>
      <c r="F795" s="35">
        <v>0.77</v>
      </c>
      <c r="G795" s="35">
        <v>1.33</v>
      </c>
      <c r="H795" s="35"/>
      <c r="I795" s="51">
        <v>120334.35</v>
      </c>
      <c r="J795" s="41">
        <f>I795-K795-L795-M795-N795</f>
        <v>14160.951000000005</v>
      </c>
      <c r="K795" s="41">
        <f t="shared" si="927"/>
        <v>71579.726999999999</v>
      </c>
      <c r="L795" s="41">
        <f t="shared" si="928"/>
        <v>21014.825000000001</v>
      </c>
      <c r="M795" s="41">
        <f t="shared" si="929"/>
        <v>4978.8970000000008</v>
      </c>
      <c r="N795" s="41">
        <v>8599.9500000000007</v>
      </c>
      <c r="O795" s="41"/>
      <c r="P795" s="213">
        <f t="shared" si="930"/>
        <v>0.94909375419404352</v>
      </c>
      <c r="Q795" s="40">
        <f t="shared" si="885"/>
        <v>120334.35</v>
      </c>
      <c r="R795" s="51">
        <v>114208.58</v>
      </c>
      <c r="S795" s="41">
        <f t="shared" si="931"/>
        <v>13437.368978928967</v>
      </c>
      <c r="T795" s="41">
        <f t="shared" si="932"/>
        <v>67935.871822614732</v>
      </c>
      <c r="U795" s="41">
        <f t="shared" si="933"/>
        <v>19945.03915298084</v>
      </c>
      <c r="V795" s="41">
        <f t="shared" si="934"/>
        <v>4725.4400454754614</v>
      </c>
      <c r="W795" s="51">
        <v>8164.86</v>
      </c>
      <c r="X795" s="51"/>
      <c r="Y795" s="41"/>
      <c r="Z795" s="40">
        <f t="shared" si="935"/>
        <v>114208.58</v>
      </c>
      <c r="AA795" s="54">
        <f t="shared" si="936"/>
        <v>13183.912024404432</v>
      </c>
      <c r="AB795" s="54">
        <f t="shared" si="937"/>
        <v>67935.871822614732</v>
      </c>
      <c r="AC795" s="54">
        <f t="shared" si="937"/>
        <v>19945.03915298084</v>
      </c>
      <c r="AD795" s="54">
        <f t="shared" si="938"/>
        <v>4978.8970000000008</v>
      </c>
      <c r="AE795" s="54">
        <f t="shared" si="939"/>
        <v>8164.86</v>
      </c>
      <c r="AF795" s="54">
        <f t="shared" si="939"/>
        <v>0</v>
      </c>
      <c r="AG795" s="54"/>
      <c r="AH795" s="42">
        <f t="shared" si="940"/>
        <v>114208.58</v>
      </c>
      <c r="AI795" s="56">
        <f t="shared" si="941"/>
        <v>6125.7700000000041</v>
      </c>
    </row>
    <row r="796" spans="1:35" x14ac:dyDescent="0.25">
      <c r="A796" s="31" t="s">
        <v>38</v>
      </c>
      <c r="B796" s="158">
        <v>5386.3</v>
      </c>
      <c r="C796" s="33">
        <v>2.2999999999999998</v>
      </c>
      <c r="D796" s="33">
        <v>11.65</v>
      </c>
      <c r="E796" s="33">
        <v>1.51</v>
      </c>
      <c r="F796" s="35">
        <v>0.77</v>
      </c>
      <c r="G796" s="35">
        <v>1.33</v>
      </c>
      <c r="H796" s="35"/>
      <c r="I796" s="51">
        <v>93667.82</v>
      </c>
      <c r="J796" s="41">
        <f>I796-K796-L796-M796-N796</f>
        <v>11472.800999999999</v>
      </c>
      <c r="K796" s="41">
        <f t="shared" si="927"/>
        <v>62750.395000000004</v>
      </c>
      <c r="L796" s="41">
        <f t="shared" si="928"/>
        <v>8133.3130000000001</v>
      </c>
      <c r="M796" s="41">
        <f t="shared" si="929"/>
        <v>4147.451</v>
      </c>
      <c r="N796" s="41">
        <v>7163.86</v>
      </c>
      <c r="O796" s="41"/>
      <c r="P796" s="213">
        <f t="shared" si="930"/>
        <v>0.98899163020982017</v>
      </c>
      <c r="Q796" s="40">
        <f t="shared" si="885"/>
        <v>93667.82</v>
      </c>
      <c r="R796" s="51">
        <v>92636.69</v>
      </c>
      <c r="S796" s="41">
        <f t="shared" si="931"/>
        <v>11323.42174405778</v>
      </c>
      <c r="T796" s="41">
        <f t="shared" si="932"/>
        <v>62059.615447360149</v>
      </c>
      <c r="U796" s="41">
        <f t="shared" si="933"/>
        <v>8043.7784828767235</v>
      </c>
      <c r="V796" s="41">
        <f t="shared" si="934"/>
        <v>4101.7943257053485</v>
      </c>
      <c r="W796" s="51">
        <v>7108.08</v>
      </c>
      <c r="X796" s="51"/>
      <c r="Y796" s="41"/>
      <c r="Z796" s="40">
        <f t="shared" si="935"/>
        <v>92636.689999999988</v>
      </c>
      <c r="AA796" s="54">
        <f t="shared" si="936"/>
        <v>11277.765069763118</v>
      </c>
      <c r="AB796" s="54">
        <f t="shared" si="937"/>
        <v>62059.615447360149</v>
      </c>
      <c r="AC796" s="54">
        <f t="shared" si="937"/>
        <v>8043.7784828767235</v>
      </c>
      <c r="AD796" s="54">
        <f t="shared" si="938"/>
        <v>4147.451</v>
      </c>
      <c r="AE796" s="54">
        <f t="shared" si="939"/>
        <v>7108.08</v>
      </c>
      <c r="AF796" s="54">
        <f t="shared" si="939"/>
        <v>0</v>
      </c>
      <c r="AG796" s="54"/>
      <c r="AH796" s="42">
        <f t="shared" si="940"/>
        <v>92636.689999999988</v>
      </c>
      <c r="AI796" s="56">
        <f t="shared" si="941"/>
        <v>1031.1300000000192</v>
      </c>
    </row>
    <row r="797" spans="1:35" x14ac:dyDescent="0.25">
      <c r="A797" s="32" t="s">
        <v>37</v>
      </c>
      <c r="B797" s="159">
        <f>SUM(B791:B796)</f>
        <v>54897.000000000007</v>
      </c>
      <c r="C797" s="33"/>
      <c r="D797" s="34"/>
      <c r="E797" s="34"/>
      <c r="F797" s="35"/>
      <c r="G797" s="35"/>
      <c r="H797" s="35"/>
      <c r="I797" s="43">
        <f t="shared" ref="I797:O797" si="942">SUM(I791:I796)</f>
        <v>1104172.8599999999</v>
      </c>
      <c r="J797" s="43">
        <f t="shared" si="942"/>
        <v>128311.32799999998</v>
      </c>
      <c r="K797" s="43">
        <f t="shared" si="942"/>
        <v>604259.50299999991</v>
      </c>
      <c r="L797" s="43">
        <f t="shared" si="942"/>
        <v>185120.139</v>
      </c>
      <c r="M797" s="43">
        <f t="shared" si="942"/>
        <v>42270.69</v>
      </c>
      <c r="N797" s="43">
        <f t="shared" si="942"/>
        <v>73013.569999999992</v>
      </c>
      <c r="O797" s="43">
        <f t="shared" si="942"/>
        <v>71197.63</v>
      </c>
      <c r="P797" s="213">
        <f t="shared" si="930"/>
        <v>1.0130993257704235</v>
      </c>
      <c r="Q797" s="40">
        <f t="shared" si="885"/>
        <v>1104172.8599999999</v>
      </c>
      <c r="R797" s="43">
        <f t="shared" ref="R797:W797" si="943">SUM(R791:R796)</f>
        <v>1118636.78</v>
      </c>
      <c r="S797" s="43">
        <f t="shared" si="943"/>
        <v>128316.25674240038</v>
      </c>
      <c r="T797" s="43">
        <f t="shared" si="943"/>
        <v>608816.40079086693</v>
      </c>
      <c r="U797" s="43">
        <f t="shared" si="943"/>
        <v>187598.88842770335</v>
      </c>
      <c r="V797" s="43">
        <f t="shared" si="943"/>
        <v>42624.904039029287</v>
      </c>
      <c r="W797" s="43">
        <f t="shared" si="943"/>
        <v>73931.789999999994</v>
      </c>
      <c r="X797" s="43">
        <f>SUM(X785:X796)</f>
        <v>77348.539999999994</v>
      </c>
      <c r="Y797" s="41"/>
      <c r="Z797" s="40">
        <f t="shared" ref="Z797:AF797" si="944">SUM(Z791:Z796)</f>
        <v>1118636.78</v>
      </c>
      <c r="AA797" s="55">
        <f t="shared" si="944"/>
        <v>128670.47078142969</v>
      </c>
      <c r="AB797" s="55">
        <f t="shared" si="944"/>
        <v>608816.40079086693</v>
      </c>
      <c r="AC797" s="55">
        <f t="shared" si="944"/>
        <v>187598.88842770335</v>
      </c>
      <c r="AD797" s="55">
        <f t="shared" si="944"/>
        <v>42270.69</v>
      </c>
      <c r="AE797" s="55">
        <f t="shared" si="944"/>
        <v>73931.789999999994</v>
      </c>
      <c r="AF797" s="55">
        <f t="shared" si="944"/>
        <v>77348.539999999994</v>
      </c>
      <c r="AG797" s="54"/>
      <c r="AH797" s="42">
        <f>SUM(AH791:AH796)</f>
        <v>1118636.78</v>
      </c>
      <c r="AI797" s="56">
        <f>SUM(AI791:AI796)</f>
        <v>-14463.919999999955</v>
      </c>
    </row>
    <row r="798" spans="1:35" x14ac:dyDescent="0.25">
      <c r="A798" t="s">
        <v>40</v>
      </c>
      <c r="P798" s="213"/>
      <c r="Q798" s="40">
        <f t="shared" si="885"/>
        <v>0</v>
      </c>
    </row>
    <row r="799" spans="1:35" x14ac:dyDescent="0.25">
      <c r="A799" s="31">
        <v>2</v>
      </c>
      <c r="B799" s="158">
        <v>14818.5</v>
      </c>
      <c r="C799" s="33">
        <v>2.2999999999999998</v>
      </c>
      <c r="D799" s="33">
        <v>10.92</v>
      </c>
      <c r="E799" s="33">
        <v>3.15</v>
      </c>
      <c r="F799" s="35">
        <v>0.77</v>
      </c>
      <c r="G799" s="35">
        <v>1.33</v>
      </c>
      <c r="H799" s="35"/>
      <c r="I799" s="51">
        <v>273550.69</v>
      </c>
      <c r="J799" s="41">
        <f>I799-K799-L799-M799-N799</f>
        <v>33935.340000000011</v>
      </c>
      <c r="K799" s="41">
        <f>B799*D799</f>
        <v>161818.01999999999</v>
      </c>
      <c r="L799" s="41">
        <f>E799*B799</f>
        <v>46678.275000000001</v>
      </c>
      <c r="M799" s="41">
        <f>F799*B799</f>
        <v>11410.245000000001</v>
      </c>
      <c r="N799" s="41">
        <v>19708.810000000001</v>
      </c>
      <c r="O799" s="41"/>
      <c r="P799" s="213">
        <f>R799/I799</f>
        <v>0.94779925431736256</v>
      </c>
      <c r="Q799" s="40">
        <f t="shared" si="885"/>
        <v>273550.69</v>
      </c>
      <c r="R799" s="51">
        <v>259271.14</v>
      </c>
      <c r="S799" s="41">
        <f>R799-T799-U799-V799-W799-X799</f>
        <v>32168.825368488742</v>
      </c>
      <c r="T799" s="41">
        <f>P799*K799</f>
        <v>153370.99869111206</v>
      </c>
      <c r="U799" s="41">
        <f>L799*P799</f>
        <v>44241.634237820792</v>
      </c>
      <c r="V799" s="41">
        <f>P799*M799</f>
        <v>10814.621702578415</v>
      </c>
      <c r="W799" s="51">
        <v>18675.060000000001</v>
      </c>
      <c r="X799" s="51"/>
      <c r="Y799" s="41"/>
      <c r="Z799" s="40">
        <f>SUM(S799:Y799)</f>
        <v>259271.13999999998</v>
      </c>
      <c r="AA799" s="54">
        <f>Z799-AF799-AE799-AD799-AC799-AB799</f>
        <v>31573.20207106715</v>
      </c>
      <c r="AB799" s="54">
        <f t="shared" ref="AB799:AC802" si="945">T799</f>
        <v>153370.99869111206</v>
      </c>
      <c r="AC799" s="54">
        <f t="shared" si="945"/>
        <v>44241.634237820792</v>
      </c>
      <c r="AD799" s="54">
        <f>M799</f>
        <v>11410.245000000001</v>
      </c>
      <c r="AE799" s="54">
        <f t="shared" ref="AE799:AF802" si="946">W799</f>
        <v>18675.060000000001</v>
      </c>
      <c r="AF799" s="54">
        <f t="shared" si="946"/>
        <v>0</v>
      </c>
      <c r="AG799" s="54"/>
      <c r="AH799" s="42">
        <f>SUM(AA799:AG799)</f>
        <v>259271.14</v>
      </c>
      <c r="AI799" s="56">
        <f>I799-Z799</f>
        <v>14279.550000000017</v>
      </c>
    </row>
    <row r="800" spans="1:35" x14ac:dyDescent="0.25">
      <c r="A800" s="31">
        <v>14</v>
      </c>
      <c r="B800" s="158">
        <v>9268.9</v>
      </c>
      <c r="C800" s="33">
        <v>2.2999999999999998</v>
      </c>
      <c r="D800" s="33">
        <v>10.92</v>
      </c>
      <c r="E800" s="33">
        <v>2.95</v>
      </c>
      <c r="F800" s="35">
        <v>0.77</v>
      </c>
      <c r="G800" s="35">
        <v>1.33</v>
      </c>
      <c r="H800" s="35"/>
      <c r="I800" s="51">
        <v>171196.83</v>
      </c>
      <c r="J800" s="41">
        <f>I800-K800-L800-M800-N800</f>
        <v>23172.453999999991</v>
      </c>
      <c r="K800" s="41">
        <f>B800*D800</f>
        <v>101216.38799999999</v>
      </c>
      <c r="L800" s="41">
        <f>E800*B800</f>
        <v>27343.255000000001</v>
      </c>
      <c r="M800" s="41">
        <f>F800*B800</f>
        <v>7137.0529999999999</v>
      </c>
      <c r="N800" s="41">
        <v>12327.68</v>
      </c>
      <c r="O800" s="41"/>
      <c r="P800" s="213">
        <f>R800/I800</f>
        <v>0.89915858839208662</v>
      </c>
      <c r="Q800" s="40">
        <f t="shared" si="885"/>
        <v>171196.83</v>
      </c>
      <c r="R800" s="51">
        <v>153933.1</v>
      </c>
      <c r="S800" s="41">
        <f>R800-T800-U800-V800-W800-X800</f>
        <v>20821.250375169904</v>
      </c>
      <c r="T800" s="41">
        <f>P800*K800</f>
        <v>91009.584556225731</v>
      </c>
      <c r="U800" s="41">
        <f>L800*P800</f>
        <v>24585.922567844864</v>
      </c>
      <c r="V800" s="41">
        <f>P800*M800</f>
        <v>6417.3425007595069</v>
      </c>
      <c r="W800" s="51">
        <v>11099</v>
      </c>
      <c r="X800" s="51"/>
      <c r="Y800" s="41"/>
      <c r="Z800" s="40">
        <f>SUM(S800:Y800)</f>
        <v>153933.09999999998</v>
      </c>
      <c r="AA800" s="54">
        <f>Z800-AF800-AE800-AD800-AC800-AB800</f>
        <v>20101.539875929375</v>
      </c>
      <c r="AB800" s="54">
        <f t="shared" si="945"/>
        <v>91009.584556225731</v>
      </c>
      <c r="AC800" s="54">
        <f t="shared" si="945"/>
        <v>24585.922567844864</v>
      </c>
      <c r="AD800" s="54">
        <f>M800</f>
        <v>7137.0529999999999</v>
      </c>
      <c r="AE800" s="54">
        <f t="shared" si="946"/>
        <v>11099</v>
      </c>
      <c r="AF800" s="54">
        <f t="shared" si="946"/>
        <v>0</v>
      </c>
      <c r="AG800" s="54"/>
      <c r="AH800" s="42">
        <f>SUM(AA800:AG800)</f>
        <v>153933.09999999998</v>
      </c>
      <c r="AI800" s="56">
        <f>I800-Z800</f>
        <v>17263.73000000001</v>
      </c>
    </row>
    <row r="801" spans="1:35" x14ac:dyDescent="0.25">
      <c r="A801" s="31">
        <v>6</v>
      </c>
      <c r="B801" s="158">
        <v>7878.8</v>
      </c>
      <c r="C801" s="33">
        <v>2.2999999999999998</v>
      </c>
      <c r="D801" s="33">
        <v>11.24</v>
      </c>
      <c r="E801" s="33">
        <v>3.02</v>
      </c>
      <c r="F801" s="35">
        <v>0.77</v>
      </c>
      <c r="G801" s="35">
        <v>1.33</v>
      </c>
      <c r="H801" s="35"/>
      <c r="I801" s="51">
        <v>143158.20000000001</v>
      </c>
      <c r="J801" s="41">
        <f>I801-K801-L801-M801-N801</f>
        <v>14261.15600000001</v>
      </c>
      <c r="K801" s="41">
        <f>B801*D801</f>
        <v>88557.712</v>
      </c>
      <c r="L801" s="41">
        <f>E801*B801</f>
        <v>23793.976000000002</v>
      </c>
      <c r="M801" s="41">
        <f>F801*B801</f>
        <v>6066.6760000000004</v>
      </c>
      <c r="N801" s="41">
        <v>10478.68</v>
      </c>
      <c r="O801" s="41"/>
      <c r="P801" s="213">
        <f>R801/I801</f>
        <v>1.0099421479174786</v>
      </c>
      <c r="Q801" s="40">
        <f t="shared" si="885"/>
        <v>143158.20000000001</v>
      </c>
      <c r="R801" s="51">
        <v>144581.5</v>
      </c>
      <c r="S801" s="41">
        <f>R801-T801-U801-V801-W801-X801</f>
        <v>14664.043108966174</v>
      </c>
      <c r="T801" s="41">
        <f>P801*K801</f>
        <v>89438.165871937468</v>
      </c>
      <c r="U801" s="41">
        <f>L801*P801</f>
        <v>24030.539228936937</v>
      </c>
      <c r="V801" s="41">
        <f>P801*M801</f>
        <v>6126.9917901594181</v>
      </c>
      <c r="W801" s="51">
        <v>10321.76</v>
      </c>
      <c r="X801" s="51"/>
      <c r="Y801" s="41"/>
      <c r="Z801" s="40">
        <f>SUM(S801:Y801)</f>
        <v>144581.5</v>
      </c>
      <c r="AA801" s="54">
        <f>Z801-AF801-AE801-AD801-AC801-AB801</f>
        <v>14724.358899125582</v>
      </c>
      <c r="AB801" s="54">
        <f t="shared" si="945"/>
        <v>89438.165871937468</v>
      </c>
      <c r="AC801" s="54">
        <f t="shared" si="945"/>
        <v>24030.539228936937</v>
      </c>
      <c r="AD801" s="54">
        <f>M801</f>
        <v>6066.6760000000004</v>
      </c>
      <c r="AE801" s="54">
        <f t="shared" si="946"/>
        <v>10321.76</v>
      </c>
      <c r="AF801" s="54">
        <f t="shared" si="946"/>
        <v>0</v>
      </c>
      <c r="AG801" s="54"/>
      <c r="AH801" s="42">
        <f>SUM(AA801:AG801)</f>
        <v>144581.5</v>
      </c>
      <c r="AI801" s="56">
        <f>I801-Z801</f>
        <v>-1423.2999999999884</v>
      </c>
    </row>
    <row r="802" spans="1:35" x14ac:dyDescent="0.25">
      <c r="A802" s="31">
        <v>24</v>
      </c>
      <c r="B802" s="158">
        <v>3984.4</v>
      </c>
      <c r="C802" s="33">
        <v>2.2999999999999998</v>
      </c>
      <c r="D802" s="33">
        <v>12.24</v>
      </c>
      <c r="E802" s="33">
        <v>2.75</v>
      </c>
      <c r="F802" s="35">
        <v>0.77</v>
      </c>
      <c r="G802" s="35">
        <v>1.33</v>
      </c>
      <c r="H802" s="35"/>
      <c r="I802" s="51">
        <v>76928.649999999994</v>
      </c>
      <c r="J802" s="41">
        <f>I802-K802-L802-M802-N802</f>
        <v>8846.8759999999893</v>
      </c>
      <c r="K802" s="41">
        <f>B802*D802</f>
        <v>48769.056000000004</v>
      </c>
      <c r="L802" s="41">
        <f>E802*B802</f>
        <v>10957.1</v>
      </c>
      <c r="M802" s="41">
        <f>F802*B802</f>
        <v>3067.9880000000003</v>
      </c>
      <c r="N802" s="41">
        <v>5287.63</v>
      </c>
      <c r="O802" s="41"/>
      <c r="P802" s="213">
        <f>R802/I802</f>
        <v>1.0759038407667365</v>
      </c>
      <c r="Q802" s="40">
        <f t="shared" si="885"/>
        <v>76928.649999999994</v>
      </c>
      <c r="R802" s="51">
        <v>82767.83</v>
      </c>
      <c r="S802" s="41">
        <f>R802-T802-U802-V802-W802-X802</f>
        <v>10144.059292740469</v>
      </c>
      <c r="T802" s="41">
        <f>P802*K802</f>
        <v>52470.814660968063</v>
      </c>
      <c r="U802" s="41">
        <f>L802*P802</f>
        <v>11788.785973665208</v>
      </c>
      <c r="V802" s="41">
        <f>P802*M802</f>
        <v>3300.8600726262589</v>
      </c>
      <c r="W802" s="51">
        <v>5063.3100000000004</v>
      </c>
      <c r="X802" s="51"/>
      <c r="Y802" s="41"/>
      <c r="Z802" s="40">
        <f>SUM(S802:Y802)</f>
        <v>82767.829999999987</v>
      </c>
      <c r="AA802" s="54">
        <f>Z802-AF802-AE802-AD802-AC802-AB802</f>
        <v>10376.93136536672</v>
      </c>
      <c r="AB802" s="54">
        <f t="shared" si="945"/>
        <v>52470.814660968063</v>
      </c>
      <c r="AC802" s="54">
        <f t="shared" si="945"/>
        <v>11788.785973665208</v>
      </c>
      <c r="AD802" s="54">
        <f>M802</f>
        <v>3067.9880000000003</v>
      </c>
      <c r="AE802" s="54">
        <f t="shared" si="946"/>
        <v>5063.3100000000004</v>
      </c>
      <c r="AF802" s="54">
        <f t="shared" si="946"/>
        <v>0</v>
      </c>
      <c r="AG802" s="54"/>
      <c r="AH802" s="42">
        <f>SUM(AA802:AG802)</f>
        <v>82767.829999999987</v>
      </c>
      <c r="AI802" s="56">
        <f>I802-Z802</f>
        <v>-5839.179999999993</v>
      </c>
    </row>
    <row r="803" spans="1:35" x14ac:dyDescent="0.25">
      <c r="A803" s="32" t="s">
        <v>37</v>
      </c>
      <c r="B803" s="159">
        <f>SUM(B799:B802)</f>
        <v>35950.6</v>
      </c>
      <c r="C803" s="33"/>
      <c r="D803" s="34"/>
      <c r="E803" s="34"/>
      <c r="F803" s="35"/>
      <c r="G803" s="35"/>
      <c r="H803" s="35"/>
      <c r="I803" s="43">
        <f t="shared" ref="I803:O803" si="947">SUM(I799:I802)</f>
        <v>664834.37</v>
      </c>
      <c r="J803" s="43">
        <f t="shared" si="947"/>
        <v>80215.826000000001</v>
      </c>
      <c r="K803" s="43">
        <f t="shared" si="947"/>
        <v>400361.17599999998</v>
      </c>
      <c r="L803" s="43">
        <f t="shared" si="947"/>
        <v>108772.606</v>
      </c>
      <c r="M803" s="43">
        <f t="shared" si="947"/>
        <v>27681.962000000003</v>
      </c>
      <c r="N803" s="43">
        <f t="shared" si="947"/>
        <v>47802.799999999996</v>
      </c>
      <c r="O803" s="43">
        <f t="shared" si="947"/>
        <v>0</v>
      </c>
      <c r="P803" s="213">
        <f>R803/I803</f>
        <v>0.96347842245279824</v>
      </c>
      <c r="Q803" s="40">
        <f t="shared" si="885"/>
        <v>664834.37</v>
      </c>
      <c r="R803" s="43">
        <f t="shared" ref="R803:X803" si="948">SUM(R799:R802)</f>
        <v>640553.56999999995</v>
      </c>
      <c r="S803" s="43">
        <f t="shared" si="948"/>
        <v>77798.17814536528</v>
      </c>
      <c r="T803" s="43">
        <f t="shared" si="948"/>
        <v>386289.56378024333</v>
      </c>
      <c r="U803" s="43">
        <f t="shared" si="948"/>
        <v>104646.8820082678</v>
      </c>
      <c r="V803" s="43">
        <f t="shared" si="948"/>
        <v>26659.816066123596</v>
      </c>
      <c r="W803" s="43">
        <f t="shared" si="948"/>
        <v>45159.13</v>
      </c>
      <c r="X803" s="43">
        <f t="shared" si="948"/>
        <v>0</v>
      </c>
      <c r="Y803" s="41"/>
      <c r="Z803" s="40">
        <f>SUM(Z799:Z802)</f>
        <v>640553.56999999995</v>
      </c>
      <c r="AA803" s="55">
        <f>SUM(AA799:AA802)</f>
        <v>76776.032211488826</v>
      </c>
      <c r="AB803" s="55">
        <f>SUM(AB799:AB802)</f>
        <v>386289.56378024333</v>
      </c>
      <c r="AC803" s="55">
        <f>SUM(AC799:AC802)</f>
        <v>104646.8820082678</v>
      </c>
      <c r="AD803" s="55">
        <f>SUM(AD799:AD802)</f>
        <v>27681.962000000003</v>
      </c>
      <c r="AE803" s="55">
        <f>SUM(AE801:AE802)</f>
        <v>15385.07</v>
      </c>
      <c r="AF803" s="55">
        <f>SUM(AF799:AF802)</f>
        <v>0</v>
      </c>
      <c r="AG803" s="54"/>
      <c r="AH803" s="42">
        <f>SUM(AH799:AH802)</f>
        <v>640553.56999999995</v>
      </c>
      <c r="AI803" s="56">
        <f>SUM(AI799:AI802)</f>
        <v>24280.800000000047</v>
      </c>
    </row>
    <row r="804" spans="1:35" x14ac:dyDescent="0.25">
      <c r="A804" t="s">
        <v>41</v>
      </c>
      <c r="I804" t="s">
        <v>59</v>
      </c>
      <c r="P804" s="213"/>
      <c r="Q804" s="40" t="str">
        <f t="shared" si="885"/>
        <v xml:space="preserve"> </v>
      </c>
    </row>
    <row r="805" spans="1:35" x14ac:dyDescent="0.25">
      <c r="A805" s="31">
        <v>15</v>
      </c>
      <c r="B805" s="158">
        <v>3319.7</v>
      </c>
      <c r="C805" s="33">
        <v>2.2999999999999998</v>
      </c>
      <c r="D805" s="33">
        <v>13.7</v>
      </c>
      <c r="E805" s="33">
        <v>10</v>
      </c>
      <c r="F805" s="35">
        <v>0.77</v>
      </c>
      <c r="G805" s="35">
        <v>1.33</v>
      </c>
      <c r="H805" s="35"/>
      <c r="I805" s="51">
        <v>94500.7</v>
      </c>
      <c r="J805" s="41">
        <f>I805-K805-L805-M805-N805</f>
        <v>8852.3810000000049</v>
      </c>
      <c r="K805" s="41">
        <f>B805*D805</f>
        <v>45479.889999999992</v>
      </c>
      <c r="L805" s="41">
        <f>E805*B805</f>
        <v>33197</v>
      </c>
      <c r="M805" s="41">
        <f>F805*B805</f>
        <v>2556.1689999999999</v>
      </c>
      <c r="N805" s="41">
        <v>4415.26</v>
      </c>
      <c r="O805" s="41"/>
      <c r="P805" s="213">
        <f t="shared" ref="P805:P817" si="949">R805/I805</f>
        <v>1.0037610303415743</v>
      </c>
      <c r="Q805" s="40">
        <f t="shared" si="885"/>
        <v>94500.7</v>
      </c>
      <c r="R805" s="51">
        <v>94856.12</v>
      </c>
      <c r="S805" s="41">
        <f>R805-T805-U805-V805-W805-X805</f>
        <v>8787.5010003621064</v>
      </c>
      <c r="T805" s="41">
        <f>P805*K805</f>
        <v>45650.941246221453</v>
      </c>
      <c r="U805" s="41">
        <f>L805*P805</f>
        <v>33321.854924249245</v>
      </c>
      <c r="V805" s="41">
        <f t="shared" ref="V805:V816" si="950">P805*M805</f>
        <v>2565.7828291671913</v>
      </c>
      <c r="W805" s="51">
        <v>4530.04</v>
      </c>
      <c r="X805" s="51"/>
      <c r="Y805" s="41"/>
      <c r="Z805" s="40">
        <f>SUM(S805:Y805)</f>
        <v>94856.12</v>
      </c>
      <c r="AA805" s="54">
        <f t="shared" ref="AA805:AA816" si="951">Z805-AF805-AE805-AD805-AC805-AB805</f>
        <v>8797.1148295293096</v>
      </c>
      <c r="AB805" s="54">
        <f t="shared" ref="AB805:AB816" si="952">T805</f>
        <v>45650.941246221453</v>
      </c>
      <c r="AC805" s="54">
        <f t="shared" ref="AC805:AC816" si="953">U805</f>
        <v>33321.854924249245</v>
      </c>
      <c r="AD805" s="54">
        <f t="shared" ref="AD805:AD816" si="954">M805</f>
        <v>2556.1689999999999</v>
      </c>
      <c r="AE805" s="54">
        <f t="shared" ref="AE805:AE816" si="955">W805</f>
        <v>4530.04</v>
      </c>
      <c r="AF805" s="54">
        <f t="shared" ref="AF805:AF816" si="956">X805</f>
        <v>0</v>
      </c>
      <c r="AG805" s="54"/>
      <c r="AH805" s="42">
        <f t="shared" ref="AH805:AH816" si="957">SUM(AA805:AG805)</f>
        <v>94856.12</v>
      </c>
      <c r="AI805" s="56">
        <f t="shared" ref="AI805:AI816" si="958">I805-Z805</f>
        <v>-355.41999999999825</v>
      </c>
    </row>
    <row r="806" spans="1:35" x14ac:dyDescent="0.25">
      <c r="A806" s="31">
        <v>17</v>
      </c>
      <c r="B806" s="158">
        <v>2780.3</v>
      </c>
      <c r="C806" s="33">
        <v>2.2999999999999998</v>
      </c>
      <c r="D806" s="33">
        <v>13.23</v>
      </c>
      <c r="E806" s="33">
        <v>10</v>
      </c>
      <c r="F806" s="35">
        <v>0.77</v>
      </c>
      <c r="G806" s="35">
        <v>1.33</v>
      </c>
      <c r="H806" s="35"/>
      <c r="I806" s="51">
        <v>76986.84</v>
      </c>
      <c r="J806" s="41">
        <f>I806-K806-L806-M806-N806</f>
        <v>6561.8499999999904</v>
      </c>
      <c r="K806" s="41">
        <f t="shared" ref="K806:K816" si="959">B806*D806</f>
        <v>36783.369000000006</v>
      </c>
      <c r="L806" s="41">
        <f t="shared" ref="L806:L816" si="960">E806*B806</f>
        <v>27803</v>
      </c>
      <c r="M806" s="41">
        <f t="shared" ref="M806:M816" si="961">F806*B806</f>
        <v>2140.8310000000001</v>
      </c>
      <c r="N806" s="41">
        <v>3697.79</v>
      </c>
      <c r="O806" s="41"/>
      <c r="P806" s="213">
        <f t="shared" si="949"/>
        <v>0.97997553867648035</v>
      </c>
      <c r="Q806" s="40">
        <f t="shared" si="885"/>
        <v>76986.84</v>
      </c>
      <c r="R806" s="51">
        <v>75445.22</v>
      </c>
      <c r="S806" s="41">
        <f t="shared" ref="S806:S816" si="962">R806-T806-U806-V806-W806-X806</f>
        <v>6303.6162356267578</v>
      </c>
      <c r="T806" s="41">
        <f t="shared" ref="T806:T816" si="963">P806*K806</f>
        <v>36046.801850110751</v>
      </c>
      <c r="U806" s="41">
        <f t="shared" ref="U806:U816" si="964">L806*P806</f>
        <v>27246.259901822184</v>
      </c>
      <c r="V806" s="41">
        <f t="shared" si="950"/>
        <v>2097.9620124403082</v>
      </c>
      <c r="W806" s="51">
        <v>3750.58</v>
      </c>
      <c r="X806" s="51"/>
      <c r="Y806" s="41"/>
      <c r="Z806" s="40">
        <f t="shared" ref="Z806:Z816" si="965">SUM(S806:Y806)</f>
        <v>75445.220000000016</v>
      </c>
      <c r="AA806" s="54">
        <f t="shared" si="951"/>
        <v>6260.7472480670767</v>
      </c>
      <c r="AB806" s="54">
        <f t="shared" si="952"/>
        <v>36046.801850110751</v>
      </c>
      <c r="AC806" s="54">
        <f t="shared" si="953"/>
        <v>27246.259901822184</v>
      </c>
      <c r="AD806" s="54">
        <f t="shared" si="954"/>
        <v>2140.8310000000001</v>
      </c>
      <c r="AE806" s="54">
        <f t="shared" si="955"/>
        <v>3750.58</v>
      </c>
      <c r="AF806" s="54">
        <f t="shared" si="956"/>
        <v>0</v>
      </c>
      <c r="AG806" s="54"/>
      <c r="AH806" s="42">
        <f t="shared" si="957"/>
        <v>75445.220000000016</v>
      </c>
      <c r="AI806" s="56">
        <f t="shared" si="958"/>
        <v>1541.6199999999808</v>
      </c>
    </row>
    <row r="807" spans="1:35" x14ac:dyDescent="0.25">
      <c r="A807" s="31">
        <v>18</v>
      </c>
      <c r="B807" s="158">
        <v>5655.7</v>
      </c>
      <c r="C807" s="33">
        <v>2.48</v>
      </c>
      <c r="D807" s="33">
        <v>11</v>
      </c>
      <c r="E807" s="33">
        <v>3.59</v>
      </c>
      <c r="F807" s="35">
        <v>0.77</v>
      </c>
      <c r="G807" s="35">
        <v>1.33</v>
      </c>
      <c r="H807" s="35">
        <v>5.51</v>
      </c>
      <c r="I807" s="51">
        <v>141562.41</v>
      </c>
      <c r="J807" s="41">
        <f t="shared" ref="J807:J813" si="966">I807-K807-L807-M807-N807-O807</f>
        <v>16005.608</v>
      </c>
      <c r="K807" s="41">
        <f t="shared" si="959"/>
        <v>62212.7</v>
      </c>
      <c r="L807" s="41">
        <f t="shared" si="960"/>
        <v>20303.963</v>
      </c>
      <c r="M807" s="41">
        <f t="shared" si="961"/>
        <v>4354.8890000000001</v>
      </c>
      <c r="N807" s="41">
        <v>7522.17</v>
      </c>
      <c r="O807" s="41">
        <v>31163.08</v>
      </c>
      <c r="P807" s="213">
        <f t="shared" si="949"/>
        <v>1.167803444431329</v>
      </c>
      <c r="Q807" s="40">
        <f t="shared" si="885"/>
        <v>141562.41</v>
      </c>
      <c r="R807" s="51">
        <v>165317.07</v>
      </c>
      <c r="S807" s="41">
        <f t="shared" si="962"/>
        <v>18681.872351304708</v>
      </c>
      <c r="T807" s="41">
        <f t="shared" si="963"/>
        <v>72652.205347372932</v>
      </c>
      <c r="U807" s="41">
        <f t="shared" si="964"/>
        <v>23711.037927006259</v>
      </c>
      <c r="V807" s="41">
        <f t="shared" si="950"/>
        <v>5085.6543743161064</v>
      </c>
      <c r="W807" s="51">
        <v>8785.11</v>
      </c>
      <c r="X807" s="51">
        <v>36401.19</v>
      </c>
      <c r="Y807" s="41"/>
      <c r="Z807" s="40">
        <f t="shared" si="965"/>
        <v>165317.07</v>
      </c>
      <c r="AA807" s="54">
        <f t="shared" si="951"/>
        <v>19412.637725620822</v>
      </c>
      <c r="AB807" s="54">
        <f t="shared" si="952"/>
        <v>72652.205347372932</v>
      </c>
      <c r="AC807" s="54">
        <f t="shared" si="953"/>
        <v>23711.037927006259</v>
      </c>
      <c r="AD807" s="54">
        <f t="shared" si="954"/>
        <v>4354.8890000000001</v>
      </c>
      <c r="AE807" s="54">
        <f t="shared" si="955"/>
        <v>8785.11</v>
      </c>
      <c r="AF807" s="54">
        <f t="shared" si="956"/>
        <v>36401.19</v>
      </c>
      <c r="AG807" s="54"/>
      <c r="AH807" s="42">
        <f t="shared" si="957"/>
        <v>165317.07</v>
      </c>
      <c r="AI807" s="56">
        <f t="shared" si="958"/>
        <v>-23754.660000000003</v>
      </c>
    </row>
    <row r="808" spans="1:35" x14ac:dyDescent="0.25">
      <c r="A808" s="31">
        <v>19</v>
      </c>
      <c r="B808" s="158">
        <v>3708.2</v>
      </c>
      <c r="C808" s="33">
        <v>2.48</v>
      </c>
      <c r="D808" s="33">
        <v>11.81</v>
      </c>
      <c r="E808" s="33">
        <v>4.34</v>
      </c>
      <c r="F808" s="35">
        <v>0.77</v>
      </c>
      <c r="G808" s="35">
        <v>1.33</v>
      </c>
      <c r="H808" s="35">
        <v>5.51</v>
      </c>
      <c r="I808" s="51">
        <v>98093.32</v>
      </c>
      <c r="J808" s="41">
        <f t="shared" si="966"/>
        <v>9986.6260000000148</v>
      </c>
      <c r="K808" s="41">
        <f t="shared" si="959"/>
        <v>43793.841999999997</v>
      </c>
      <c r="L808" s="41">
        <f t="shared" si="960"/>
        <v>16093.587999999998</v>
      </c>
      <c r="M808" s="41">
        <f t="shared" si="961"/>
        <v>2855.3139999999999</v>
      </c>
      <c r="N808" s="41">
        <v>4931.82</v>
      </c>
      <c r="O808" s="41">
        <v>20432.13</v>
      </c>
      <c r="P808" s="213">
        <f t="shared" si="949"/>
        <v>1.0456967915858082</v>
      </c>
      <c r="Q808" s="40">
        <f t="shared" si="885"/>
        <v>98093.32</v>
      </c>
      <c r="R808" s="51">
        <v>102575.87</v>
      </c>
      <c r="S808" s="41">
        <f t="shared" si="962"/>
        <v>10329.493903910286</v>
      </c>
      <c r="T808" s="41">
        <f t="shared" si="963"/>
        <v>45795.080070615812</v>
      </c>
      <c r="U808" s="41">
        <f t="shared" si="964"/>
        <v>16829.013336703862</v>
      </c>
      <c r="V808" s="41">
        <f t="shared" si="950"/>
        <v>2985.7926887700401</v>
      </c>
      <c r="W808" s="51">
        <v>5168.33</v>
      </c>
      <c r="X808" s="51">
        <v>21468.16</v>
      </c>
      <c r="Y808" s="41"/>
      <c r="Z808" s="40">
        <f t="shared" si="965"/>
        <v>102575.87000000001</v>
      </c>
      <c r="AA808" s="54">
        <f t="shared" si="951"/>
        <v>10459.972592680329</v>
      </c>
      <c r="AB808" s="54">
        <f t="shared" si="952"/>
        <v>45795.080070615812</v>
      </c>
      <c r="AC808" s="54">
        <f t="shared" si="953"/>
        <v>16829.013336703862</v>
      </c>
      <c r="AD808" s="54">
        <f t="shared" si="954"/>
        <v>2855.3139999999999</v>
      </c>
      <c r="AE808" s="54">
        <f t="shared" si="955"/>
        <v>5168.33</v>
      </c>
      <c r="AF808" s="54">
        <f t="shared" si="956"/>
        <v>21468.16</v>
      </c>
      <c r="AG808" s="54"/>
      <c r="AH808" s="42">
        <f t="shared" si="957"/>
        <v>102575.87000000001</v>
      </c>
      <c r="AI808" s="56">
        <f t="shared" si="958"/>
        <v>-4482.5500000000029</v>
      </c>
    </row>
    <row r="809" spans="1:35" x14ac:dyDescent="0.25">
      <c r="A809" s="31">
        <v>20</v>
      </c>
      <c r="B809" s="158">
        <v>5568.4</v>
      </c>
      <c r="C809" s="33">
        <v>2.48</v>
      </c>
      <c r="D809" s="33">
        <v>11.39</v>
      </c>
      <c r="E809" s="33">
        <v>3.26</v>
      </c>
      <c r="F809" s="35">
        <v>0.77</v>
      </c>
      <c r="G809" s="35">
        <v>1.33</v>
      </c>
      <c r="H809" s="35">
        <v>5.51</v>
      </c>
      <c r="I809" s="51">
        <v>139098.89000000001</v>
      </c>
      <c r="J809" s="41">
        <f t="shared" si="966"/>
        <v>15146.42200000002</v>
      </c>
      <c r="K809" s="41">
        <f t="shared" si="959"/>
        <v>63424.076000000001</v>
      </c>
      <c r="L809" s="41">
        <f t="shared" si="960"/>
        <v>18152.983999999997</v>
      </c>
      <c r="M809" s="41">
        <f t="shared" si="961"/>
        <v>4287.6679999999997</v>
      </c>
      <c r="N809" s="41">
        <v>7405.92</v>
      </c>
      <c r="O809" s="41">
        <v>30681.82</v>
      </c>
      <c r="P809" s="213">
        <f t="shared" si="949"/>
        <v>0.93095272003967822</v>
      </c>
      <c r="Q809" s="40">
        <f t="shared" si="885"/>
        <v>139098.89000000001</v>
      </c>
      <c r="R809" s="51">
        <v>129494.49</v>
      </c>
      <c r="S809" s="41">
        <f t="shared" si="962"/>
        <v>14100.557912932883</v>
      </c>
      <c r="T809" s="41">
        <f t="shared" si="963"/>
        <v>59044.816068203276</v>
      </c>
      <c r="U809" s="41">
        <f t="shared" si="964"/>
        <v>16899.569831636756</v>
      </c>
      <c r="V809" s="41">
        <f t="shared" si="950"/>
        <v>3991.6161872270868</v>
      </c>
      <c r="W809" s="51">
        <v>6894.53</v>
      </c>
      <c r="X809" s="51">
        <v>28563.4</v>
      </c>
      <c r="Y809" s="41"/>
      <c r="Z809" s="40">
        <f t="shared" si="965"/>
        <v>129494.49000000002</v>
      </c>
      <c r="AA809" s="54">
        <f t="shared" si="951"/>
        <v>13804.506100159982</v>
      </c>
      <c r="AB809" s="54">
        <f t="shared" si="952"/>
        <v>59044.816068203276</v>
      </c>
      <c r="AC809" s="54">
        <f t="shared" si="953"/>
        <v>16899.569831636756</v>
      </c>
      <c r="AD809" s="54">
        <f t="shared" si="954"/>
        <v>4287.6679999999997</v>
      </c>
      <c r="AE809" s="54">
        <f t="shared" si="955"/>
        <v>6894.53</v>
      </c>
      <c r="AF809" s="54">
        <f t="shared" si="956"/>
        <v>28563.4</v>
      </c>
      <c r="AG809" s="54"/>
      <c r="AH809" s="42">
        <f t="shared" si="957"/>
        <v>129494.49000000002</v>
      </c>
      <c r="AI809" s="56">
        <f t="shared" si="958"/>
        <v>9604.3999999999942</v>
      </c>
    </row>
    <row r="810" spans="1:35" x14ac:dyDescent="0.25">
      <c r="A810" s="31">
        <v>42</v>
      </c>
      <c r="B810" s="158">
        <v>4035.7</v>
      </c>
      <c r="C810" s="33">
        <v>2.48</v>
      </c>
      <c r="D810" s="33">
        <v>11.1</v>
      </c>
      <c r="E810" s="33">
        <v>3.98</v>
      </c>
      <c r="F810" s="35">
        <v>0.77</v>
      </c>
      <c r="G810" s="35">
        <v>1.33</v>
      </c>
      <c r="H810" s="35">
        <v>5.51</v>
      </c>
      <c r="I810" s="51">
        <v>103071.86</v>
      </c>
      <c r="J810" s="41">
        <f t="shared" si="966"/>
        <v>11501.754999999997</v>
      </c>
      <c r="K810" s="41">
        <f t="shared" si="959"/>
        <v>44796.27</v>
      </c>
      <c r="L810" s="41">
        <f t="shared" si="960"/>
        <v>16062.085999999999</v>
      </c>
      <c r="M810" s="41">
        <f t="shared" si="961"/>
        <v>3107.489</v>
      </c>
      <c r="N810" s="41">
        <v>5367.58</v>
      </c>
      <c r="O810" s="41">
        <v>22236.68</v>
      </c>
      <c r="P810" s="213">
        <f t="shared" si="949"/>
        <v>0.98782684236027174</v>
      </c>
      <c r="Q810" s="40">
        <f t="shared" si="885"/>
        <v>103071.86</v>
      </c>
      <c r="R810" s="51">
        <v>101817.15</v>
      </c>
      <c r="S810" s="41">
        <f t="shared" si="962"/>
        <v>11361.76131474342</v>
      </c>
      <c r="T810" s="41">
        <f t="shared" si="963"/>
        <v>44250.957943618167</v>
      </c>
      <c r="U810" s="41">
        <f t="shared" si="964"/>
        <v>15866.559695099128</v>
      </c>
      <c r="V810" s="41">
        <f t="shared" si="950"/>
        <v>3069.6610465392787</v>
      </c>
      <c r="W810" s="51">
        <v>5302.2</v>
      </c>
      <c r="X810" s="51">
        <v>21966.01</v>
      </c>
      <c r="Y810" s="41"/>
      <c r="Z810" s="40">
        <f t="shared" si="965"/>
        <v>101817.14999999998</v>
      </c>
      <c r="AA810" s="54">
        <f t="shared" si="951"/>
        <v>11323.933361282689</v>
      </c>
      <c r="AB810" s="54">
        <f t="shared" si="952"/>
        <v>44250.957943618167</v>
      </c>
      <c r="AC810" s="54">
        <f t="shared" si="953"/>
        <v>15866.559695099128</v>
      </c>
      <c r="AD810" s="54">
        <f t="shared" si="954"/>
        <v>3107.489</v>
      </c>
      <c r="AE810" s="54">
        <f t="shared" si="955"/>
        <v>5302.2</v>
      </c>
      <c r="AF810" s="54">
        <f t="shared" si="956"/>
        <v>21966.01</v>
      </c>
      <c r="AG810" s="54"/>
      <c r="AH810" s="42">
        <f t="shared" si="957"/>
        <v>101817.14999999998</v>
      </c>
      <c r="AI810" s="56">
        <f t="shared" si="958"/>
        <v>1254.710000000021</v>
      </c>
    </row>
    <row r="811" spans="1:35" x14ac:dyDescent="0.25">
      <c r="A811" s="31">
        <v>43</v>
      </c>
      <c r="B811" s="158">
        <v>4116.7</v>
      </c>
      <c r="C811" s="33">
        <v>2.48</v>
      </c>
      <c r="D811" s="33">
        <v>11.67</v>
      </c>
      <c r="E811" s="33">
        <v>10.84</v>
      </c>
      <c r="F811" s="35">
        <v>0.77</v>
      </c>
      <c r="G811" s="35">
        <v>1.33</v>
      </c>
      <c r="H811" s="35">
        <v>5.51</v>
      </c>
      <c r="I811" s="51">
        <v>136257.10999999999</v>
      </c>
      <c r="J811" s="41">
        <f t="shared" si="966"/>
        <v>12262.043999999991</v>
      </c>
      <c r="K811" s="41">
        <f t="shared" si="959"/>
        <v>48041.888999999996</v>
      </c>
      <c r="L811" s="41">
        <f t="shared" si="960"/>
        <v>44625.027999999998</v>
      </c>
      <c r="M811" s="41">
        <f t="shared" si="961"/>
        <v>3169.8589999999999</v>
      </c>
      <c r="N811" s="41">
        <v>5475.23</v>
      </c>
      <c r="O811" s="41">
        <v>22683.06</v>
      </c>
      <c r="P811" s="213">
        <f t="shared" si="949"/>
        <v>1.1981473113586514</v>
      </c>
      <c r="Q811" s="40">
        <f t="shared" si="885"/>
        <v>136257.10999999999</v>
      </c>
      <c r="R811" s="51">
        <v>163256.09</v>
      </c>
      <c r="S811" s="41">
        <f t="shared" si="962"/>
        <v>13294.164506318688</v>
      </c>
      <c r="T811" s="41">
        <f t="shared" si="963"/>
        <v>57561.260137940764</v>
      </c>
      <c r="U811" s="41">
        <f t="shared" si="964"/>
        <v>53467.357317504531</v>
      </c>
      <c r="V811" s="41">
        <f t="shared" si="950"/>
        <v>3797.9580382360232</v>
      </c>
      <c r="W811" s="51">
        <v>6772.49</v>
      </c>
      <c r="X811" s="51">
        <v>28362.86</v>
      </c>
      <c r="Y811" s="41"/>
      <c r="Z811" s="40">
        <f t="shared" si="965"/>
        <v>163256.09000000003</v>
      </c>
      <c r="AA811" s="54">
        <f t="shared" si="951"/>
        <v>13922.263544554742</v>
      </c>
      <c r="AB811" s="54">
        <f t="shared" si="952"/>
        <v>57561.260137940764</v>
      </c>
      <c r="AC811" s="54">
        <f t="shared" si="953"/>
        <v>53467.357317504531</v>
      </c>
      <c r="AD811" s="54">
        <f t="shared" si="954"/>
        <v>3169.8589999999999</v>
      </c>
      <c r="AE811" s="54">
        <f t="shared" si="955"/>
        <v>6772.49</v>
      </c>
      <c r="AF811" s="54">
        <f t="shared" si="956"/>
        <v>28362.86</v>
      </c>
      <c r="AG811" s="54"/>
      <c r="AH811" s="42">
        <f t="shared" si="957"/>
        <v>163256.09000000003</v>
      </c>
      <c r="AI811" s="56">
        <f t="shared" si="958"/>
        <v>-26998.98000000004</v>
      </c>
    </row>
    <row r="812" spans="1:35" x14ac:dyDescent="0.25">
      <c r="A812" s="31">
        <v>44</v>
      </c>
      <c r="B812" s="158">
        <v>4127.7</v>
      </c>
      <c r="C812" s="33">
        <v>2.48</v>
      </c>
      <c r="D812" s="33">
        <v>11.19</v>
      </c>
      <c r="E812" s="33">
        <v>4.25</v>
      </c>
      <c r="F812" s="35">
        <v>0.77</v>
      </c>
      <c r="G812" s="35">
        <v>1.33</v>
      </c>
      <c r="H812" s="35">
        <v>5.51</v>
      </c>
      <c r="I812" s="51">
        <v>106753.47</v>
      </c>
      <c r="J812" s="41">
        <f t="shared" si="966"/>
        <v>11609.773000000008</v>
      </c>
      <c r="K812" s="41">
        <f t="shared" si="959"/>
        <v>46188.962999999996</v>
      </c>
      <c r="L812" s="41">
        <f t="shared" si="960"/>
        <v>17542.724999999999</v>
      </c>
      <c r="M812" s="41">
        <f t="shared" si="961"/>
        <v>3178.3289999999997</v>
      </c>
      <c r="N812" s="41">
        <v>5489.9</v>
      </c>
      <c r="O812" s="41">
        <v>22743.78</v>
      </c>
      <c r="P812" s="213">
        <f t="shared" si="949"/>
        <v>1.0538624177743356</v>
      </c>
      <c r="Q812" s="40">
        <f t="shared" si="885"/>
        <v>106753.47</v>
      </c>
      <c r="R812" s="51">
        <v>112503.47</v>
      </c>
      <c r="S812" s="41">
        <f t="shared" si="962"/>
        <v>12192.907711058109</v>
      </c>
      <c r="T812" s="41">
        <f t="shared" si="963"/>
        <v>48676.81222166933</v>
      </c>
      <c r="U812" s="41">
        <f t="shared" si="964"/>
        <v>18487.618582850282</v>
      </c>
      <c r="V812" s="41">
        <f t="shared" si="950"/>
        <v>3349.521484422286</v>
      </c>
      <c r="W812" s="51">
        <v>5790.17</v>
      </c>
      <c r="X812" s="51">
        <v>24006.44</v>
      </c>
      <c r="Y812" s="41"/>
      <c r="Z812" s="40">
        <f t="shared" si="965"/>
        <v>112503.47</v>
      </c>
      <c r="AA812" s="54">
        <f t="shared" si="951"/>
        <v>12364.100195480394</v>
      </c>
      <c r="AB812" s="54">
        <f t="shared" si="952"/>
        <v>48676.81222166933</v>
      </c>
      <c r="AC812" s="54">
        <f t="shared" si="953"/>
        <v>18487.618582850282</v>
      </c>
      <c r="AD812" s="54">
        <f t="shared" si="954"/>
        <v>3178.3289999999997</v>
      </c>
      <c r="AE812" s="54">
        <f t="shared" si="955"/>
        <v>5790.17</v>
      </c>
      <c r="AF812" s="54">
        <f t="shared" si="956"/>
        <v>24006.44</v>
      </c>
      <c r="AG812" s="54"/>
      <c r="AH812" s="42">
        <f t="shared" si="957"/>
        <v>112503.47</v>
      </c>
      <c r="AI812" s="56">
        <f t="shared" si="958"/>
        <v>-5750</v>
      </c>
    </row>
    <row r="813" spans="1:35" x14ac:dyDescent="0.25">
      <c r="A813" s="31">
        <v>65</v>
      </c>
      <c r="B813" s="158">
        <v>10693</v>
      </c>
      <c r="C813" s="33">
        <v>2.2999999999999998</v>
      </c>
      <c r="D813" s="33">
        <v>10.81</v>
      </c>
      <c r="E813" s="33">
        <v>3.44</v>
      </c>
      <c r="F813" s="35">
        <v>0.77</v>
      </c>
      <c r="G813" s="35">
        <v>1.33</v>
      </c>
      <c r="H813" s="35"/>
      <c r="I813" s="51">
        <v>198462.92</v>
      </c>
      <c r="J813" s="41">
        <f t="shared" si="966"/>
        <v>23632.210000000014</v>
      </c>
      <c r="K813" s="41">
        <f t="shared" si="959"/>
        <v>115591.33</v>
      </c>
      <c r="L813" s="41">
        <f t="shared" si="960"/>
        <v>36783.919999999998</v>
      </c>
      <c r="M813" s="41">
        <f t="shared" si="961"/>
        <v>8233.61</v>
      </c>
      <c r="N813" s="41">
        <v>14221.85</v>
      </c>
      <c r="O813" s="41"/>
      <c r="P813" s="213">
        <f t="shared" si="949"/>
        <v>0.97902162277971105</v>
      </c>
      <c r="Q813" s="40">
        <f t="shared" si="885"/>
        <v>198462.92</v>
      </c>
      <c r="R813" s="51">
        <v>194299.49</v>
      </c>
      <c r="S813" s="41">
        <f t="shared" si="962"/>
        <v>23121.503250000569</v>
      </c>
      <c r="T813" s="41">
        <f t="shared" si="963"/>
        <v>113166.4114758651</v>
      </c>
      <c r="U813" s="41">
        <f t="shared" si="964"/>
        <v>36012.253050599065</v>
      </c>
      <c r="V813" s="41">
        <f t="shared" si="950"/>
        <v>8060.8822235352573</v>
      </c>
      <c r="W813" s="51">
        <v>13938.44</v>
      </c>
      <c r="X813" s="51"/>
      <c r="Y813" s="41"/>
      <c r="Z813" s="40">
        <f t="shared" si="965"/>
        <v>194299.49000000002</v>
      </c>
      <c r="AA813" s="54">
        <f t="shared" si="951"/>
        <v>22948.775473535832</v>
      </c>
      <c r="AB813" s="54">
        <f t="shared" si="952"/>
        <v>113166.4114758651</v>
      </c>
      <c r="AC813" s="54">
        <f t="shared" si="953"/>
        <v>36012.253050599065</v>
      </c>
      <c r="AD813" s="54">
        <f t="shared" si="954"/>
        <v>8233.61</v>
      </c>
      <c r="AE813" s="54">
        <f t="shared" si="955"/>
        <v>13938.44</v>
      </c>
      <c r="AF813" s="54">
        <f t="shared" si="956"/>
        <v>0</v>
      </c>
      <c r="AG813" s="54"/>
      <c r="AH813" s="42">
        <f t="shared" si="957"/>
        <v>194299.49</v>
      </c>
      <c r="AI813" s="56">
        <f t="shared" si="958"/>
        <v>4163.429999999993</v>
      </c>
    </row>
    <row r="814" spans="1:35" x14ac:dyDescent="0.25">
      <c r="A814" s="31">
        <v>66</v>
      </c>
      <c r="B814" s="158">
        <v>3535.1</v>
      </c>
      <c r="C814" s="33">
        <v>2.2999999999999998</v>
      </c>
      <c r="D814" s="33">
        <v>15.28</v>
      </c>
      <c r="E814" s="33">
        <v>10.89</v>
      </c>
      <c r="F814" s="35">
        <v>0.77</v>
      </c>
      <c r="G814" s="35">
        <v>1.33</v>
      </c>
      <c r="H814" s="35"/>
      <c r="I814" s="51">
        <v>108739.94</v>
      </c>
      <c r="J814" s="41">
        <f>I814-K814-L814-M814-N814</f>
        <v>8802.5060000000067</v>
      </c>
      <c r="K814" s="41">
        <f t="shared" si="959"/>
        <v>54016.327999999994</v>
      </c>
      <c r="L814" s="41">
        <f t="shared" si="960"/>
        <v>38497.239000000001</v>
      </c>
      <c r="M814" s="41">
        <f t="shared" si="961"/>
        <v>2722.027</v>
      </c>
      <c r="N814" s="41">
        <v>4701.84</v>
      </c>
      <c r="O814" s="41"/>
      <c r="P814" s="213">
        <f t="shared" si="949"/>
        <v>0.99586775567468588</v>
      </c>
      <c r="Q814" s="40">
        <f t="shared" si="885"/>
        <v>108739.94</v>
      </c>
      <c r="R814" s="51">
        <v>108290.6</v>
      </c>
      <c r="S814" s="41">
        <f t="shared" si="962"/>
        <v>8746.412742874425</v>
      </c>
      <c r="T814" s="41">
        <f t="shared" si="963"/>
        <v>53793.11933514769</v>
      </c>
      <c r="U814" s="41">
        <f t="shared" si="964"/>
        <v>38338.159002601991</v>
      </c>
      <c r="V814" s="41">
        <f t="shared" si="950"/>
        <v>2710.7789193758981</v>
      </c>
      <c r="W814" s="51">
        <v>4702.13</v>
      </c>
      <c r="X814" s="51"/>
      <c r="Y814" s="41"/>
      <c r="Z814" s="40">
        <f t="shared" si="965"/>
        <v>108290.6</v>
      </c>
      <c r="AA814" s="54">
        <f t="shared" si="951"/>
        <v>8735.1646622503176</v>
      </c>
      <c r="AB814" s="54">
        <f t="shared" si="952"/>
        <v>53793.11933514769</v>
      </c>
      <c r="AC814" s="54">
        <f t="shared" si="953"/>
        <v>38338.159002601991</v>
      </c>
      <c r="AD814" s="54">
        <f t="shared" si="954"/>
        <v>2722.027</v>
      </c>
      <c r="AE814" s="54">
        <f t="shared" si="955"/>
        <v>4702.13</v>
      </c>
      <c r="AF814" s="54">
        <f t="shared" si="956"/>
        <v>0</v>
      </c>
      <c r="AG814" s="54"/>
      <c r="AH814" s="42">
        <f t="shared" si="957"/>
        <v>108290.6</v>
      </c>
      <c r="AI814" s="56">
        <f t="shared" si="958"/>
        <v>449.33999999999651</v>
      </c>
    </row>
    <row r="815" spans="1:35" x14ac:dyDescent="0.25">
      <c r="A815" s="31" t="s">
        <v>58</v>
      </c>
      <c r="B815" s="158">
        <v>3535.3</v>
      </c>
      <c r="C815" s="33">
        <v>2.2999999999999998</v>
      </c>
      <c r="D815" s="33">
        <v>15.21</v>
      </c>
      <c r="E815" s="33">
        <v>10.88</v>
      </c>
      <c r="F815" s="35">
        <v>0.77</v>
      </c>
      <c r="G815" s="35">
        <v>1.33</v>
      </c>
      <c r="H815" s="35"/>
      <c r="I815" s="51">
        <v>108393.9</v>
      </c>
      <c r="J815" s="41">
        <f>I815-K815-L815-M815-N815</f>
        <v>8733.6319999999796</v>
      </c>
      <c r="K815" s="41">
        <f t="shared" si="959"/>
        <v>53771.913000000008</v>
      </c>
      <c r="L815" s="41">
        <f t="shared" si="960"/>
        <v>38464.064000000006</v>
      </c>
      <c r="M815" s="41">
        <f t="shared" si="961"/>
        <v>2722.181</v>
      </c>
      <c r="N815" s="41">
        <v>4702.1099999999997</v>
      </c>
      <c r="O815" s="41"/>
      <c r="P815" s="213">
        <f t="shared" si="949"/>
        <v>0.88428131103318541</v>
      </c>
      <c r="Q815" s="40">
        <f t="shared" si="885"/>
        <v>108393.9</v>
      </c>
      <c r="R815" s="51">
        <v>95850.7</v>
      </c>
      <c r="S815" s="41">
        <f t="shared" si="962"/>
        <v>7693.1155504636235</v>
      </c>
      <c r="T815" s="41">
        <f t="shared" si="963"/>
        <v>47549.49772440239</v>
      </c>
      <c r="U815" s="41">
        <f t="shared" si="964"/>
        <v>34013.052941584356</v>
      </c>
      <c r="V815" s="41">
        <f t="shared" si="950"/>
        <v>2407.1737835496278</v>
      </c>
      <c r="W815" s="51">
        <v>4187.8599999999997</v>
      </c>
      <c r="X815" s="51"/>
      <c r="Y815" s="41"/>
      <c r="Z815" s="40">
        <f t="shared" si="965"/>
        <v>95850.7</v>
      </c>
      <c r="AA815" s="54">
        <f t="shared" si="951"/>
        <v>7378.1083340132536</v>
      </c>
      <c r="AB815" s="54">
        <f t="shared" si="952"/>
        <v>47549.49772440239</v>
      </c>
      <c r="AC815" s="54">
        <f t="shared" si="953"/>
        <v>34013.052941584356</v>
      </c>
      <c r="AD815" s="54">
        <f t="shared" si="954"/>
        <v>2722.181</v>
      </c>
      <c r="AE815" s="54">
        <f t="shared" si="955"/>
        <v>4187.8599999999997</v>
      </c>
      <c r="AF815" s="54">
        <f t="shared" si="956"/>
        <v>0</v>
      </c>
      <c r="AG815" s="54"/>
      <c r="AH815" s="42">
        <f t="shared" si="957"/>
        <v>95850.7</v>
      </c>
      <c r="AI815" s="56">
        <f t="shared" si="958"/>
        <v>12543.199999999997</v>
      </c>
    </row>
    <row r="816" spans="1:35" x14ac:dyDescent="0.25">
      <c r="A816" s="31">
        <v>67</v>
      </c>
      <c r="B816" s="158">
        <v>13915.3</v>
      </c>
      <c r="C816" s="33">
        <v>2.2999999999999998</v>
      </c>
      <c r="D816" s="33">
        <v>11.27</v>
      </c>
      <c r="E816" s="33">
        <v>2.75</v>
      </c>
      <c r="F816" s="35">
        <v>0.77</v>
      </c>
      <c r="G816" s="35">
        <v>1.33</v>
      </c>
      <c r="H816" s="35"/>
      <c r="I816" s="51">
        <v>256737.65</v>
      </c>
      <c r="J816" s="41">
        <f>I816-K816-L816-M816-N816</f>
        <v>32422.793000000012</v>
      </c>
      <c r="K816" s="41">
        <f t="shared" si="959"/>
        <v>156825.43099999998</v>
      </c>
      <c r="L816" s="41">
        <f t="shared" si="960"/>
        <v>38267.074999999997</v>
      </c>
      <c r="M816" s="41">
        <f t="shared" si="961"/>
        <v>10714.780999999999</v>
      </c>
      <c r="N816" s="41">
        <v>18507.57</v>
      </c>
      <c r="O816" s="41"/>
      <c r="P816" s="213">
        <f t="shared" si="949"/>
        <v>0.93153076691322834</v>
      </c>
      <c r="Q816" s="40">
        <f t="shared" si="885"/>
        <v>256737.65</v>
      </c>
      <c r="R816" s="51">
        <v>239159.02</v>
      </c>
      <c r="S816" s="41">
        <f t="shared" si="962"/>
        <v>30063.570104559109</v>
      </c>
      <c r="T816" s="41">
        <f t="shared" si="963"/>
        <v>146087.71401092756</v>
      </c>
      <c r="U816" s="41">
        <f t="shared" si="964"/>
        <v>35646.957722276027</v>
      </c>
      <c r="V816" s="41">
        <f t="shared" si="950"/>
        <v>9981.1481622372867</v>
      </c>
      <c r="W816" s="51">
        <v>17379.63</v>
      </c>
      <c r="X816" s="51"/>
      <c r="Y816" s="41"/>
      <c r="Z816" s="40">
        <f t="shared" si="965"/>
        <v>239159.02</v>
      </c>
      <c r="AA816" s="54">
        <f t="shared" si="951"/>
        <v>29329.937266796391</v>
      </c>
      <c r="AB816" s="54">
        <f t="shared" si="952"/>
        <v>146087.71401092756</v>
      </c>
      <c r="AC816" s="54">
        <f t="shared" si="953"/>
        <v>35646.957722276027</v>
      </c>
      <c r="AD816" s="54">
        <f t="shared" si="954"/>
        <v>10714.780999999999</v>
      </c>
      <c r="AE816" s="54">
        <f t="shared" si="955"/>
        <v>17379.63</v>
      </c>
      <c r="AF816" s="54">
        <f t="shared" si="956"/>
        <v>0</v>
      </c>
      <c r="AG816" s="54"/>
      <c r="AH816" s="42">
        <f t="shared" si="957"/>
        <v>239159.02</v>
      </c>
      <c r="AI816" s="56">
        <f t="shared" si="958"/>
        <v>17578.630000000005</v>
      </c>
    </row>
    <row r="817" spans="1:35" x14ac:dyDescent="0.25">
      <c r="A817" s="32" t="s">
        <v>37</v>
      </c>
      <c r="B817" s="53">
        <f>SUM(B805:B816)</f>
        <v>64991.100000000006</v>
      </c>
      <c r="C817" s="33"/>
      <c r="D817" s="34"/>
      <c r="E817" s="34"/>
      <c r="F817" s="35"/>
      <c r="G817" s="35"/>
      <c r="H817" s="35"/>
      <c r="I817" s="43">
        <f t="shared" ref="I817:O817" si="967">SUM(I805:I816)</f>
        <v>1568659.0099999995</v>
      </c>
      <c r="J817" s="43">
        <f t="shared" si="967"/>
        <v>165517.60000000003</v>
      </c>
      <c r="K817" s="43">
        <f t="shared" si="967"/>
        <v>770926.00100000005</v>
      </c>
      <c r="L817" s="43">
        <f t="shared" si="967"/>
        <v>345792.67200000002</v>
      </c>
      <c r="M817" s="43">
        <f t="shared" si="967"/>
        <v>50043.146999999997</v>
      </c>
      <c r="N817" s="43">
        <f t="shared" si="967"/>
        <v>86439.040000000008</v>
      </c>
      <c r="O817" s="43">
        <f t="shared" si="967"/>
        <v>149940.54999999999</v>
      </c>
      <c r="P817" s="213">
        <f t="shared" si="949"/>
        <v>1.0090563212970043</v>
      </c>
      <c r="Q817" s="40">
        <f t="shared" si="885"/>
        <v>1568659.0099999995</v>
      </c>
      <c r="R817" s="43">
        <f t="shared" ref="R817:X817" si="968">SUM(R805:R816)</f>
        <v>1582865.29</v>
      </c>
      <c r="S817" s="43">
        <f t="shared" si="968"/>
        <v>164676.47658415468</v>
      </c>
      <c r="T817" s="43">
        <f t="shared" si="968"/>
        <v>770275.61743209523</v>
      </c>
      <c r="U817" s="43">
        <f t="shared" si="968"/>
        <v>349839.69423393375</v>
      </c>
      <c r="V817" s="43">
        <f t="shared" si="968"/>
        <v>50103.931749816395</v>
      </c>
      <c r="W817" s="43">
        <f t="shared" si="968"/>
        <v>87201.51</v>
      </c>
      <c r="X817" s="43">
        <f t="shared" si="968"/>
        <v>160768.06</v>
      </c>
      <c r="Y817" s="41"/>
      <c r="Z817" s="40">
        <f t="shared" ref="Z817:AF817" si="969">SUM(Z805:Z816)</f>
        <v>1582865.29</v>
      </c>
      <c r="AA817" s="55">
        <f t="shared" si="969"/>
        <v>164737.26133397114</v>
      </c>
      <c r="AB817" s="55">
        <f t="shared" si="969"/>
        <v>770275.61743209523</v>
      </c>
      <c r="AC817" s="55">
        <f t="shared" si="969"/>
        <v>349839.69423393375</v>
      </c>
      <c r="AD817" s="55">
        <f t="shared" si="969"/>
        <v>50043.146999999997</v>
      </c>
      <c r="AE817" s="55">
        <f t="shared" si="969"/>
        <v>87201.51</v>
      </c>
      <c r="AF817" s="55">
        <f t="shared" si="969"/>
        <v>160768.06</v>
      </c>
      <c r="AG817" s="54"/>
      <c r="AH817" s="42">
        <f>SUM(AH805:AH816)</f>
        <v>1582865.29</v>
      </c>
      <c r="AI817" s="56">
        <f>SUM(AI805:AI816)</f>
        <v>-14206.280000000057</v>
      </c>
    </row>
    <row r="818" spans="1:35" x14ac:dyDescent="0.25">
      <c r="A818" t="s">
        <v>60</v>
      </c>
      <c r="P818" s="213"/>
      <c r="Q818" s="40">
        <f t="shared" si="885"/>
        <v>0</v>
      </c>
    </row>
    <row r="819" spans="1:35" x14ac:dyDescent="0.25">
      <c r="A819" s="31">
        <v>1</v>
      </c>
      <c r="B819" s="158">
        <v>3380.5</v>
      </c>
      <c r="C819" s="33">
        <v>2.2999999999999998</v>
      </c>
      <c r="D819" s="33">
        <v>13.15</v>
      </c>
      <c r="E819" s="33">
        <v>10.050000000000001</v>
      </c>
      <c r="F819" s="35">
        <v>0.77</v>
      </c>
      <c r="G819" s="35">
        <v>1.33</v>
      </c>
      <c r="H819" s="35"/>
      <c r="I819" s="51">
        <v>93035.71</v>
      </c>
      <c r="J819" s="41">
        <f>I819-K819-L819-M819-N819</f>
        <v>7529.9549999999999</v>
      </c>
      <c r="K819" s="41">
        <f>B819*D819</f>
        <v>44453.575000000004</v>
      </c>
      <c r="L819" s="41">
        <f>E819*B819</f>
        <v>33974.025000000001</v>
      </c>
      <c r="M819" s="41">
        <f>F819*B819</f>
        <v>2602.9850000000001</v>
      </c>
      <c r="N819" s="41">
        <v>4475.17</v>
      </c>
      <c r="O819" s="41"/>
      <c r="P819" s="213">
        <f t="shared" ref="P819:P824" si="970">R819/I819</f>
        <v>0.79090028979195193</v>
      </c>
      <c r="Q819" s="40">
        <f t="shared" si="885"/>
        <v>93035.71</v>
      </c>
      <c r="R819" s="51">
        <v>73581.97</v>
      </c>
      <c r="S819" s="41">
        <f>R819-T819-U819-V819-W819-X819</f>
        <v>5860.3968414886031</v>
      </c>
      <c r="T819" s="41">
        <f>P819*K819</f>
        <v>35158.345349788273</v>
      </c>
      <c r="U819" s="41">
        <f>L819*P819</f>
        <v>26870.066217899021</v>
      </c>
      <c r="V819" s="41">
        <f>P819*M819</f>
        <v>2058.7015908241042</v>
      </c>
      <c r="W819" s="51">
        <v>3634.46</v>
      </c>
      <c r="X819" s="51"/>
      <c r="Y819" s="41"/>
      <c r="Z819" s="40">
        <f>SUM(S819:Y819)</f>
        <v>73581.97</v>
      </c>
      <c r="AA819" s="54">
        <f>Z819-AF819-AE819-AD819-AC819-AB819</f>
        <v>5316.1134323127044</v>
      </c>
      <c r="AB819" s="54">
        <f t="shared" ref="AB819:AC821" si="971">T819</f>
        <v>35158.345349788273</v>
      </c>
      <c r="AC819" s="54">
        <f t="shared" si="971"/>
        <v>26870.066217899021</v>
      </c>
      <c r="AD819" s="54">
        <f>M819</f>
        <v>2602.9850000000001</v>
      </c>
      <c r="AE819" s="54">
        <f t="shared" ref="AE819:AF821" si="972">W819</f>
        <v>3634.46</v>
      </c>
      <c r="AF819" s="54">
        <f t="shared" si="972"/>
        <v>0</v>
      </c>
      <c r="AG819" s="54"/>
      <c r="AH819" s="42">
        <f>SUM(AA819:AG819)</f>
        <v>73581.97</v>
      </c>
      <c r="AI819" s="56">
        <f>I819-Z819</f>
        <v>19453.740000000005</v>
      </c>
    </row>
    <row r="820" spans="1:35" x14ac:dyDescent="0.25">
      <c r="A820" s="31">
        <v>2</v>
      </c>
      <c r="B820" s="158">
        <v>3241.2</v>
      </c>
      <c r="C820" s="33">
        <v>2.2999999999999998</v>
      </c>
      <c r="D820" s="33">
        <v>13.89</v>
      </c>
      <c r="E820" s="33">
        <v>10.41</v>
      </c>
      <c r="F820" s="35">
        <v>0.77</v>
      </c>
      <c r="G820" s="35">
        <v>1.33</v>
      </c>
      <c r="H820" s="35"/>
      <c r="I820" s="51">
        <v>93573.72</v>
      </c>
      <c r="J820" s="41">
        <f>I820-K820-L820-M820-N820</f>
        <v>8005.9160000000047</v>
      </c>
      <c r="K820" s="41">
        <f>B820*D820</f>
        <v>45020.267999999996</v>
      </c>
      <c r="L820" s="41">
        <f>E820*B820</f>
        <v>33740.892</v>
      </c>
      <c r="M820" s="41">
        <f>F820*B820</f>
        <v>2495.7239999999997</v>
      </c>
      <c r="N820" s="41">
        <v>4310.92</v>
      </c>
      <c r="O820" s="41"/>
      <c r="P820" s="213">
        <f t="shared" si="970"/>
        <v>0.74325857730140477</v>
      </c>
      <c r="Q820" s="40">
        <f t="shared" si="885"/>
        <v>93573.72</v>
      </c>
      <c r="R820" s="51">
        <v>69549.47</v>
      </c>
      <c r="S820" s="41">
        <f>R820-T820-U820-V820-W820-X820</f>
        <v>5900.694002214721</v>
      </c>
      <c r="T820" s="41">
        <f>P820*K820</f>
        <v>33461.70034340796</v>
      </c>
      <c r="U820" s="41">
        <f>L820*P820</f>
        <v>25078.207384800349</v>
      </c>
      <c r="V820" s="41">
        <f>P820*M820</f>
        <v>1854.9682695769709</v>
      </c>
      <c r="W820" s="51">
        <v>3253.9</v>
      </c>
      <c r="X820" s="51"/>
      <c r="Y820" s="41"/>
      <c r="Z820" s="40">
        <f>SUM(S820:Y820)</f>
        <v>69549.47</v>
      </c>
      <c r="AA820" s="54">
        <f>Z820-AF820-AE820-AD820-AC820-AB820</f>
        <v>5259.938271791696</v>
      </c>
      <c r="AB820" s="54">
        <f t="shared" si="971"/>
        <v>33461.70034340796</v>
      </c>
      <c r="AC820" s="54">
        <f t="shared" si="971"/>
        <v>25078.207384800349</v>
      </c>
      <c r="AD820" s="54">
        <f>M820</f>
        <v>2495.7239999999997</v>
      </c>
      <c r="AE820" s="54">
        <f t="shared" si="972"/>
        <v>3253.9</v>
      </c>
      <c r="AF820" s="54">
        <f t="shared" si="972"/>
        <v>0</v>
      </c>
      <c r="AG820" s="54"/>
      <c r="AH820" s="42">
        <f>SUM(AA820:AG820)</f>
        <v>69549.47</v>
      </c>
      <c r="AI820" s="56">
        <f>I820-Z820</f>
        <v>24024.25</v>
      </c>
    </row>
    <row r="821" spans="1:35" x14ac:dyDescent="0.25">
      <c r="A821" s="31">
        <v>3</v>
      </c>
      <c r="B821" s="158">
        <v>3408.9</v>
      </c>
      <c r="C821" s="33">
        <v>2.2999999999999998</v>
      </c>
      <c r="D821" s="33">
        <v>13.53</v>
      </c>
      <c r="E821" s="33">
        <v>10.08</v>
      </c>
      <c r="F821" s="35">
        <v>0.77</v>
      </c>
      <c r="G821" s="35">
        <v>1.33</v>
      </c>
      <c r="H821" s="35"/>
      <c r="I821" s="51">
        <v>96131.32</v>
      </c>
      <c r="J821" s="41">
        <f>I821-K821-L821-M821-N821</f>
        <v>8488.4880000000067</v>
      </c>
      <c r="K821" s="41">
        <f>B821*D821</f>
        <v>46122.417000000001</v>
      </c>
      <c r="L821" s="41">
        <f>E821*B821</f>
        <v>34361.712</v>
      </c>
      <c r="M821" s="41">
        <f>F821*B821</f>
        <v>2624.8530000000001</v>
      </c>
      <c r="N821" s="41">
        <v>4533.8500000000004</v>
      </c>
      <c r="O821" s="41"/>
      <c r="P821" s="213">
        <f t="shared" si="970"/>
        <v>0.54208971644205028</v>
      </c>
      <c r="Q821" s="40">
        <f t="shared" si="885"/>
        <v>96131.32</v>
      </c>
      <c r="R821" s="51">
        <v>52111.8</v>
      </c>
      <c r="S821" s="41">
        <f>R821-T821-U821-V821-W821-X821</f>
        <v>4589.3155138325392</v>
      </c>
      <c r="T821" s="41">
        <f>P821*K821</f>
        <v>25002.487953152002</v>
      </c>
      <c r="U821" s="41">
        <f>L821*P821</f>
        <v>18627.130714543397</v>
      </c>
      <c r="V821" s="41">
        <f>P821*M821</f>
        <v>1422.905818472065</v>
      </c>
      <c r="W821" s="51">
        <v>2469.96</v>
      </c>
      <c r="X821" s="51"/>
      <c r="Y821" s="41"/>
      <c r="Z821" s="40">
        <f>SUM(S821:Y821)</f>
        <v>52111.799999999996</v>
      </c>
      <c r="AA821" s="54">
        <f>Z821-AF821-AE821-AD821-AC821-AB821</f>
        <v>3387.3683323045952</v>
      </c>
      <c r="AB821" s="54">
        <f t="shared" si="971"/>
        <v>25002.487953152002</v>
      </c>
      <c r="AC821" s="54">
        <f t="shared" si="971"/>
        <v>18627.130714543397</v>
      </c>
      <c r="AD821" s="54">
        <f>M821</f>
        <v>2624.8530000000001</v>
      </c>
      <c r="AE821" s="54">
        <f t="shared" si="972"/>
        <v>2469.96</v>
      </c>
      <c r="AF821" s="54">
        <f t="shared" si="972"/>
        <v>0</v>
      </c>
      <c r="AG821" s="54"/>
      <c r="AH821" s="42">
        <f>SUM(AA821:AG821)</f>
        <v>52111.799999999996</v>
      </c>
      <c r="AI821" s="56">
        <f>I821-Z821</f>
        <v>44019.520000000011</v>
      </c>
    </row>
    <row r="822" spans="1:35" x14ac:dyDescent="0.25">
      <c r="A822" s="32" t="s">
        <v>37</v>
      </c>
      <c r="B822" s="159">
        <f>SUM(B818:B821)</f>
        <v>10030.6</v>
      </c>
      <c r="C822" s="33"/>
      <c r="D822" s="34"/>
      <c r="E822" s="34"/>
      <c r="F822" s="35"/>
      <c r="G822" s="35"/>
      <c r="H822" s="35"/>
      <c r="I822" s="43">
        <f t="shared" ref="I822:O822" si="973">SUM(I819:I821)</f>
        <v>282740.75</v>
      </c>
      <c r="J822" s="43">
        <f t="shared" si="973"/>
        <v>24024.359000000011</v>
      </c>
      <c r="K822" s="43">
        <f t="shared" si="973"/>
        <v>135596.26</v>
      </c>
      <c r="L822" s="43">
        <f t="shared" si="973"/>
        <v>102076.629</v>
      </c>
      <c r="M822" s="43">
        <f t="shared" si="973"/>
        <v>7723.5619999999999</v>
      </c>
      <c r="N822" s="43">
        <f t="shared" si="973"/>
        <v>13319.94</v>
      </c>
      <c r="O822" s="43">
        <f t="shared" si="973"/>
        <v>0</v>
      </c>
      <c r="P822" s="213">
        <f t="shared" si="970"/>
        <v>0.69053802821135613</v>
      </c>
      <c r="Q822" s="40">
        <f t="shared" si="885"/>
        <v>282740.75</v>
      </c>
      <c r="R822" s="43">
        <f t="shared" ref="R822:X822" si="974">SUM(R819:R821)</f>
        <v>195243.24</v>
      </c>
      <c r="S822" s="43">
        <f t="shared" si="974"/>
        <v>16350.406357535863</v>
      </c>
      <c r="T822" s="43">
        <f t="shared" si="974"/>
        <v>93622.533646348238</v>
      </c>
      <c r="U822" s="43">
        <f t="shared" si="974"/>
        <v>70575.404317242763</v>
      </c>
      <c r="V822" s="43">
        <f t="shared" si="974"/>
        <v>5336.5756788731405</v>
      </c>
      <c r="W822" s="43">
        <f t="shared" si="974"/>
        <v>9358.32</v>
      </c>
      <c r="X822" s="43">
        <f t="shared" si="974"/>
        <v>0</v>
      </c>
      <c r="Y822" s="41"/>
      <c r="Z822" s="40">
        <f>SUM(Z819:Z821)</f>
        <v>195243.24</v>
      </c>
      <c r="AA822" s="55">
        <f>SUM(AA819:AA821)</f>
        <v>13963.420036408996</v>
      </c>
      <c r="AB822" s="55">
        <f>SUM(AB819:AB821)</f>
        <v>93622.533646348238</v>
      </c>
      <c r="AC822" s="55">
        <f>SUM(AC819:AC821)</f>
        <v>70575.404317242763</v>
      </c>
      <c r="AD822" s="55">
        <f>SUM(AD819:AD821)</f>
        <v>7723.5619999999999</v>
      </c>
      <c r="AE822" s="55">
        <f>SUM(AE820:AE821)</f>
        <v>5723.8600000000006</v>
      </c>
      <c r="AF822" s="55">
        <f>SUM(AF819:AF821)</f>
        <v>0</v>
      </c>
      <c r="AG822" s="54"/>
      <c r="AH822" s="42">
        <f>SUM(AH819:AH821)</f>
        <v>195243.24</v>
      </c>
      <c r="AI822" s="56">
        <f>SUM(AI819:AI821)</f>
        <v>87497.510000000009</v>
      </c>
    </row>
    <row r="823" spans="1:35" x14ac:dyDescent="0.25">
      <c r="A823" s="67" t="s">
        <v>61</v>
      </c>
      <c r="B823" s="68">
        <f>B771+B789+B797+B803+B817+B822</f>
        <v>321217.8</v>
      </c>
      <c r="C823" s="67"/>
      <c r="D823" s="67"/>
      <c r="E823" s="67"/>
      <c r="F823" s="67"/>
      <c r="G823" s="67"/>
      <c r="H823" s="67"/>
      <c r="I823" s="68">
        <f t="shared" ref="I823:O823" si="975">I771+I789+I797+I803+I817+I822</f>
        <v>6601798.0199999996</v>
      </c>
      <c r="J823" s="68">
        <f t="shared" si="975"/>
        <v>753240.23199999996</v>
      </c>
      <c r="K823" s="68">
        <f t="shared" si="975"/>
        <v>3623662.8020000001</v>
      </c>
      <c r="L823" s="68">
        <f t="shared" si="975"/>
        <v>1259934.7499999998</v>
      </c>
      <c r="M823" s="68">
        <f t="shared" si="975"/>
        <v>247337.70600000001</v>
      </c>
      <c r="N823" s="68">
        <f t="shared" si="975"/>
        <v>427190.32</v>
      </c>
      <c r="O823" s="68">
        <f t="shared" si="975"/>
        <v>290432.20999999996</v>
      </c>
      <c r="P823" s="217">
        <f t="shared" si="970"/>
        <v>0.9877067172073225</v>
      </c>
      <c r="Q823" s="83">
        <f t="shared" si="885"/>
        <v>6601798.0199999996</v>
      </c>
      <c r="R823" s="68">
        <f t="shared" ref="R823:AI823" si="976">R771+R789+R797+R803+R817+R822</f>
        <v>6520640.2500000009</v>
      </c>
      <c r="S823" s="68">
        <f t="shared" si="976"/>
        <v>737410.94881907839</v>
      </c>
      <c r="T823" s="68">
        <f t="shared" si="976"/>
        <v>3550914.2317429422</v>
      </c>
      <c r="U823" s="68">
        <f t="shared" si="976"/>
        <v>1222938.1840444501</v>
      </c>
      <c r="V823" s="68">
        <f t="shared" si="976"/>
        <v>243008.99539352953</v>
      </c>
      <c r="W823" s="68">
        <f t="shared" si="976"/>
        <v>420280.15</v>
      </c>
      <c r="X823" s="68">
        <f t="shared" si="976"/>
        <v>314908.99</v>
      </c>
      <c r="Y823" s="68">
        <f t="shared" si="976"/>
        <v>0</v>
      </c>
      <c r="Z823" s="68">
        <f t="shared" si="976"/>
        <v>6489461.5000000009</v>
      </c>
      <c r="AA823" s="68">
        <f t="shared" si="976"/>
        <v>733082.23821260803</v>
      </c>
      <c r="AB823" s="68">
        <f t="shared" si="976"/>
        <v>3550914.2317429422</v>
      </c>
      <c r="AC823" s="68">
        <f t="shared" si="976"/>
        <v>1222938.1840444501</v>
      </c>
      <c r="AD823" s="68">
        <f t="shared" si="976"/>
        <v>247337.70600000001</v>
      </c>
      <c r="AE823" s="68">
        <f t="shared" si="976"/>
        <v>386871.63</v>
      </c>
      <c r="AF823" s="68">
        <f t="shared" si="976"/>
        <v>314908.99</v>
      </c>
      <c r="AG823" s="68">
        <f t="shared" si="976"/>
        <v>0</v>
      </c>
      <c r="AH823" s="68">
        <f t="shared" si="976"/>
        <v>6489461.5000000009</v>
      </c>
      <c r="AI823" s="68">
        <f t="shared" si="976"/>
        <v>112336.51999999999</v>
      </c>
    </row>
    <row r="824" spans="1:35" x14ac:dyDescent="0.25">
      <c r="I824" s="78">
        <f>J824+K824+L824+N824+O824</f>
        <v>6601798.0200000005</v>
      </c>
      <c r="J824" s="78">
        <f>J823+M823</f>
        <v>1000577.938</v>
      </c>
      <c r="K824" s="78">
        <f>K823</f>
        <v>3623662.8020000001</v>
      </c>
      <c r="L824" s="78">
        <f>L823</f>
        <v>1259934.7499999998</v>
      </c>
      <c r="N824" s="78">
        <f>N823</f>
        <v>427190.32</v>
      </c>
      <c r="O824" s="78">
        <f>O823</f>
        <v>290432.20999999996</v>
      </c>
      <c r="P824" s="214">
        <f t="shared" si="970"/>
        <v>0.98298395078739476</v>
      </c>
      <c r="Q824" s="108">
        <f t="shared" si="885"/>
        <v>6601798.0200000005</v>
      </c>
      <c r="R824" s="78">
        <f>S824+T824+W824+X824</f>
        <v>6489461.5000000009</v>
      </c>
      <c r="S824" s="78">
        <f>S823+V823</f>
        <v>980419.94421260792</v>
      </c>
      <c r="T824" s="78">
        <f>T823+U823</f>
        <v>4773852.4157873923</v>
      </c>
      <c r="W824" s="78">
        <f>W823</f>
        <v>420280.15</v>
      </c>
      <c r="X824" s="78">
        <f>X823</f>
        <v>314908.99</v>
      </c>
    </row>
    <row r="825" spans="1:35" ht="18.75" x14ac:dyDescent="0.3">
      <c r="A825" s="8"/>
      <c r="B825" s="69" t="s">
        <v>76</v>
      </c>
      <c r="C825" s="9"/>
      <c r="D825" s="9"/>
      <c r="E825" s="10" t="s">
        <v>95</v>
      </c>
      <c r="F825" s="10"/>
      <c r="G825" s="10"/>
      <c r="H825" s="10"/>
      <c r="I825" s="10"/>
      <c r="J825" s="10"/>
      <c r="K825" s="10"/>
      <c r="L825" s="10"/>
      <c r="M825" s="11"/>
      <c r="N825" s="11"/>
      <c r="O825" s="11"/>
      <c r="P825" s="207"/>
      <c r="Q825" s="11"/>
      <c r="R825" s="12"/>
      <c r="S825" s="13"/>
      <c r="T825" s="13"/>
      <c r="U825" s="13"/>
      <c r="V825" s="13"/>
      <c r="W825" s="13"/>
      <c r="X825" s="13"/>
      <c r="Y825" s="13"/>
      <c r="Z825" s="12"/>
      <c r="AA825" s="12"/>
      <c r="AB825" s="12"/>
      <c r="AC825" s="12"/>
      <c r="AD825" s="12"/>
      <c r="AE825" s="12"/>
      <c r="AF825" s="12"/>
      <c r="AG825" s="12"/>
      <c r="AH825" s="11"/>
    </row>
    <row r="826" spans="1:35" ht="18.75" x14ac:dyDescent="0.3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9"/>
      <c r="M826" s="11" t="s">
        <v>52</v>
      </c>
      <c r="N826" s="11"/>
      <c r="O826" s="11"/>
      <c r="P826" s="207"/>
      <c r="Q826" s="69" t="s">
        <v>76</v>
      </c>
      <c r="R826" s="12"/>
      <c r="S826" s="13"/>
      <c r="T826" s="14" t="s">
        <v>53</v>
      </c>
      <c r="U826" s="13"/>
      <c r="V826" s="13"/>
      <c r="W826" s="13"/>
      <c r="X826" s="13"/>
      <c r="Y826" s="13"/>
      <c r="Z826" s="12"/>
      <c r="AA826" s="12"/>
      <c r="AB826" s="12"/>
      <c r="AC826" s="12"/>
      <c r="AD826" s="12"/>
      <c r="AE826" s="12"/>
      <c r="AF826" s="12"/>
      <c r="AG826" s="12"/>
      <c r="AH826" s="11"/>
    </row>
    <row r="827" spans="1:35" ht="21.75" x14ac:dyDescent="0.25">
      <c r="A827" s="171" t="s">
        <v>1</v>
      </c>
      <c r="B827" s="171" t="s">
        <v>39</v>
      </c>
      <c r="C827" s="174" t="s">
        <v>2</v>
      </c>
      <c r="D827" s="175"/>
      <c r="E827" s="175"/>
      <c r="F827" s="175"/>
      <c r="G827" s="175"/>
      <c r="H827" s="176"/>
      <c r="I827" s="44" t="s">
        <v>51</v>
      </c>
      <c r="J827" s="44" t="s">
        <v>55</v>
      </c>
      <c r="K827" s="177" t="s">
        <v>46</v>
      </c>
      <c r="L827" s="169"/>
      <c r="M827" s="46" t="s">
        <v>47</v>
      </c>
      <c r="N827" s="46" t="s">
        <v>48</v>
      </c>
      <c r="O827" s="47" t="s">
        <v>49</v>
      </c>
      <c r="P827" s="208" t="s">
        <v>54</v>
      </c>
      <c r="Q827" s="170" t="s">
        <v>50</v>
      </c>
      <c r="R827" s="45" t="s">
        <v>51</v>
      </c>
      <c r="S827" s="48" t="s">
        <v>55</v>
      </c>
      <c r="T827" s="168" t="s">
        <v>46</v>
      </c>
      <c r="U827" s="169"/>
      <c r="V827" s="49" t="s">
        <v>47</v>
      </c>
      <c r="W827" s="49" t="s">
        <v>48</v>
      </c>
      <c r="X827" s="50" t="s">
        <v>49</v>
      </c>
      <c r="Y827" s="45"/>
      <c r="Z827" s="170" t="s">
        <v>42</v>
      </c>
      <c r="AA827" s="184" t="s">
        <v>3</v>
      </c>
      <c r="AB827" s="185"/>
      <c r="AC827" s="185"/>
      <c r="AD827" s="185"/>
      <c r="AE827" s="185"/>
      <c r="AF827" s="185"/>
      <c r="AG827" s="186"/>
      <c r="AH827" s="181" t="s">
        <v>44</v>
      </c>
      <c r="AI827" s="178" t="s">
        <v>43</v>
      </c>
    </row>
    <row r="828" spans="1:35" x14ac:dyDescent="0.25">
      <c r="A828" s="172"/>
      <c r="B828" s="172"/>
      <c r="C828" s="171" t="s">
        <v>4</v>
      </c>
      <c r="D828" s="171" t="s">
        <v>5</v>
      </c>
      <c r="E828" s="171" t="s">
        <v>6</v>
      </c>
      <c r="F828" s="171" t="s">
        <v>7</v>
      </c>
      <c r="G828" s="171" t="s">
        <v>8</v>
      </c>
      <c r="H828" s="171" t="s">
        <v>9</v>
      </c>
      <c r="I828" s="166"/>
      <c r="J828" s="166" t="s">
        <v>4</v>
      </c>
      <c r="K828" s="166" t="s">
        <v>5</v>
      </c>
      <c r="L828" s="166" t="s">
        <v>6</v>
      </c>
      <c r="M828" s="166" t="s">
        <v>7</v>
      </c>
      <c r="N828" s="166" t="s">
        <v>8</v>
      </c>
      <c r="O828" s="166" t="s">
        <v>9</v>
      </c>
      <c r="P828" s="209"/>
      <c r="Q828" s="170"/>
      <c r="R828" s="166"/>
      <c r="S828" s="166" t="s">
        <v>4</v>
      </c>
      <c r="T828" s="166" t="s">
        <v>5</v>
      </c>
      <c r="U828" s="166" t="s">
        <v>6</v>
      </c>
      <c r="V828" s="166" t="s">
        <v>7</v>
      </c>
      <c r="W828" s="166" t="s">
        <v>8</v>
      </c>
      <c r="X828" s="166" t="s">
        <v>9</v>
      </c>
      <c r="Y828" s="166"/>
      <c r="Z828" s="170"/>
      <c r="AA828" s="165" t="s">
        <v>4</v>
      </c>
      <c r="AB828" s="165" t="s">
        <v>5</v>
      </c>
      <c r="AC828" s="165" t="s">
        <v>6</v>
      </c>
      <c r="AD828" s="165" t="s">
        <v>7</v>
      </c>
      <c r="AE828" s="165" t="s">
        <v>8</v>
      </c>
      <c r="AF828" s="165" t="s">
        <v>9</v>
      </c>
      <c r="AG828" s="165" t="s">
        <v>10</v>
      </c>
      <c r="AH828" s="182"/>
      <c r="AI828" s="179"/>
    </row>
    <row r="829" spans="1:35" x14ac:dyDescent="0.25">
      <c r="A829" s="173"/>
      <c r="B829" s="173"/>
      <c r="C829" s="173"/>
      <c r="D829" s="173"/>
      <c r="E829" s="173"/>
      <c r="F829" s="173"/>
      <c r="G829" s="173"/>
      <c r="H829" s="173"/>
      <c r="I829" s="167"/>
      <c r="J829" s="167"/>
      <c r="K829" s="167"/>
      <c r="L829" s="167"/>
      <c r="M829" s="167"/>
      <c r="N829" s="167"/>
      <c r="O829" s="167"/>
      <c r="P829" s="210"/>
      <c r="Q829" s="170"/>
      <c r="R829" s="167"/>
      <c r="S829" s="167"/>
      <c r="T829" s="167"/>
      <c r="U829" s="167"/>
      <c r="V829" s="167"/>
      <c r="W829" s="167"/>
      <c r="X829" s="167"/>
      <c r="Y829" s="167"/>
      <c r="Z829" s="170"/>
      <c r="AA829" s="165"/>
      <c r="AB829" s="165"/>
      <c r="AC829" s="165"/>
      <c r="AD829" s="165"/>
      <c r="AE829" s="165"/>
      <c r="AF829" s="165"/>
      <c r="AG829" s="165"/>
      <c r="AH829" s="182"/>
      <c r="AI829" s="179"/>
    </row>
    <row r="830" spans="1:35" x14ac:dyDescent="0.25">
      <c r="A830" s="19" t="s">
        <v>11</v>
      </c>
      <c r="B830" s="19">
        <v>2</v>
      </c>
      <c r="C830" s="20">
        <v>3</v>
      </c>
      <c r="D830" s="21" t="s">
        <v>12</v>
      </c>
      <c r="E830" s="21" t="s">
        <v>13</v>
      </c>
      <c r="F830" s="21" t="s">
        <v>14</v>
      </c>
      <c r="G830" s="21" t="s">
        <v>15</v>
      </c>
      <c r="H830" s="21" t="s">
        <v>16</v>
      </c>
      <c r="I830" s="22" t="s">
        <v>17</v>
      </c>
      <c r="J830" s="22" t="s">
        <v>18</v>
      </c>
      <c r="K830" s="22" t="s">
        <v>19</v>
      </c>
      <c r="L830" s="22" t="s">
        <v>20</v>
      </c>
      <c r="M830" s="22" t="s">
        <v>21</v>
      </c>
      <c r="N830" s="22" t="s">
        <v>22</v>
      </c>
      <c r="O830" s="22" t="s">
        <v>23</v>
      </c>
      <c r="P830" s="211" t="s">
        <v>24</v>
      </c>
      <c r="Q830" s="23" t="s">
        <v>25</v>
      </c>
      <c r="R830" s="22" t="s">
        <v>26</v>
      </c>
      <c r="S830" s="22" t="s">
        <v>27</v>
      </c>
      <c r="T830" s="22" t="s">
        <v>28</v>
      </c>
      <c r="U830" s="22" t="s">
        <v>29</v>
      </c>
      <c r="V830" s="22" t="s">
        <v>30</v>
      </c>
      <c r="W830" s="22" t="s">
        <v>31</v>
      </c>
      <c r="X830" s="22" t="s">
        <v>32</v>
      </c>
      <c r="Y830" s="22" t="s">
        <v>33</v>
      </c>
      <c r="Z830" s="23" t="s">
        <v>34</v>
      </c>
      <c r="AA830" s="66">
        <v>36</v>
      </c>
      <c r="AB830" s="66">
        <v>37</v>
      </c>
      <c r="AC830" s="66">
        <v>38</v>
      </c>
      <c r="AD830" s="66">
        <v>39</v>
      </c>
      <c r="AE830" s="66">
        <v>40</v>
      </c>
      <c r="AF830" s="66">
        <v>41</v>
      </c>
      <c r="AG830" s="66">
        <v>42</v>
      </c>
      <c r="AH830" s="183"/>
      <c r="AI830" s="180"/>
    </row>
    <row r="831" spans="1:35" x14ac:dyDescent="0.25">
      <c r="A831" s="6" t="s">
        <v>35</v>
      </c>
      <c r="B831" s="37"/>
      <c r="C831" s="7"/>
      <c r="D831" s="24"/>
      <c r="E831" s="24"/>
      <c r="F831" s="24"/>
      <c r="G831" s="25"/>
      <c r="H831" s="25"/>
      <c r="I831" s="26"/>
      <c r="J831" s="26"/>
      <c r="K831" s="26"/>
      <c r="L831" s="26"/>
      <c r="M831" s="26"/>
      <c r="N831" s="26"/>
      <c r="O831" s="27"/>
      <c r="P831" s="212"/>
      <c r="Q831" s="28"/>
      <c r="R831" s="26"/>
      <c r="S831" s="26"/>
      <c r="T831" s="26"/>
      <c r="U831" s="26"/>
      <c r="V831" s="26"/>
      <c r="W831" s="26"/>
      <c r="X831" s="27"/>
      <c r="Y831" s="27"/>
      <c r="Z831" s="28"/>
      <c r="AA831" s="29"/>
      <c r="AB831" s="29"/>
      <c r="AC831" s="29"/>
      <c r="AD831" s="29"/>
      <c r="AE831" s="29"/>
      <c r="AF831" s="29"/>
      <c r="AG831" s="29"/>
      <c r="AH831" s="30"/>
      <c r="AI831" s="36"/>
    </row>
    <row r="832" spans="1:35" x14ac:dyDescent="0.25">
      <c r="A832" s="31">
        <v>1</v>
      </c>
      <c r="B832" s="75">
        <v>9597.4</v>
      </c>
      <c r="C832" s="33">
        <v>2.2999999999999998</v>
      </c>
      <c r="D832" s="33">
        <v>11.58</v>
      </c>
      <c r="E832" s="33">
        <v>3.46</v>
      </c>
      <c r="F832" s="35">
        <v>0.77</v>
      </c>
      <c r="G832" s="35">
        <v>1.33</v>
      </c>
      <c r="H832" s="35"/>
      <c r="I832" s="51">
        <v>184558.33</v>
      </c>
      <c r="J832" s="41">
        <f t="shared" ref="J832:J837" si="977">I832-K832-L832-M832-N832</f>
        <v>20058.915999999994</v>
      </c>
      <c r="K832" s="41">
        <f>B832*D832</f>
        <v>111137.89199999999</v>
      </c>
      <c r="L832" s="41">
        <f>E832*B832</f>
        <v>33207.004000000001</v>
      </c>
      <c r="M832" s="41">
        <f>F832*B832</f>
        <v>7389.9979999999996</v>
      </c>
      <c r="N832" s="41">
        <v>12764.52</v>
      </c>
      <c r="O832" s="41"/>
      <c r="P832" s="213">
        <f t="shared" ref="P832:P844" si="978">R832/I832</f>
        <v>1.0788651479453677</v>
      </c>
      <c r="Q832" s="40">
        <f t="shared" ref="Q832:Q897" si="979">I832</f>
        <v>184558.33</v>
      </c>
      <c r="R832" s="51">
        <v>199113.55</v>
      </c>
      <c r="S832" s="41">
        <f>R832-T832-U832-V832-W832-X832</f>
        <v>21605.251136215316</v>
      </c>
      <c r="T832" s="41">
        <f>P832*K832</f>
        <v>119902.79829491628</v>
      </c>
      <c r="U832" s="41">
        <f>L832*P832</f>
        <v>35825.879283282418</v>
      </c>
      <c r="V832" s="41">
        <f t="shared" ref="V832:V843" si="980">P832*M832</f>
        <v>7972.8112855859708</v>
      </c>
      <c r="W832" s="51">
        <v>13806.81</v>
      </c>
      <c r="X832" s="51"/>
      <c r="Y832" s="41"/>
      <c r="Z832" s="40">
        <f>SUM(S832:Y832)</f>
        <v>199113.55</v>
      </c>
      <c r="AA832" s="54">
        <f t="shared" ref="AA832:AA843" si="981">Z832-AF832-AE832-AD832-AC832-AB832</f>
        <v>22188.064421801304</v>
      </c>
      <c r="AB832" s="54">
        <f t="shared" ref="AB832:AB843" si="982">T832</f>
        <v>119902.79829491628</v>
      </c>
      <c r="AC832" s="54">
        <f t="shared" ref="AC832:AC843" si="983">U832</f>
        <v>35825.879283282418</v>
      </c>
      <c r="AD832" s="54">
        <f t="shared" ref="AD832:AD843" si="984">M832</f>
        <v>7389.9979999999996</v>
      </c>
      <c r="AE832" s="54">
        <f t="shared" ref="AE832:AE843" si="985">W832</f>
        <v>13806.81</v>
      </c>
      <c r="AF832" s="54">
        <f t="shared" ref="AF832:AF843" si="986">X832</f>
        <v>0</v>
      </c>
      <c r="AG832" s="54"/>
      <c r="AH832" s="42">
        <f t="shared" ref="AH832:AH843" si="987">SUM(AA832:AG832)</f>
        <v>199113.55</v>
      </c>
      <c r="AI832" s="56">
        <f t="shared" ref="AI832:AI844" si="988">I832-Z832</f>
        <v>-14555.220000000001</v>
      </c>
    </row>
    <row r="833" spans="1:35" x14ac:dyDescent="0.25">
      <c r="A833" s="31">
        <v>2</v>
      </c>
      <c r="B833" s="75">
        <v>7617.2</v>
      </c>
      <c r="C833" s="33">
        <v>2.2999999999999998</v>
      </c>
      <c r="D833" s="33">
        <v>10.32</v>
      </c>
      <c r="E833" s="33">
        <v>3.54</v>
      </c>
      <c r="F833" s="35">
        <v>0.77</v>
      </c>
      <c r="G833" s="35">
        <v>1.33</v>
      </c>
      <c r="H833" s="35"/>
      <c r="I833" s="51">
        <v>140347.46</v>
      </c>
      <c r="J833" s="41">
        <f t="shared" si="977"/>
        <v>18702.073999999993</v>
      </c>
      <c r="K833" s="41">
        <f t="shared" ref="K833:K843" si="989">B833*D833</f>
        <v>78609.504000000001</v>
      </c>
      <c r="L833" s="41">
        <f t="shared" ref="L833:L843" si="990">E833*B833</f>
        <v>26964.887999999999</v>
      </c>
      <c r="M833" s="41">
        <f t="shared" ref="M833:M843" si="991">F833*B833</f>
        <v>5865.2439999999997</v>
      </c>
      <c r="N833" s="41">
        <v>10205.75</v>
      </c>
      <c r="O833" s="41"/>
      <c r="P833" s="213">
        <f t="shared" si="978"/>
        <v>0.90146355338386608</v>
      </c>
      <c r="Q833" s="40">
        <f t="shared" si="979"/>
        <v>140347.46</v>
      </c>
      <c r="R833" s="51">
        <v>126518.12</v>
      </c>
      <c r="S833" s="41">
        <f t="shared" ref="S833:S843" si="992">R833-T833-U833-V833-W833-X833</f>
        <v>16847.329743635397</v>
      </c>
      <c r="T833" s="41">
        <f t="shared" ref="T833:T843" si="993">P833*K833</f>
        <v>70863.602805583228</v>
      </c>
      <c r="U833" s="41">
        <f t="shared" ref="U833:U843" si="994">L833*P833</f>
        <v>24307.863753077971</v>
      </c>
      <c r="V833" s="41">
        <f t="shared" si="980"/>
        <v>5287.3036977033998</v>
      </c>
      <c r="W833" s="51">
        <v>9212.02</v>
      </c>
      <c r="X833" s="51"/>
      <c r="Y833" s="41"/>
      <c r="Z833" s="40">
        <f t="shared" ref="Z833:Z843" si="995">SUM(S833:Y833)</f>
        <v>126518.12</v>
      </c>
      <c r="AA833" s="54">
        <f t="shared" si="981"/>
        <v>16269.38944133879</v>
      </c>
      <c r="AB833" s="54">
        <f t="shared" si="982"/>
        <v>70863.602805583228</v>
      </c>
      <c r="AC833" s="54">
        <f t="shared" si="983"/>
        <v>24307.863753077971</v>
      </c>
      <c r="AD833" s="54">
        <f t="shared" si="984"/>
        <v>5865.2439999999997</v>
      </c>
      <c r="AE833" s="54">
        <f t="shared" si="985"/>
        <v>9212.02</v>
      </c>
      <c r="AF833" s="54">
        <f t="shared" si="986"/>
        <v>0</v>
      </c>
      <c r="AG833" s="54"/>
      <c r="AH833" s="42">
        <f t="shared" si="987"/>
        <v>126518.12</v>
      </c>
      <c r="AI833" s="56">
        <f t="shared" si="988"/>
        <v>13829.339999999997</v>
      </c>
    </row>
    <row r="834" spans="1:35" x14ac:dyDescent="0.25">
      <c r="A834" s="31">
        <v>5</v>
      </c>
      <c r="B834" s="75">
        <v>7603.1</v>
      </c>
      <c r="C834" s="33">
        <v>2.2999999999999998</v>
      </c>
      <c r="D834" s="33">
        <v>10.9</v>
      </c>
      <c r="E834" s="33">
        <v>3.12</v>
      </c>
      <c r="F834" s="35">
        <v>0.77</v>
      </c>
      <c r="G834" s="35">
        <v>1.33</v>
      </c>
      <c r="H834" s="35"/>
      <c r="I834" s="51">
        <v>139745.37</v>
      </c>
      <c r="J834" s="41">
        <f t="shared" si="977"/>
        <v>17183.260999999977</v>
      </c>
      <c r="K834" s="41">
        <f t="shared" si="989"/>
        <v>82873.790000000008</v>
      </c>
      <c r="L834" s="41">
        <f t="shared" si="990"/>
        <v>23721.672000000002</v>
      </c>
      <c r="M834" s="41">
        <f t="shared" si="991"/>
        <v>5854.3870000000006</v>
      </c>
      <c r="N834" s="41">
        <v>10112.26</v>
      </c>
      <c r="O834" s="41"/>
      <c r="P834" s="213">
        <f t="shared" si="978"/>
        <v>0.97838382767171461</v>
      </c>
      <c r="Q834" s="40">
        <f t="shared" si="979"/>
        <v>139745.37</v>
      </c>
      <c r="R834" s="51">
        <v>136724.60999999999</v>
      </c>
      <c r="S834" s="41">
        <f t="shared" si="992"/>
        <v>16811.86631427364</v>
      </c>
      <c r="T834" s="41">
        <f t="shared" si="993"/>
        <v>81082.375873861878</v>
      </c>
      <c r="U834" s="41">
        <f t="shared" si="994"/>
        <v>23208.900250132941</v>
      </c>
      <c r="V834" s="41">
        <f t="shared" si="980"/>
        <v>5727.8375617315269</v>
      </c>
      <c r="W834" s="51">
        <v>9893.6299999999992</v>
      </c>
      <c r="X834" s="51"/>
      <c r="Y834" s="41"/>
      <c r="Z834" s="40">
        <f t="shared" si="995"/>
        <v>136724.60999999999</v>
      </c>
      <c r="AA834" s="54">
        <f t="shared" si="981"/>
        <v>16685.316876005163</v>
      </c>
      <c r="AB834" s="54">
        <f t="shared" si="982"/>
        <v>81082.375873861878</v>
      </c>
      <c r="AC834" s="54">
        <f t="shared" si="983"/>
        <v>23208.900250132941</v>
      </c>
      <c r="AD834" s="54">
        <f t="shared" si="984"/>
        <v>5854.3870000000006</v>
      </c>
      <c r="AE834" s="54">
        <f t="shared" si="985"/>
        <v>9893.6299999999992</v>
      </c>
      <c r="AF834" s="54">
        <f t="shared" si="986"/>
        <v>0</v>
      </c>
      <c r="AG834" s="54"/>
      <c r="AH834" s="42">
        <f t="shared" si="987"/>
        <v>136724.60999999999</v>
      </c>
      <c r="AI834" s="56">
        <f t="shared" si="988"/>
        <v>3020.7600000000093</v>
      </c>
    </row>
    <row r="835" spans="1:35" x14ac:dyDescent="0.25">
      <c r="A835" s="31">
        <v>7</v>
      </c>
      <c r="B835" s="75">
        <v>9017.7999999999993</v>
      </c>
      <c r="C835" s="33">
        <v>2.2999999999999998</v>
      </c>
      <c r="D835" s="33">
        <v>11.32</v>
      </c>
      <c r="E835" s="33">
        <v>2.96</v>
      </c>
      <c r="F835" s="35">
        <v>0.77</v>
      </c>
      <c r="G835" s="35">
        <v>1.33</v>
      </c>
      <c r="H835" s="35"/>
      <c r="I835" s="51">
        <v>168272.43</v>
      </c>
      <c r="J835" s="41">
        <f t="shared" si="977"/>
        <v>20560.79</v>
      </c>
      <c r="K835" s="41">
        <f t="shared" si="989"/>
        <v>102081.496</v>
      </c>
      <c r="L835" s="41">
        <f t="shared" si="990"/>
        <v>26692.687999999998</v>
      </c>
      <c r="M835" s="41">
        <f t="shared" si="991"/>
        <v>6943.7059999999992</v>
      </c>
      <c r="N835" s="41">
        <v>11993.75</v>
      </c>
      <c r="O835" s="41"/>
      <c r="P835" s="213">
        <f t="shared" si="978"/>
        <v>1.0078216021483732</v>
      </c>
      <c r="Q835" s="40">
        <f t="shared" si="979"/>
        <v>168272.43</v>
      </c>
      <c r="R835" s="51">
        <v>169588.59</v>
      </c>
      <c r="S835" s="41">
        <f t="shared" si="992"/>
        <v>20645.908660003312</v>
      </c>
      <c r="T835" s="41">
        <f t="shared" si="993"/>
        <v>102879.93684842276</v>
      </c>
      <c r="U835" s="41">
        <f t="shared" si="994"/>
        <v>26901.467585806655</v>
      </c>
      <c r="V835" s="41">
        <f t="shared" si="980"/>
        <v>6998.0169057672711</v>
      </c>
      <c r="W835" s="51">
        <v>12163.26</v>
      </c>
      <c r="X835" s="51"/>
      <c r="Y835" s="41"/>
      <c r="Z835" s="40">
        <f t="shared" si="995"/>
        <v>169588.59</v>
      </c>
      <c r="AA835" s="54">
        <f t="shared" si="981"/>
        <v>20700.219565770574</v>
      </c>
      <c r="AB835" s="54">
        <f t="shared" si="982"/>
        <v>102879.93684842276</v>
      </c>
      <c r="AC835" s="54">
        <f t="shared" si="983"/>
        <v>26901.467585806655</v>
      </c>
      <c r="AD835" s="54">
        <f t="shared" si="984"/>
        <v>6943.7059999999992</v>
      </c>
      <c r="AE835" s="54">
        <f t="shared" si="985"/>
        <v>12163.26</v>
      </c>
      <c r="AF835" s="54">
        <f t="shared" si="986"/>
        <v>0</v>
      </c>
      <c r="AG835" s="54"/>
      <c r="AH835" s="42">
        <f t="shared" si="987"/>
        <v>169588.59</v>
      </c>
      <c r="AI835" s="56">
        <f t="shared" si="988"/>
        <v>-1316.1600000000035</v>
      </c>
    </row>
    <row r="836" spans="1:35" x14ac:dyDescent="0.25">
      <c r="A836" s="31" t="s">
        <v>36</v>
      </c>
      <c r="B836" s="75">
        <v>2970.7</v>
      </c>
      <c r="C836" s="33">
        <v>2.2999999999999998</v>
      </c>
      <c r="D836" s="33">
        <v>10.87</v>
      </c>
      <c r="E836" s="33">
        <v>3.13</v>
      </c>
      <c r="F836" s="35">
        <v>0.77</v>
      </c>
      <c r="G836" s="35">
        <v>1.33</v>
      </c>
      <c r="H836" s="35"/>
      <c r="I836" s="51">
        <v>53977.79</v>
      </c>
      <c r="J836" s="41">
        <f t="shared" si="977"/>
        <v>6149.4910000000073</v>
      </c>
      <c r="K836" s="41">
        <f t="shared" si="989"/>
        <v>32291.508999999995</v>
      </c>
      <c r="L836" s="41">
        <f t="shared" si="990"/>
        <v>9298.2909999999993</v>
      </c>
      <c r="M836" s="41">
        <f t="shared" si="991"/>
        <v>2287.4389999999999</v>
      </c>
      <c r="N836" s="41">
        <v>3951.06</v>
      </c>
      <c r="O836" s="41"/>
      <c r="P836" s="213">
        <f t="shared" si="978"/>
        <v>0.85361979436357072</v>
      </c>
      <c r="Q836" s="40">
        <f t="shared" si="979"/>
        <v>53977.79</v>
      </c>
      <c r="R836" s="51">
        <v>46076.51</v>
      </c>
      <c r="S836" s="41">
        <f t="shared" si="992"/>
        <v>5250.1802675787621</v>
      </c>
      <c r="T836" s="41">
        <f t="shared" si="993"/>
        <v>27564.671272269388</v>
      </c>
      <c r="U836" s="41">
        <f t="shared" si="994"/>
        <v>7937.2052513526396</v>
      </c>
      <c r="V836" s="41">
        <f t="shared" si="980"/>
        <v>1952.6032087992116</v>
      </c>
      <c r="W836" s="51">
        <v>3371.85</v>
      </c>
      <c r="X836" s="51"/>
      <c r="Y836" s="41"/>
      <c r="Z836" s="40">
        <f t="shared" si="995"/>
        <v>46076.510000000009</v>
      </c>
      <c r="AA836" s="54">
        <f t="shared" si="981"/>
        <v>4915.3444763779844</v>
      </c>
      <c r="AB836" s="54">
        <f t="shared" si="982"/>
        <v>27564.671272269388</v>
      </c>
      <c r="AC836" s="54">
        <f t="shared" si="983"/>
        <v>7937.2052513526396</v>
      </c>
      <c r="AD836" s="54">
        <f t="shared" si="984"/>
        <v>2287.4389999999999</v>
      </c>
      <c r="AE836" s="54">
        <f t="shared" si="985"/>
        <v>3371.85</v>
      </c>
      <c r="AF836" s="54">
        <f t="shared" si="986"/>
        <v>0</v>
      </c>
      <c r="AG836" s="54"/>
      <c r="AH836" s="42">
        <f t="shared" si="987"/>
        <v>46076.510000000009</v>
      </c>
      <c r="AI836" s="56">
        <f t="shared" si="988"/>
        <v>7901.2799999999916</v>
      </c>
    </row>
    <row r="837" spans="1:35" x14ac:dyDescent="0.25">
      <c r="A837" s="31">
        <v>8</v>
      </c>
      <c r="B837" s="75">
        <v>11006.5</v>
      </c>
      <c r="C837" s="33">
        <v>2.2999999999999998</v>
      </c>
      <c r="D837" s="33">
        <v>11.25</v>
      </c>
      <c r="E837" s="33">
        <v>2.66</v>
      </c>
      <c r="F837" s="35">
        <v>0.77</v>
      </c>
      <c r="G837" s="35">
        <v>1.33</v>
      </c>
      <c r="H837" s="35"/>
      <c r="I837" s="51">
        <v>202519.74</v>
      </c>
      <c r="J837" s="41">
        <f t="shared" si="977"/>
        <v>26305.62999999999</v>
      </c>
      <c r="K837" s="41">
        <f t="shared" si="989"/>
        <v>123823.125</v>
      </c>
      <c r="L837" s="41">
        <f t="shared" si="990"/>
        <v>29277.29</v>
      </c>
      <c r="M837" s="41">
        <f t="shared" si="991"/>
        <v>8475.005000000001</v>
      </c>
      <c r="N837" s="41">
        <v>14638.69</v>
      </c>
      <c r="O837" s="41"/>
      <c r="P837" s="213">
        <f t="shared" si="978"/>
        <v>1.0411485319900173</v>
      </c>
      <c r="Q837" s="40">
        <f t="shared" si="979"/>
        <v>202519.74</v>
      </c>
      <c r="R837" s="51">
        <v>210853.13</v>
      </c>
      <c r="S837" s="41">
        <f t="shared" si="992"/>
        <v>27380.488661329524</v>
      </c>
      <c r="T837" s="41">
        <f t="shared" si="993"/>
        <v>128918.26482016641</v>
      </c>
      <c r="U837" s="41">
        <f t="shared" si="994"/>
        <v>30482.007504146015</v>
      </c>
      <c r="V837" s="41">
        <f t="shared" si="980"/>
        <v>8823.7390143580578</v>
      </c>
      <c r="W837" s="51">
        <v>15248.63</v>
      </c>
      <c r="X837" s="51"/>
      <c r="Y837" s="41"/>
      <c r="Z837" s="40">
        <f t="shared" si="995"/>
        <v>210853.13000000003</v>
      </c>
      <c r="AA837" s="54">
        <f t="shared" si="981"/>
        <v>27729.22267568759</v>
      </c>
      <c r="AB837" s="54">
        <f t="shared" si="982"/>
        <v>128918.26482016641</v>
      </c>
      <c r="AC837" s="54">
        <f t="shared" si="983"/>
        <v>30482.007504146015</v>
      </c>
      <c r="AD837" s="54">
        <f t="shared" si="984"/>
        <v>8475.005000000001</v>
      </c>
      <c r="AE837" s="54">
        <f t="shared" si="985"/>
        <v>15248.63</v>
      </c>
      <c r="AF837" s="54">
        <f t="shared" si="986"/>
        <v>0</v>
      </c>
      <c r="AG837" s="54"/>
      <c r="AH837" s="42">
        <f t="shared" si="987"/>
        <v>210853.13000000003</v>
      </c>
      <c r="AI837" s="56">
        <f t="shared" si="988"/>
        <v>-8333.3900000000431</v>
      </c>
    </row>
    <row r="838" spans="1:35" x14ac:dyDescent="0.25">
      <c r="A838" s="31">
        <v>9</v>
      </c>
      <c r="B838" s="75">
        <v>4225.3999999999996</v>
      </c>
      <c r="C838" s="33">
        <v>2.48</v>
      </c>
      <c r="D838" s="33">
        <v>10.69</v>
      </c>
      <c r="E838" s="33">
        <v>3.76</v>
      </c>
      <c r="F838" s="35">
        <v>0.77</v>
      </c>
      <c r="G838" s="35">
        <v>1.33</v>
      </c>
      <c r="H838" s="35">
        <v>5.51</v>
      </c>
      <c r="I838" s="51">
        <v>103498.14</v>
      </c>
      <c r="J838" s="41">
        <f>I838-K838-L838-M838-N838-O838</f>
        <v>10285.732000000018</v>
      </c>
      <c r="K838" s="41">
        <f t="shared" si="989"/>
        <v>45169.525999999991</v>
      </c>
      <c r="L838" s="41">
        <f t="shared" si="990"/>
        <v>15887.503999999997</v>
      </c>
      <c r="M838" s="41">
        <f t="shared" si="991"/>
        <v>3253.558</v>
      </c>
      <c r="N838" s="41">
        <v>5619.85</v>
      </c>
      <c r="O838" s="41">
        <v>23281.97</v>
      </c>
      <c r="P838" s="213">
        <f t="shared" si="978"/>
        <v>0.96839073629729</v>
      </c>
      <c r="Q838" s="40">
        <f t="shared" si="979"/>
        <v>103498.14</v>
      </c>
      <c r="R838" s="51">
        <v>100226.64</v>
      </c>
      <c r="S838" s="41">
        <f t="shared" si="992"/>
        <v>9995.002334968347</v>
      </c>
      <c r="T838" s="41">
        <f t="shared" si="993"/>
        <v>43741.750541339577</v>
      </c>
      <c r="U838" s="41">
        <f t="shared" si="994"/>
        <v>15385.311696486136</v>
      </c>
      <c r="V838" s="41">
        <f t="shared" si="980"/>
        <v>3150.7154272059383</v>
      </c>
      <c r="W838" s="51">
        <v>5448.4</v>
      </c>
      <c r="X838" s="51">
        <v>22505.46</v>
      </c>
      <c r="Y838" s="41"/>
      <c r="Z838" s="40">
        <f t="shared" si="995"/>
        <v>100226.63999999998</v>
      </c>
      <c r="AA838" s="54">
        <f t="shared" si="981"/>
        <v>9892.1597621742767</v>
      </c>
      <c r="AB838" s="54">
        <f t="shared" si="982"/>
        <v>43741.750541339577</v>
      </c>
      <c r="AC838" s="54">
        <f t="shared" si="983"/>
        <v>15385.311696486136</v>
      </c>
      <c r="AD838" s="54">
        <f t="shared" si="984"/>
        <v>3253.558</v>
      </c>
      <c r="AE838" s="54">
        <f t="shared" si="985"/>
        <v>5448.4</v>
      </c>
      <c r="AF838" s="54">
        <f t="shared" si="986"/>
        <v>22505.46</v>
      </c>
      <c r="AG838" s="54"/>
      <c r="AH838" s="42">
        <f t="shared" si="987"/>
        <v>100226.63999999998</v>
      </c>
      <c r="AI838" s="56">
        <f t="shared" si="988"/>
        <v>3271.5000000000146</v>
      </c>
    </row>
    <row r="839" spans="1:35" x14ac:dyDescent="0.25">
      <c r="A839" s="31">
        <v>10</v>
      </c>
      <c r="B839" s="75">
        <v>4147.5</v>
      </c>
      <c r="C839" s="33">
        <v>2.48</v>
      </c>
      <c r="D839" s="33">
        <v>12.06</v>
      </c>
      <c r="E839" s="33">
        <v>4.21</v>
      </c>
      <c r="F839" s="35">
        <v>0.77</v>
      </c>
      <c r="G839" s="35">
        <v>1.33</v>
      </c>
      <c r="H839" s="35">
        <v>5.51</v>
      </c>
      <c r="I839" s="51">
        <v>111575.67</v>
      </c>
      <c r="J839" s="41">
        <f>I839-K839-L839-M839-N839-O839</f>
        <v>12533.060000000001</v>
      </c>
      <c r="K839" s="41">
        <f t="shared" si="989"/>
        <v>50018.85</v>
      </c>
      <c r="L839" s="41">
        <f t="shared" si="990"/>
        <v>17460.974999999999</v>
      </c>
      <c r="M839" s="41">
        <f t="shared" si="991"/>
        <v>3193.5750000000003</v>
      </c>
      <c r="N839" s="41">
        <v>5516.3</v>
      </c>
      <c r="O839" s="41">
        <v>22852.91</v>
      </c>
      <c r="P839" s="213">
        <f t="shared" si="978"/>
        <v>1.0608729483766488</v>
      </c>
      <c r="Q839" s="40">
        <f t="shared" si="979"/>
        <v>111575.67</v>
      </c>
      <c r="R839" s="51">
        <v>118367.61</v>
      </c>
      <c r="S839" s="41">
        <f t="shared" si="992"/>
        <v>14096.731770197752</v>
      </c>
      <c r="T839" s="41">
        <f t="shared" si="993"/>
        <v>53063.644873909339</v>
      </c>
      <c r="U839" s="41">
        <f t="shared" si="994"/>
        <v>18523.876029780953</v>
      </c>
      <c r="V839" s="41">
        <f t="shared" si="980"/>
        <v>3387.9773261119567</v>
      </c>
      <c r="W839" s="51">
        <v>5968.96</v>
      </c>
      <c r="X839" s="51">
        <v>23326.42</v>
      </c>
      <c r="Y839" s="41"/>
      <c r="Z839" s="40">
        <f t="shared" si="995"/>
        <v>118367.61</v>
      </c>
      <c r="AA839" s="54">
        <f t="shared" si="981"/>
        <v>14291.13409630971</v>
      </c>
      <c r="AB839" s="54">
        <f t="shared" si="982"/>
        <v>53063.644873909339</v>
      </c>
      <c r="AC839" s="54">
        <f t="shared" si="983"/>
        <v>18523.876029780953</v>
      </c>
      <c r="AD839" s="54">
        <f t="shared" si="984"/>
        <v>3193.5750000000003</v>
      </c>
      <c r="AE839" s="54">
        <f t="shared" si="985"/>
        <v>5968.96</v>
      </c>
      <c r="AF839" s="54">
        <f t="shared" si="986"/>
        <v>23326.42</v>
      </c>
      <c r="AG839" s="54"/>
      <c r="AH839" s="42">
        <f t="shared" si="987"/>
        <v>118367.61</v>
      </c>
      <c r="AI839" s="56">
        <f t="shared" si="988"/>
        <v>-6791.9400000000023</v>
      </c>
    </row>
    <row r="840" spans="1:35" x14ac:dyDescent="0.25">
      <c r="A840" s="31">
        <v>11</v>
      </c>
      <c r="B840" s="75">
        <v>4203.1000000000004</v>
      </c>
      <c r="C840" s="33">
        <v>2.48</v>
      </c>
      <c r="D840" s="33">
        <v>11.76</v>
      </c>
      <c r="E840" s="33">
        <v>3.83</v>
      </c>
      <c r="F840" s="35">
        <v>0.77</v>
      </c>
      <c r="G840" s="35">
        <v>1.33</v>
      </c>
      <c r="H840" s="35">
        <v>5.51</v>
      </c>
      <c r="I840" s="51">
        <v>109908.33</v>
      </c>
      <c r="J840" s="41">
        <f>I840-K840-L840-M840-N840-O840</f>
        <v>12396.113999999994</v>
      </c>
      <c r="K840" s="41">
        <f t="shared" si="989"/>
        <v>49428.456000000006</v>
      </c>
      <c r="L840" s="41">
        <f t="shared" si="990"/>
        <v>16097.873000000001</v>
      </c>
      <c r="M840" s="41">
        <f t="shared" si="991"/>
        <v>3236.3870000000002</v>
      </c>
      <c r="N840" s="41">
        <v>5590.35</v>
      </c>
      <c r="O840" s="41">
        <v>23159.15</v>
      </c>
      <c r="P840" s="213">
        <f t="shared" si="978"/>
        <v>1.3409067356405107</v>
      </c>
      <c r="Q840" s="40">
        <f t="shared" si="979"/>
        <v>109908.33</v>
      </c>
      <c r="R840" s="51">
        <v>147376.82</v>
      </c>
      <c r="S840" s="41">
        <f t="shared" si="992"/>
        <v>16616.930954664494</v>
      </c>
      <c r="T840" s="41">
        <f t="shared" si="993"/>
        <v>66278.949582710615</v>
      </c>
      <c r="U840" s="41">
        <f t="shared" si="994"/>
        <v>21585.746335185515</v>
      </c>
      <c r="V840" s="41">
        <f t="shared" si="980"/>
        <v>4339.6931274393855</v>
      </c>
      <c r="W840" s="51">
        <v>7565.75</v>
      </c>
      <c r="X840" s="51">
        <v>30989.75</v>
      </c>
      <c r="Y840" s="41"/>
      <c r="Z840" s="40">
        <f t="shared" si="995"/>
        <v>147376.82</v>
      </c>
      <c r="AA840" s="54">
        <f t="shared" si="981"/>
        <v>17720.237082103878</v>
      </c>
      <c r="AB840" s="54">
        <f t="shared" si="982"/>
        <v>66278.949582710615</v>
      </c>
      <c r="AC840" s="54">
        <f t="shared" si="983"/>
        <v>21585.746335185515</v>
      </c>
      <c r="AD840" s="54">
        <f t="shared" si="984"/>
        <v>3236.3870000000002</v>
      </c>
      <c r="AE840" s="54">
        <f t="shared" si="985"/>
        <v>7565.75</v>
      </c>
      <c r="AF840" s="54">
        <f t="shared" si="986"/>
        <v>30989.75</v>
      </c>
      <c r="AG840" s="54"/>
      <c r="AH840" s="42">
        <f t="shared" si="987"/>
        <v>147376.82</v>
      </c>
      <c r="AI840" s="56">
        <f t="shared" si="988"/>
        <v>-37468.490000000005</v>
      </c>
    </row>
    <row r="841" spans="1:35" x14ac:dyDescent="0.25">
      <c r="A841" s="31">
        <v>12</v>
      </c>
      <c r="B841" s="75">
        <v>8010.6</v>
      </c>
      <c r="C841" s="33">
        <v>2.2999999999999998</v>
      </c>
      <c r="D841" s="33">
        <v>10.43</v>
      </c>
      <c r="E841" s="33">
        <v>3.28</v>
      </c>
      <c r="F841" s="35">
        <v>0.77</v>
      </c>
      <c r="G841" s="35">
        <v>1.33</v>
      </c>
      <c r="H841" s="35"/>
      <c r="I841" s="51">
        <v>144671.85</v>
      </c>
      <c r="J841" s="41">
        <f>I841-K841-L841-M841-N841</f>
        <v>18024.152000000006</v>
      </c>
      <c r="K841" s="41">
        <f t="shared" si="989"/>
        <v>83550.558000000005</v>
      </c>
      <c r="L841" s="41">
        <f t="shared" si="990"/>
        <v>26274.768</v>
      </c>
      <c r="M841" s="41">
        <f t="shared" si="991"/>
        <v>6168.1620000000003</v>
      </c>
      <c r="N841" s="41">
        <v>10654.21</v>
      </c>
      <c r="O841" s="41"/>
      <c r="P841" s="213">
        <f t="shared" si="978"/>
        <v>0.93876472859094551</v>
      </c>
      <c r="Q841" s="40">
        <f t="shared" si="979"/>
        <v>144671.85</v>
      </c>
      <c r="R841" s="51">
        <v>135812.82999999999</v>
      </c>
      <c r="S841" s="41">
        <f t="shared" si="992"/>
        <v>16957.254719362893</v>
      </c>
      <c r="T841" s="41">
        <f t="shared" si="993"/>
        <v>78434.316904492051</v>
      </c>
      <c r="U841" s="41">
        <f t="shared" si="994"/>
        <v>24665.825450310062</v>
      </c>
      <c r="V841" s="41">
        <f t="shared" si="980"/>
        <v>5790.4529258349839</v>
      </c>
      <c r="W841" s="51">
        <v>9964.98</v>
      </c>
      <c r="X841" s="51"/>
      <c r="Y841" s="41"/>
      <c r="Z841" s="40">
        <f t="shared" si="995"/>
        <v>135812.82999999999</v>
      </c>
      <c r="AA841" s="54">
        <f t="shared" si="981"/>
        <v>16579.545645197883</v>
      </c>
      <c r="AB841" s="54">
        <f t="shared" si="982"/>
        <v>78434.316904492051</v>
      </c>
      <c r="AC841" s="54">
        <f t="shared" si="983"/>
        <v>24665.825450310062</v>
      </c>
      <c r="AD841" s="54">
        <f t="shared" si="984"/>
        <v>6168.1620000000003</v>
      </c>
      <c r="AE841" s="54">
        <f t="shared" si="985"/>
        <v>9964.98</v>
      </c>
      <c r="AF841" s="54">
        <f t="shared" si="986"/>
        <v>0</v>
      </c>
      <c r="AG841" s="54"/>
      <c r="AH841" s="42">
        <f t="shared" si="987"/>
        <v>135812.82999999999</v>
      </c>
      <c r="AI841" s="56">
        <f t="shared" si="988"/>
        <v>8859.0200000000186</v>
      </c>
    </row>
    <row r="842" spans="1:35" x14ac:dyDescent="0.25">
      <c r="A842" s="31">
        <v>16</v>
      </c>
      <c r="B842" s="75">
        <v>7003.3</v>
      </c>
      <c r="C842" s="33">
        <v>2.2999999999999998</v>
      </c>
      <c r="D842" s="33">
        <v>11.24</v>
      </c>
      <c r="E842" s="33">
        <v>3.26</v>
      </c>
      <c r="F842" s="35">
        <v>0.77</v>
      </c>
      <c r="G842" s="35">
        <v>1.33</v>
      </c>
      <c r="H842" s="35"/>
      <c r="I842" s="51">
        <v>130961.76</v>
      </c>
      <c r="J842" s="41">
        <f>I842-K842-L842-M842-N842</f>
        <v>14706.968999999992</v>
      </c>
      <c r="K842" s="41">
        <f t="shared" si="989"/>
        <v>78717.092000000004</v>
      </c>
      <c r="L842" s="41">
        <f t="shared" si="990"/>
        <v>22830.757999999998</v>
      </c>
      <c r="M842" s="41">
        <f t="shared" si="991"/>
        <v>5392.5410000000002</v>
      </c>
      <c r="N842" s="41">
        <v>9314.4</v>
      </c>
      <c r="O842" s="41"/>
      <c r="P842" s="213">
        <f t="shared" si="978"/>
        <v>0.86309881602079874</v>
      </c>
      <c r="Q842" s="40">
        <f t="shared" si="979"/>
        <v>130961.76</v>
      </c>
      <c r="R842" s="51">
        <v>113032.94</v>
      </c>
      <c r="S842" s="41">
        <f t="shared" si="992"/>
        <v>12693.555143098723</v>
      </c>
      <c r="T842" s="41">
        <f t="shared" si="993"/>
        <v>67940.628905800288</v>
      </c>
      <c r="U842" s="41">
        <f t="shared" si="994"/>
        <v>19705.200198657378</v>
      </c>
      <c r="V842" s="41">
        <f t="shared" si="980"/>
        <v>4654.2957524436142</v>
      </c>
      <c r="W842" s="51">
        <v>8039.26</v>
      </c>
      <c r="X842" s="51"/>
      <c r="Y842" s="41"/>
      <c r="Z842" s="40">
        <f t="shared" si="995"/>
        <v>113032.94</v>
      </c>
      <c r="AA842" s="54">
        <f t="shared" si="981"/>
        <v>11955.309895542348</v>
      </c>
      <c r="AB842" s="54">
        <f t="shared" si="982"/>
        <v>67940.628905800288</v>
      </c>
      <c r="AC842" s="54">
        <f t="shared" si="983"/>
        <v>19705.200198657378</v>
      </c>
      <c r="AD842" s="54">
        <f t="shared" si="984"/>
        <v>5392.5410000000002</v>
      </c>
      <c r="AE842" s="54">
        <f t="shared" si="985"/>
        <v>8039.26</v>
      </c>
      <c r="AF842" s="54">
        <f t="shared" si="986"/>
        <v>0</v>
      </c>
      <c r="AG842" s="54"/>
      <c r="AH842" s="42">
        <f t="shared" si="987"/>
        <v>113032.94</v>
      </c>
      <c r="AI842" s="56">
        <f t="shared" si="988"/>
        <v>17928.819999999992</v>
      </c>
    </row>
    <row r="843" spans="1:35" x14ac:dyDescent="0.25">
      <c r="A843" s="31">
        <v>17</v>
      </c>
      <c r="B843" s="162">
        <v>1947.3</v>
      </c>
      <c r="C843" s="33">
        <v>2.2999999999999998</v>
      </c>
      <c r="D843" s="33">
        <v>12.88</v>
      </c>
      <c r="E843" s="33">
        <v>3</v>
      </c>
      <c r="F843" s="35">
        <v>0.77</v>
      </c>
      <c r="G843" s="35"/>
      <c r="H843" s="35"/>
      <c r="I843" s="51">
        <v>34992.980000000003</v>
      </c>
      <c r="J843" s="41">
        <f>I843-K843-L843-M843-N843</f>
        <v>2570.4350000000013</v>
      </c>
      <c r="K843" s="41">
        <f t="shared" si="989"/>
        <v>25081.224000000002</v>
      </c>
      <c r="L843" s="41">
        <f t="shared" si="990"/>
        <v>5841.9</v>
      </c>
      <c r="M843" s="41">
        <f t="shared" si="991"/>
        <v>1499.421</v>
      </c>
      <c r="N843" s="41"/>
      <c r="O843" s="41"/>
      <c r="P843" s="213">
        <f t="shared" si="978"/>
        <v>0.85599997485209889</v>
      </c>
      <c r="Q843" s="40">
        <f t="shared" si="979"/>
        <v>34992.980000000003</v>
      </c>
      <c r="R843" s="51">
        <v>29953.99</v>
      </c>
      <c r="S843" s="41">
        <f t="shared" si="992"/>
        <v>2200.2922953589559</v>
      </c>
      <c r="T843" s="41">
        <f t="shared" si="993"/>
        <v>21469.527113259861</v>
      </c>
      <c r="U843" s="41">
        <f t="shared" si="994"/>
        <v>5000.666253088476</v>
      </c>
      <c r="V843" s="41">
        <f t="shared" si="980"/>
        <v>1283.504338292709</v>
      </c>
      <c r="W843" s="51"/>
      <c r="X843" s="51"/>
      <c r="Y843" s="41"/>
      <c r="Z843" s="40">
        <f t="shared" si="995"/>
        <v>29953.99</v>
      </c>
      <c r="AA843" s="54">
        <f t="shared" si="981"/>
        <v>1984.3756336516672</v>
      </c>
      <c r="AB843" s="54">
        <f t="shared" si="982"/>
        <v>21469.527113259861</v>
      </c>
      <c r="AC843" s="54">
        <f t="shared" si="983"/>
        <v>5000.666253088476</v>
      </c>
      <c r="AD843" s="54">
        <f t="shared" si="984"/>
        <v>1499.421</v>
      </c>
      <c r="AE843" s="54">
        <f t="shared" si="985"/>
        <v>0</v>
      </c>
      <c r="AF843" s="54">
        <f t="shared" si="986"/>
        <v>0</v>
      </c>
      <c r="AG843" s="54"/>
      <c r="AH843" s="42">
        <f t="shared" si="987"/>
        <v>29953.99</v>
      </c>
      <c r="AI843" s="56">
        <f t="shared" si="988"/>
        <v>5038.9900000000016</v>
      </c>
    </row>
    <row r="844" spans="1:35" x14ac:dyDescent="0.25">
      <c r="A844" s="32" t="s">
        <v>37</v>
      </c>
      <c r="B844" s="142">
        <f>SUM(B832:B842)</f>
        <v>75402.600000000006</v>
      </c>
      <c r="C844" s="33"/>
      <c r="D844" s="34"/>
      <c r="E844" s="34"/>
      <c r="F844" s="35"/>
      <c r="G844" s="35"/>
      <c r="H844" s="35"/>
      <c r="I844" s="43">
        <f t="shared" ref="I844:O844" si="996">SUM(I832:I842)</f>
        <v>1490036.87</v>
      </c>
      <c r="J844" s="43">
        <f t="shared" si="996"/>
        <v>176906.18899999998</v>
      </c>
      <c r="K844" s="43">
        <f t="shared" si="996"/>
        <v>837701.79799999995</v>
      </c>
      <c r="L844" s="43">
        <f t="shared" si="996"/>
        <v>247713.71099999998</v>
      </c>
      <c r="M844" s="43">
        <f t="shared" si="996"/>
        <v>58060.001999999993</v>
      </c>
      <c r="N844" s="43">
        <f t="shared" si="996"/>
        <v>100361.14000000001</v>
      </c>
      <c r="O844" s="43">
        <f t="shared" si="996"/>
        <v>69294.03</v>
      </c>
      <c r="P844" s="213">
        <f t="shared" si="978"/>
        <v>1.0292667053265601</v>
      </c>
      <c r="Q844" s="40">
        <f t="shared" si="979"/>
        <v>1490036.87</v>
      </c>
      <c r="R844" s="43">
        <f>SUM(R832:R843)</f>
        <v>1533645.34</v>
      </c>
      <c r="S844" s="43">
        <f t="shared" ref="S844:X844" si="997">SUM(S832:S842)</f>
        <v>178900.49970532817</v>
      </c>
      <c r="T844" s="43">
        <f t="shared" si="997"/>
        <v>840670.94072347193</v>
      </c>
      <c r="U844" s="43">
        <f t="shared" si="997"/>
        <v>248529.28333821867</v>
      </c>
      <c r="V844" s="43">
        <f t="shared" si="997"/>
        <v>58085.446232981318</v>
      </c>
      <c r="W844" s="43">
        <f t="shared" si="997"/>
        <v>100683.54999999999</v>
      </c>
      <c r="X844" s="43">
        <f t="shared" si="997"/>
        <v>76821.63</v>
      </c>
      <c r="Y844" s="41"/>
      <c r="Z844" s="40">
        <f t="shared" ref="Z844:AF844" si="998">SUM(Z832:Z842)</f>
        <v>1503691.35</v>
      </c>
      <c r="AA844" s="55">
        <f t="shared" si="998"/>
        <v>178925.9439383095</v>
      </c>
      <c r="AB844" s="55">
        <f t="shared" si="998"/>
        <v>840670.94072347193</v>
      </c>
      <c r="AC844" s="55">
        <f t="shared" si="998"/>
        <v>248529.28333821867</v>
      </c>
      <c r="AD844" s="55">
        <f t="shared" si="998"/>
        <v>58060.001999999993</v>
      </c>
      <c r="AE844" s="55">
        <f t="shared" si="998"/>
        <v>100683.54999999999</v>
      </c>
      <c r="AF844" s="55">
        <f t="shared" si="998"/>
        <v>76821.63</v>
      </c>
      <c r="AG844" s="54"/>
      <c r="AH844" s="42">
        <f>SUM(AH832:AH842)</f>
        <v>1503691.35</v>
      </c>
      <c r="AI844" s="56">
        <f t="shared" si="988"/>
        <v>-13654.479999999981</v>
      </c>
    </row>
    <row r="845" spans="1:35" x14ac:dyDescent="0.25">
      <c r="A845" s="6" t="s">
        <v>56</v>
      </c>
      <c r="B845" s="37"/>
      <c r="C845" s="7"/>
      <c r="D845" s="24"/>
      <c r="E845" s="24"/>
      <c r="F845" s="24"/>
      <c r="G845" s="35"/>
      <c r="H845" s="25"/>
      <c r="I845" s="85"/>
      <c r="J845" s="85"/>
      <c r="K845" s="85"/>
      <c r="L845" s="85"/>
      <c r="M845" s="85"/>
      <c r="N845" s="85"/>
      <c r="O845" s="86"/>
      <c r="P845" s="215"/>
      <c r="Q845" s="87"/>
      <c r="R845" s="85"/>
      <c r="S845" s="85"/>
      <c r="T845" s="85"/>
      <c r="U845" s="85"/>
      <c r="V845" s="85"/>
      <c r="W845" s="85"/>
      <c r="X845" s="86"/>
      <c r="Y845" s="86"/>
      <c r="Z845" s="29"/>
      <c r="AA845" s="29"/>
      <c r="AB845" s="29"/>
      <c r="AC845" s="29"/>
      <c r="AD845" s="29"/>
      <c r="AE845" s="29"/>
      <c r="AF845" s="29"/>
      <c r="AG845" s="29"/>
      <c r="AH845" s="30"/>
      <c r="AI845" s="36"/>
    </row>
    <row r="846" spans="1:35" x14ac:dyDescent="0.25">
      <c r="A846" s="31">
        <v>1</v>
      </c>
      <c r="B846" s="38">
        <v>3665.5</v>
      </c>
      <c r="C846" s="33">
        <v>2.2999999999999998</v>
      </c>
      <c r="D846" s="33">
        <v>13.39</v>
      </c>
      <c r="E846" s="33">
        <v>10.1</v>
      </c>
      <c r="F846" s="35">
        <v>0.77</v>
      </c>
      <c r="G846" s="35">
        <v>1.33</v>
      </c>
      <c r="H846" s="35"/>
      <c r="I846" s="51">
        <v>103183.92</v>
      </c>
      <c r="J846" s="41">
        <f t="shared" ref="J846:J851" si="999">I846-K846-L846-M846-N846</f>
        <v>9383.7899999999972</v>
      </c>
      <c r="K846" s="41">
        <f>B846*D846</f>
        <v>49081.045000000006</v>
      </c>
      <c r="L846" s="41">
        <f>E846*B846</f>
        <v>37021.549999999996</v>
      </c>
      <c r="M846" s="41">
        <f>F846*B846</f>
        <v>2822.4349999999999</v>
      </c>
      <c r="N846" s="41">
        <v>4875.1000000000004</v>
      </c>
      <c r="O846" s="41"/>
      <c r="P846" s="213">
        <f t="shared" ref="P846:P862" si="1000">R846/I846</f>
        <v>0.82594594196460069</v>
      </c>
      <c r="Q846" s="40">
        <f t="shared" si="979"/>
        <v>103183.92</v>
      </c>
      <c r="R846" s="51">
        <v>85224.34</v>
      </c>
      <c r="S846" s="41">
        <f>R846-T846-U846-V846-W846-X846</f>
        <v>7742.1623324196189</v>
      </c>
      <c r="T846" s="41">
        <f>P846*K846</f>
        <v>40538.289945131961</v>
      </c>
      <c r="U846" s="41">
        <f>L846*P846</f>
        <v>30577.798987739559</v>
      </c>
      <c r="V846" s="41">
        <f t="shared" ref="V846:V861" si="1001">P846*M846</f>
        <v>2331.1787347088575</v>
      </c>
      <c r="W846" s="51">
        <v>4034.91</v>
      </c>
      <c r="X846" s="51"/>
      <c r="Y846" s="41"/>
      <c r="Z846" s="40">
        <f>SUM(S846:Y846)</f>
        <v>85224.34</v>
      </c>
      <c r="AA846" s="54">
        <f t="shared" ref="AA846:AA861" si="1002">Z846-AF846-AE846-AD846-AC846-AB846</f>
        <v>7250.9060671284751</v>
      </c>
      <c r="AB846" s="54">
        <f t="shared" ref="AB846:AB861" si="1003">T846</f>
        <v>40538.289945131961</v>
      </c>
      <c r="AC846" s="54">
        <f t="shared" ref="AC846:AC861" si="1004">U846</f>
        <v>30577.798987739559</v>
      </c>
      <c r="AD846" s="54">
        <f t="shared" ref="AD846:AD861" si="1005">M846</f>
        <v>2822.4349999999999</v>
      </c>
      <c r="AE846" s="54">
        <f t="shared" ref="AE846:AE861" si="1006">W846</f>
        <v>4034.91</v>
      </c>
      <c r="AF846" s="54">
        <f t="shared" ref="AF846:AF861" si="1007">X846</f>
        <v>0</v>
      </c>
      <c r="AG846" s="54"/>
      <c r="AH846" s="42">
        <f t="shared" ref="AH846:AH861" si="1008">SUM(AA846:AG846)</f>
        <v>85224.34</v>
      </c>
      <c r="AI846" s="56">
        <f t="shared" ref="AI846:AI861" si="1009">I846-Z846</f>
        <v>17959.580000000002</v>
      </c>
    </row>
    <row r="847" spans="1:35" x14ac:dyDescent="0.25">
      <c r="A847" s="31">
        <v>2</v>
      </c>
      <c r="B847" s="38">
        <v>1470.6</v>
      </c>
      <c r="C847" s="33">
        <v>2.2999999999999998</v>
      </c>
      <c r="D847" s="33">
        <v>11.56</v>
      </c>
      <c r="E847" s="33">
        <v>2.77</v>
      </c>
      <c r="F847" s="35">
        <v>0.77</v>
      </c>
      <c r="G847" s="35">
        <v>1.33</v>
      </c>
      <c r="H847" s="35"/>
      <c r="I847" s="51">
        <v>27250.17</v>
      </c>
      <c r="J847" s="41">
        <f t="shared" si="999"/>
        <v>3088.2199999999993</v>
      </c>
      <c r="K847" s="41">
        <f t="shared" ref="K847:K861" si="1010">B847*D847</f>
        <v>17000.135999999999</v>
      </c>
      <c r="L847" s="41">
        <f t="shared" ref="L847:L861" si="1011">E847*B847</f>
        <v>4073.5619999999999</v>
      </c>
      <c r="M847" s="41">
        <f t="shared" ref="M847:M861" si="1012">F847*B847</f>
        <v>1132.3619999999999</v>
      </c>
      <c r="N847" s="41">
        <v>1955.89</v>
      </c>
      <c r="O847" s="41"/>
      <c r="P847" s="213">
        <f t="shared" si="1000"/>
        <v>0.85739465111593816</v>
      </c>
      <c r="Q847" s="40">
        <f t="shared" si="979"/>
        <v>27250.17</v>
      </c>
      <c r="R847" s="51">
        <v>23364.15</v>
      </c>
      <c r="S847" s="41">
        <f t="shared" ref="S847:S861" si="1013">R847-T847-U847-V847-W847-X847</f>
        <v>2647.8729336404131</v>
      </c>
      <c r="T847" s="41">
        <f t="shared" ref="T847:T861" si="1014">P847*K847</f>
        <v>14575.8256746435</v>
      </c>
      <c r="U847" s="41">
        <f t="shared" ref="U847:U861" si="1015">L847*P847</f>
        <v>3492.6502697891433</v>
      </c>
      <c r="V847" s="41">
        <f t="shared" si="1001"/>
        <v>970.88112192694587</v>
      </c>
      <c r="W847" s="51">
        <v>1676.92</v>
      </c>
      <c r="X847" s="51"/>
      <c r="Y847" s="41"/>
      <c r="Z847" s="40">
        <f t="shared" ref="Z847:Z861" si="1016">SUM(S847:Y847)</f>
        <v>23364.15</v>
      </c>
      <c r="AA847" s="54">
        <f t="shared" si="1002"/>
        <v>2486.3920555673576</v>
      </c>
      <c r="AB847" s="54">
        <f t="shared" si="1003"/>
        <v>14575.8256746435</v>
      </c>
      <c r="AC847" s="54">
        <f t="shared" si="1004"/>
        <v>3492.6502697891433</v>
      </c>
      <c r="AD847" s="54">
        <f t="shared" si="1005"/>
        <v>1132.3619999999999</v>
      </c>
      <c r="AE847" s="54">
        <f t="shared" si="1006"/>
        <v>1676.92</v>
      </c>
      <c r="AF847" s="54">
        <f t="shared" si="1007"/>
        <v>0</v>
      </c>
      <c r="AG847" s="54"/>
      <c r="AH847" s="42">
        <f t="shared" si="1008"/>
        <v>23364.15</v>
      </c>
      <c r="AI847" s="56">
        <f t="shared" si="1009"/>
        <v>3886.0199999999968</v>
      </c>
    </row>
    <row r="848" spans="1:35" x14ac:dyDescent="0.25">
      <c r="A848" s="31">
        <v>3</v>
      </c>
      <c r="B848" s="38">
        <v>1474.6</v>
      </c>
      <c r="C848" s="33">
        <v>2.2999999999999998</v>
      </c>
      <c r="D848" s="33">
        <v>11.54</v>
      </c>
      <c r="E848" s="33">
        <v>2.25</v>
      </c>
      <c r="F848" s="35">
        <v>0.77</v>
      </c>
      <c r="G848" s="35">
        <v>1.33</v>
      </c>
      <c r="H848" s="35"/>
      <c r="I848" s="51">
        <v>26528.080000000002</v>
      </c>
      <c r="J848" s="41">
        <f t="shared" si="999"/>
        <v>3096.6840000000029</v>
      </c>
      <c r="K848" s="41">
        <f t="shared" si="1010"/>
        <v>17016.883999999998</v>
      </c>
      <c r="L848" s="41">
        <f t="shared" si="1011"/>
        <v>3317.85</v>
      </c>
      <c r="M848" s="41">
        <f t="shared" si="1012"/>
        <v>1135.442</v>
      </c>
      <c r="N848" s="41">
        <v>1961.22</v>
      </c>
      <c r="O848" s="41"/>
      <c r="P848" s="213">
        <f t="shared" si="1000"/>
        <v>1.1471369205762347</v>
      </c>
      <c r="Q848" s="40">
        <f t="shared" si="979"/>
        <v>26528.080000000002</v>
      </c>
      <c r="R848" s="51">
        <v>30431.34</v>
      </c>
      <c r="S848" s="41">
        <f t="shared" si="1013"/>
        <v>3544.2484191302215</v>
      </c>
      <c r="T848" s="41">
        <f t="shared" si="1014"/>
        <v>19520.695909562997</v>
      </c>
      <c r="U848" s="41">
        <f t="shared" si="1015"/>
        <v>3806.0282319338603</v>
      </c>
      <c r="V848" s="41">
        <f t="shared" si="1001"/>
        <v>1302.5074393729212</v>
      </c>
      <c r="W848" s="51">
        <v>2257.86</v>
      </c>
      <c r="X848" s="51"/>
      <c r="Y848" s="41"/>
      <c r="Z848" s="40">
        <f t="shared" si="1016"/>
        <v>30431.340000000004</v>
      </c>
      <c r="AA848" s="54">
        <f t="shared" si="1002"/>
        <v>3711.3138585031447</v>
      </c>
      <c r="AB848" s="54">
        <f t="shared" si="1003"/>
        <v>19520.695909562997</v>
      </c>
      <c r="AC848" s="54">
        <f t="shared" si="1004"/>
        <v>3806.0282319338603</v>
      </c>
      <c r="AD848" s="54">
        <f t="shared" si="1005"/>
        <v>1135.442</v>
      </c>
      <c r="AE848" s="54">
        <f t="shared" si="1006"/>
        <v>2257.86</v>
      </c>
      <c r="AF848" s="54">
        <f t="shared" si="1007"/>
        <v>0</v>
      </c>
      <c r="AG848" s="54"/>
      <c r="AH848" s="42">
        <f t="shared" si="1008"/>
        <v>30431.34</v>
      </c>
      <c r="AI848" s="56">
        <f t="shared" si="1009"/>
        <v>-3903.260000000002</v>
      </c>
    </row>
    <row r="849" spans="1:35" x14ac:dyDescent="0.25">
      <c r="A849" s="31">
        <v>4</v>
      </c>
      <c r="B849" s="38">
        <v>1465.7</v>
      </c>
      <c r="C849" s="33">
        <v>2.2999999999999998</v>
      </c>
      <c r="D849" s="33">
        <v>11.58</v>
      </c>
      <c r="E849" s="33">
        <v>2.2999999999999998</v>
      </c>
      <c r="F849" s="35">
        <v>0.77</v>
      </c>
      <c r="G849" s="35">
        <v>1.33</v>
      </c>
      <c r="H849" s="35"/>
      <c r="I849" s="51">
        <v>26499.9</v>
      </c>
      <c r="J849" s="41">
        <f t="shared" si="999"/>
        <v>3077.9850000000015</v>
      </c>
      <c r="K849" s="41">
        <f t="shared" si="1010"/>
        <v>16972.806</v>
      </c>
      <c r="L849" s="41">
        <f t="shared" si="1011"/>
        <v>3371.1099999999997</v>
      </c>
      <c r="M849" s="41">
        <f t="shared" si="1012"/>
        <v>1128.5890000000002</v>
      </c>
      <c r="N849" s="41">
        <v>1949.41</v>
      </c>
      <c r="O849" s="41"/>
      <c r="P849" s="213">
        <f t="shared" si="1000"/>
        <v>1.0787029385016547</v>
      </c>
      <c r="Q849" s="40">
        <f t="shared" si="979"/>
        <v>26499.9</v>
      </c>
      <c r="R849" s="51">
        <v>28585.52</v>
      </c>
      <c r="S849" s="41">
        <f t="shared" si="1013"/>
        <v>3319.3857595085278</v>
      </c>
      <c r="T849" s="41">
        <f t="shared" si="1014"/>
        <v>18308.615706818517</v>
      </c>
      <c r="U849" s="41">
        <f t="shared" si="1015"/>
        <v>3636.4262630123126</v>
      </c>
      <c r="V849" s="41">
        <f t="shared" si="1001"/>
        <v>1217.412270660644</v>
      </c>
      <c r="W849" s="51">
        <v>2103.6799999999998</v>
      </c>
      <c r="X849" s="51"/>
      <c r="Y849" s="41"/>
      <c r="Z849" s="40">
        <f t="shared" si="1016"/>
        <v>28585.52</v>
      </c>
      <c r="AA849" s="54">
        <f t="shared" si="1002"/>
        <v>3408.2090301691715</v>
      </c>
      <c r="AB849" s="54">
        <f t="shared" si="1003"/>
        <v>18308.615706818517</v>
      </c>
      <c r="AC849" s="54">
        <f t="shared" si="1004"/>
        <v>3636.4262630123126</v>
      </c>
      <c r="AD849" s="54">
        <f t="shared" si="1005"/>
        <v>1128.5890000000002</v>
      </c>
      <c r="AE849" s="54">
        <f t="shared" si="1006"/>
        <v>2103.6799999999998</v>
      </c>
      <c r="AF849" s="54">
        <f t="shared" si="1007"/>
        <v>0</v>
      </c>
      <c r="AG849" s="54"/>
      <c r="AH849" s="42">
        <f t="shared" si="1008"/>
        <v>28585.52</v>
      </c>
      <c r="AI849" s="56">
        <f t="shared" si="1009"/>
        <v>-2085.619999999999</v>
      </c>
    </row>
    <row r="850" spans="1:35" x14ac:dyDescent="0.25">
      <c r="A850" s="31">
        <v>5</v>
      </c>
      <c r="B850" s="38">
        <v>8488.9</v>
      </c>
      <c r="C850" s="33">
        <v>2.2999999999999998</v>
      </c>
      <c r="D850" s="33">
        <v>10.64</v>
      </c>
      <c r="E850" s="33">
        <v>3.72</v>
      </c>
      <c r="F850" s="35">
        <v>0.77</v>
      </c>
      <c r="G850" s="35">
        <v>1.33</v>
      </c>
      <c r="H850" s="35"/>
      <c r="I850" s="51">
        <v>157553.99</v>
      </c>
      <c r="J850" s="41">
        <f t="shared" si="999"/>
        <v>17826.632999999983</v>
      </c>
      <c r="K850" s="41">
        <f t="shared" si="1010"/>
        <v>90321.896000000008</v>
      </c>
      <c r="L850" s="41">
        <f t="shared" si="1011"/>
        <v>31578.707999999999</v>
      </c>
      <c r="M850" s="41">
        <f t="shared" si="1012"/>
        <v>6536.4529999999995</v>
      </c>
      <c r="N850" s="41">
        <v>11290.3</v>
      </c>
      <c r="O850" s="41"/>
      <c r="P850" s="213">
        <f t="shared" si="1000"/>
        <v>1.2278463401656792</v>
      </c>
      <c r="Q850" s="40">
        <f t="shared" si="979"/>
        <v>157553.99</v>
      </c>
      <c r="R850" s="51">
        <v>193452.09</v>
      </c>
      <c r="S850" s="41">
        <f t="shared" si="1013"/>
        <v>21948.439620899262</v>
      </c>
      <c r="T850" s="41">
        <f t="shared" si="1014"/>
        <v>110901.40944042511</v>
      </c>
      <c r="U850" s="41">
        <f t="shared" si="1015"/>
        <v>38773.801044960652</v>
      </c>
      <c r="V850" s="41">
        <f t="shared" si="1001"/>
        <v>8025.7598937149733</v>
      </c>
      <c r="W850" s="51">
        <v>13802.68</v>
      </c>
      <c r="X850" s="51"/>
      <c r="Y850" s="41"/>
      <c r="Z850" s="40">
        <f t="shared" si="1016"/>
        <v>193452.09</v>
      </c>
      <c r="AA850" s="54">
        <f t="shared" si="1002"/>
        <v>23437.746514614235</v>
      </c>
      <c r="AB850" s="54">
        <f t="shared" si="1003"/>
        <v>110901.40944042511</v>
      </c>
      <c r="AC850" s="54">
        <f t="shared" si="1004"/>
        <v>38773.801044960652</v>
      </c>
      <c r="AD850" s="54">
        <f t="shared" si="1005"/>
        <v>6536.4529999999995</v>
      </c>
      <c r="AE850" s="54">
        <f t="shared" si="1006"/>
        <v>13802.68</v>
      </c>
      <c r="AF850" s="54">
        <f t="shared" si="1007"/>
        <v>0</v>
      </c>
      <c r="AG850" s="54"/>
      <c r="AH850" s="42">
        <f t="shared" si="1008"/>
        <v>193452.09</v>
      </c>
      <c r="AI850" s="56">
        <f t="shared" si="1009"/>
        <v>-35898.100000000006</v>
      </c>
    </row>
    <row r="851" spans="1:35" x14ac:dyDescent="0.25">
      <c r="A851" s="31">
        <v>6</v>
      </c>
      <c r="B851" s="38">
        <v>10701.3</v>
      </c>
      <c r="C851" s="33">
        <v>2.2999999999999998</v>
      </c>
      <c r="D851" s="33">
        <v>10.85</v>
      </c>
      <c r="E851" s="33">
        <v>2.5099999999999998</v>
      </c>
      <c r="F851" s="35">
        <v>0.77</v>
      </c>
      <c r="G851" s="35">
        <v>1.33</v>
      </c>
      <c r="H851" s="35"/>
      <c r="I851" s="51">
        <v>188022.09</v>
      </c>
      <c r="J851" s="41">
        <f t="shared" si="999"/>
        <v>22579.961000000018</v>
      </c>
      <c r="K851" s="41">
        <f t="shared" si="1010"/>
        <v>116109.10499999998</v>
      </c>
      <c r="L851" s="41">
        <f t="shared" si="1011"/>
        <v>26860.262999999995</v>
      </c>
      <c r="M851" s="41">
        <f t="shared" si="1012"/>
        <v>8240.0010000000002</v>
      </c>
      <c r="N851" s="41">
        <v>14232.76</v>
      </c>
      <c r="O851" s="41"/>
      <c r="P851" s="213">
        <f t="shared" si="1000"/>
        <v>1.022081713909254</v>
      </c>
      <c r="Q851" s="40">
        <f t="shared" si="979"/>
        <v>188022.09</v>
      </c>
      <c r="R851" s="51">
        <v>192173.94</v>
      </c>
      <c r="S851" s="41">
        <f t="shared" si="1013"/>
        <v>23064.028973343215</v>
      </c>
      <c r="T851" s="41">
        <f t="shared" si="1014"/>
        <v>118672.99303886951</v>
      </c>
      <c r="U851" s="41">
        <f t="shared" si="1015"/>
        <v>27453.383643093315</v>
      </c>
      <c r="V851" s="41">
        <f t="shared" si="1001"/>
        <v>8421.954344693966</v>
      </c>
      <c r="W851" s="51">
        <v>14561.58</v>
      </c>
      <c r="X851" s="51"/>
      <c r="Y851" s="41"/>
      <c r="Z851" s="40">
        <f t="shared" si="1016"/>
        <v>192173.94</v>
      </c>
      <c r="AA851" s="54">
        <f t="shared" si="1002"/>
        <v>23245.982318037204</v>
      </c>
      <c r="AB851" s="54">
        <f t="shared" si="1003"/>
        <v>118672.99303886951</v>
      </c>
      <c r="AC851" s="54">
        <f t="shared" si="1004"/>
        <v>27453.383643093315</v>
      </c>
      <c r="AD851" s="54">
        <f t="shared" si="1005"/>
        <v>8240.0010000000002</v>
      </c>
      <c r="AE851" s="54">
        <f t="shared" si="1006"/>
        <v>14561.58</v>
      </c>
      <c r="AF851" s="54">
        <f t="shared" si="1007"/>
        <v>0</v>
      </c>
      <c r="AG851" s="54"/>
      <c r="AH851" s="42">
        <f t="shared" si="1008"/>
        <v>192173.94</v>
      </c>
      <c r="AI851" s="56">
        <f t="shared" si="1009"/>
        <v>-4151.8500000000058</v>
      </c>
    </row>
    <row r="852" spans="1:35" x14ac:dyDescent="0.25">
      <c r="A852" s="31">
        <v>7</v>
      </c>
      <c r="B852" s="38">
        <v>4988.2</v>
      </c>
      <c r="C852" s="33">
        <v>2.2999999999999998</v>
      </c>
      <c r="D852" s="33">
        <v>11.22</v>
      </c>
      <c r="E852" s="33">
        <v>3.45</v>
      </c>
      <c r="F852" s="35">
        <v>0.77</v>
      </c>
      <c r="G852" s="35">
        <v>1.33</v>
      </c>
      <c r="H852" s="35"/>
      <c r="I852" s="51">
        <v>95374.52</v>
      </c>
      <c r="J852" s="41">
        <f>I852-K852-L852-M852-N852-O852</f>
        <v>11722.222000000003</v>
      </c>
      <c r="K852" s="41">
        <f t="shared" si="1010"/>
        <v>55967.603999999999</v>
      </c>
      <c r="L852" s="41">
        <f t="shared" si="1011"/>
        <v>17209.29</v>
      </c>
      <c r="M852" s="41">
        <f t="shared" si="1012"/>
        <v>3840.9139999999998</v>
      </c>
      <c r="N852" s="41">
        <v>6634.49</v>
      </c>
      <c r="O852" s="41"/>
      <c r="P852" s="213">
        <f t="shared" si="1000"/>
        <v>1.0832412053030516</v>
      </c>
      <c r="Q852" s="40">
        <f t="shared" si="979"/>
        <v>95374.52</v>
      </c>
      <c r="R852" s="51">
        <v>103313.61</v>
      </c>
      <c r="S852" s="41">
        <f t="shared" si="1013"/>
        <v>12686.506832280995</v>
      </c>
      <c r="T852" s="41">
        <f t="shared" si="1014"/>
        <v>60626.414814883887</v>
      </c>
      <c r="U852" s="41">
        <f t="shared" si="1015"/>
        <v>18641.812042009755</v>
      </c>
      <c r="V852" s="41">
        <f t="shared" si="1001"/>
        <v>4160.6363108253645</v>
      </c>
      <c r="W852" s="51">
        <v>7198.24</v>
      </c>
      <c r="X852" s="51"/>
      <c r="Y852" s="41"/>
      <c r="Z852" s="40">
        <f t="shared" si="1016"/>
        <v>103313.61</v>
      </c>
      <c r="AA852" s="54">
        <f t="shared" si="1002"/>
        <v>13006.22914310635</v>
      </c>
      <c r="AB852" s="54">
        <f t="shared" si="1003"/>
        <v>60626.414814883887</v>
      </c>
      <c r="AC852" s="54">
        <f t="shared" si="1004"/>
        <v>18641.812042009755</v>
      </c>
      <c r="AD852" s="54">
        <f t="shared" si="1005"/>
        <v>3840.9139999999998</v>
      </c>
      <c r="AE852" s="54">
        <f t="shared" si="1006"/>
        <v>7198.24</v>
      </c>
      <c r="AF852" s="54">
        <f t="shared" si="1007"/>
        <v>0</v>
      </c>
      <c r="AG852" s="54"/>
      <c r="AH852" s="42">
        <f t="shared" si="1008"/>
        <v>103313.61</v>
      </c>
      <c r="AI852" s="56">
        <f t="shared" si="1009"/>
        <v>-7939.0899999999965</v>
      </c>
    </row>
    <row r="853" spans="1:35" x14ac:dyDescent="0.25">
      <c r="A853" s="31">
        <v>8</v>
      </c>
      <c r="B853" s="38">
        <v>2363.9</v>
      </c>
      <c r="C853" s="33">
        <v>2.2999999999999998</v>
      </c>
      <c r="D853" s="33">
        <v>11.02</v>
      </c>
      <c r="E853" s="33">
        <v>3.07</v>
      </c>
      <c r="F853" s="35">
        <v>0.77</v>
      </c>
      <c r="G853" s="35">
        <v>1.33</v>
      </c>
      <c r="H853" s="35"/>
      <c r="I853" s="51">
        <v>43472.27</v>
      </c>
      <c r="J853" s="41">
        <f>I853-K853-L853-M853-N853-O853</f>
        <v>5200.655999999999</v>
      </c>
      <c r="K853" s="41">
        <f t="shared" si="1010"/>
        <v>26050.178</v>
      </c>
      <c r="L853" s="41">
        <f t="shared" si="1011"/>
        <v>7257.1729999999998</v>
      </c>
      <c r="M853" s="41">
        <f t="shared" si="1012"/>
        <v>1820.2030000000002</v>
      </c>
      <c r="N853" s="41">
        <v>3144.06</v>
      </c>
      <c r="O853" s="41"/>
      <c r="P853" s="213">
        <f t="shared" si="1000"/>
        <v>0.97024125954315243</v>
      </c>
      <c r="Q853" s="40">
        <f t="shared" si="979"/>
        <v>43472.27</v>
      </c>
      <c r="R853" s="51">
        <v>42178.59</v>
      </c>
      <c r="S853" s="41">
        <f t="shared" si="1013"/>
        <v>5046.357762369893</v>
      </c>
      <c r="T853" s="41">
        <f t="shared" si="1014"/>
        <v>25274.957514043319</v>
      </c>
      <c r="U853" s="41">
        <f t="shared" si="1015"/>
        <v>7041.2086722425584</v>
      </c>
      <c r="V853" s="41">
        <f t="shared" si="1001"/>
        <v>1766.0360513442249</v>
      </c>
      <c r="W853" s="51">
        <v>3050.03</v>
      </c>
      <c r="X853" s="51"/>
      <c r="Y853" s="41"/>
      <c r="Z853" s="40">
        <f t="shared" si="1016"/>
        <v>42178.59</v>
      </c>
      <c r="AA853" s="54">
        <f t="shared" si="1002"/>
        <v>4992.1908137141181</v>
      </c>
      <c r="AB853" s="54">
        <f t="shared" si="1003"/>
        <v>25274.957514043319</v>
      </c>
      <c r="AC853" s="54">
        <f t="shared" si="1004"/>
        <v>7041.2086722425584</v>
      </c>
      <c r="AD853" s="54">
        <f t="shared" si="1005"/>
        <v>1820.2030000000002</v>
      </c>
      <c r="AE853" s="54">
        <f t="shared" si="1006"/>
        <v>3050.03</v>
      </c>
      <c r="AF853" s="54">
        <f t="shared" si="1007"/>
        <v>0</v>
      </c>
      <c r="AG853" s="54"/>
      <c r="AH853" s="42">
        <f t="shared" si="1008"/>
        <v>42178.59</v>
      </c>
      <c r="AI853" s="56">
        <f t="shared" si="1009"/>
        <v>1293.6800000000003</v>
      </c>
    </row>
    <row r="854" spans="1:35" x14ac:dyDescent="0.25">
      <c r="A854" s="31">
        <v>9</v>
      </c>
      <c r="B854" s="38">
        <v>7667.4</v>
      </c>
      <c r="C854" s="33">
        <v>2.2999999999999998</v>
      </c>
      <c r="D854" s="33">
        <v>10.91</v>
      </c>
      <c r="E854" s="33">
        <v>3.26</v>
      </c>
      <c r="F854" s="35">
        <v>0.77</v>
      </c>
      <c r="G854" s="35">
        <v>1.33</v>
      </c>
      <c r="H854" s="35"/>
      <c r="I854" s="51">
        <v>142384.65</v>
      </c>
      <c r="J854" s="41">
        <f>I854-K854-L854-M854-N854-O854</f>
        <v>17636.103999999988</v>
      </c>
      <c r="K854" s="41">
        <f t="shared" si="1010"/>
        <v>83651.334000000003</v>
      </c>
      <c r="L854" s="41">
        <f t="shared" si="1011"/>
        <v>24995.723999999998</v>
      </c>
      <c r="M854" s="41">
        <f t="shared" si="1012"/>
        <v>5903.8980000000001</v>
      </c>
      <c r="N854" s="41">
        <v>10197.59</v>
      </c>
      <c r="O854" s="41"/>
      <c r="P854" s="213">
        <f t="shared" si="1000"/>
        <v>0.90841709411794036</v>
      </c>
      <c r="Q854" s="40">
        <f t="shared" si="979"/>
        <v>142384.65</v>
      </c>
      <c r="R854" s="51">
        <v>129344.65</v>
      </c>
      <c r="S854" s="41">
        <f t="shared" si="1013"/>
        <v>16024.713422047957</v>
      </c>
      <c r="T854" s="41">
        <f t="shared" si="1014"/>
        <v>75990.301751369261</v>
      </c>
      <c r="U854" s="41">
        <f t="shared" si="1015"/>
        <v>22706.542961454059</v>
      </c>
      <c r="V854" s="41">
        <f t="shared" si="1001"/>
        <v>5363.2018651287199</v>
      </c>
      <c r="W854" s="51">
        <v>9259.89</v>
      </c>
      <c r="X854" s="51"/>
      <c r="Y854" s="41"/>
      <c r="Z854" s="40">
        <f t="shared" si="1016"/>
        <v>129344.65000000001</v>
      </c>
      <c r="AA854" s="54">
        <f t="shared" si="1002"/>
        <v>15484.017287176684</v>
      </c>
      <c r="AB854" s="54">
        <f t="shared" si="1003"/>
        <v>75990.301751369261</v>
      </c>
      <c r="AC854" s="54">
        <f t="shared" si="1004"/>
        <v>22706.542961454059</v>
      </c>
      <c r="AD854" s="54">
        <f t="shared" si="1005"/>
        <v>5903.8980000000001</v>
      </c>
      <c r="AE854" s="54">
        <f t="shared" si="1006"/>
        <v>9259.89</v>
      </c>
      <c r="AF854" s="54">
        <f t="shared" si="1007"/>
        <v>0</v>
      </c>
      <c r="AG854" s="54"/>
      <c r="AH854" s="42">
        <f t="shared" si="1008"/>
        <v>129344.65000000001</v>
      </c>
      <c r="AI854" s="56">
        <f t="shared" si="1009"/>
        <v>13039.999999999985</v>
      </c>
    </row>
    <row r="855" spans="1:35" x14ac:dyDescent="0.25">
      <c r="A855" s="31">
        <v>10</v>
      </c>
      <c r="B855" s="38">
        <v>6150.5</v>
      </c>
      <c r="C855" s="33">
        <v>2.2999999999999998</v>
      </c>
      <c r="D855" s="33">
        <v>10.63</v>
      </c>
      <c r="E855" s="33">
        <v>3.97</v>
      </c>
      <c r="F855" s="35">
        <v>0.77</v>
      </c>
      <c r="G855" s="35">
        <v>1.33</v>
      </c>
      <c r="H855" s="35"/>
      <c r="I855" s="51">
        <v>116860.41</v>
      </c>
      <c r="J855" s="41">
        <f t="shared" ref="J855:J861" si="1017">I855-K855-L855-M855-N855</f>
        <v>14147.024999999998</v>
      </c>
      <c r="K855" s="41">
        <f t="shared" si="1010"/>
        <v>65379.815000000002</v>
      </c>
      <c r="L855" s="41">
        <f t="shared" si="1011"/>
        <v>24417.485000000001</v>
      </c>
      <c r="M855" s="41">
        <f t="shared" si="1012"/>
        <v>4735.8850000000002</v>
      </c>
      <c r="N855" s="41">
        <v>8180.2</v>
      </c>
      <c r="O855" s="41"/>
      <c r="P855" s="213">
        <f t="shared" si="1000"/>
        <v>1.0142873022608769</v>
      </c>
      <c r="Q855" s="40">
        <f t="shared" si="979"/>
        <v>116860.41</v>
      </c>
      <c r="R855" s="51">
        <v>118530.03</v>
      </c>
      <c r="S855" s="41">
        <f t="shared" si="1013"/>
        <v>14347.600812221603</v>
      </c>
      <c r="T855" s="41">
        <f t="shared" si="1014"/>
        <v>66313.916178665211</v>
      </c>
      <c r="U855" s="41">
        <f t="shared" si="1015"/>
        <v>24766.344988645429</v>
      </c>
      <c r="V855" s="41">
        <f t="shared" si="1001"/>
        <v>4803.5480204677533</v>
      </c>
      <c r="W855" s="51">
        <v>8298.6200000000008</v>
      </c>
      <c r="X855" s="51"/>
      <c r="Y855" s="41"/>
      <c r="Z855" s="40">
        <f t="shared" si="1016"/>
        <v>118530.03</v>
      </c>
      <c r="AA855" s="54">
        <f t="shared" si="1002"/>
        <v>14415.263832689365</v>
      </c>
      <c r="AB855" s="54">
        <f t="shared" si="1003"/>
        <v>66313.916178665211</v>
      </c>
      <c r="AC855" s="54">
        <f t="shared" si="1004"/>
        <v>24766.344988645429</v>
      </c>
      <c r="AD855" s="54">
        <f t="shared" si="1005"/>
        <v>4735.8850000000002</v>
      </c>
      <c r="AE855" s="54">
        <f t="shared" si="1006"/>
        <v>8298.6200000000008</v>
      </c>
      <c r="AF855" s="54">
        <f t="shared" si="1007"/>
        <v>0</v>
      </c>
      <c r="AG855" s="54"/>
      <c r="AH855" s="42">
        <f t="shared" si="1008"/>
        <v>118530.03</v>
      </c>
      <c r="AI855" s="56">
        <f t="shared" si="1009"/>
        <v>-1669.6199999999953</v>
      </c>
    </row>
    <row r="856" spans="1:35" x14ac:dyDescent="0.25">
      <c r="A856" s="31">
        <v>11</v>
      </c>
      <c r="B856" s="38">
        <v>6020.7</v>
      </c>
      <c r="C856" s="33">
        <v>2.2999999999999998</v>
      </c>
      <c r="D856" s="33">
        <v>10.48</v>
      </c>
      <c r="E856" s="33">
        <v>3.3</v>
      </c>
      <c r="F856" s="35">
        <v>0.77</v>
      </c>
      <c r="G856" s="35">
        <v>1.33</v>
      </c>
      <c r="H856" s="35"/>
      <c r="I856" s="51">
        <v>110118.57</v>
      </c>
      <c r="J856" s="41">
        <f t="shared" si="1017"/>
        <v>14509.81500000001</v>
      </c>
      <c r="K856" s="41">
        <f t="shared" si="1010"/>
        <v>63096.936000000002</v>
      </c>
      <c r="L856" s="41">
        <f t="shared" si="1011"/>
        <v>19868.309999999998</v>
      </c>
      <c r="M856" s="41">
        <f t="shared" si="1012"/>
        <v>4635.9390000000003</v>
      </c>
      <c r="N856" s="41">
        <v>8007.57</v>
      </c>
      <c r="O856" s="41"/>
      <c r="P856" s="213">
        <f t="shared" si="1000"/>
        <v>1.13341582623167</v>
      </c>
      <c r="Q856" s="40">
        <f t="shared" si="979"/>
        <v>110118.57</v>
      </c>
      <c r="R856" s="51">
        <v>124810.13</v>
      </c>
      <c r="S856" s="41">
        <f t="shared" si="1013"/>
        <v>16444.620524351623</v>
      </c>
      <c r="T856" s="41">
        <f t="shared" si="1014"/>
        <v>71515.065849126811</v>
      </c>
      <c r="U856" s="41">
        <f t="shared" si="1015"/>
        <v>22519.056994476949</v>
      </c>
      <c r="V856" s="41">
        <f t="shared" si="1001"/>
        <v>5254.4466320446227</v>
      </c>
      <c r="W856" s="51">
        <v>9076.94</v>
      </c>
      <c r="X856" s="51"/>
      <c r="Y856" s="41"/>
      <c r="Z856" s="40">
        <f t="shared" si="1016"/>
        <v>124810.13000000002</v>
      </c>
      <c r="AA856" s="54">
        <f t="shared" si="1002"/>
        <v>17063.128156396255</v>
      </c>
      <c r="AB856" s="54">
        <f t="shared" si="1003"/>
        <v>71515.065849126811</v>
      </c>
      <c r="AC856" s="54">
        <f t="shared" si="1004"/>
        <v>22519.056994476949</v>
      </c>
      <c r="AD856" s="54">
        <f t="shared" si="1005"/>
        <v>4635.9390000000003</v>
      </c>
      <c r="AE856" s="54">
        <f t="shared" si="1006"/>
        <v>9076.94</v>
      </c>
      <c r="AF856" s="54">
        <f t="shared" si="1007"/>
        <v>0</v>
      </c>
      <c r="AG856" s="54"/>
      <c r="AH856" s="42">
        <f t="shared" si="1008"/>
        <v>124810.13000000002</v>
      </c>
      <c r="AI856" s="56">
        <f t="shared" si="1009"/>
        <v>-14691.560000000012</v>
      </c>
    </row>
    <row r="857" spans="1:35" x14ac:dyDescent="0.25">
      <c r="A857" s="31">
        <v>12</v>
      </c>
      <c r="B857" s="38">
        <v>2819.7</v>
      </c>
      <c r="C857" s="33">
        <v>2.2999999999999998</v>
      </c>
      <c r="D857" s="33">
        <v>10.71</v>
      </c>
      <c r="E857" s="33">
        <v>2.95</v>
      </c>
      <c r="F857" s="35">
        <v>0.77</v>
      </c>
      <c r="G857" s="35">
        <v>1.33</v>
      </c>
      <c r="H857" s="35"/>
      <c r="I857" s="51">
        <v>51205.83</v>
      </c>
      <c r="J857" s="41">
        <f t="shared" si="1017"/>
        <v>6767.3590000000013</v>
      </c>
      <c r="K857" s="41">
        <f t="shared" si="1010"/>
        <v>30198.987000000001</v>
      </c>
      <c r="L857" s="41">
        <f t="shared" si="1011"/>
        <v>8318.1149999999998</v>
      </c>
      <c r="M857" s="41">
        <f t="shared" si="1012"/>
        <v>2171.1689999999999</v>
      </c>
      <c r="N857" s="41">
        <v>3750.2</v>
      </c>
      <c r="O857" s="41"/>
      <c r="P857" s="213">
        <f t="shared" si="1000"/>
        <v>0.98898465272411362</v>
      </c>
      <c r="Q857" s="40">
        <f t="shared" si="979"/>
        <v>51205.83</v>
      </c>
      <c r="R857" s="51">
        <v>50641.78</v>
      </c>
      <c r="S857" s="41">
        <f t="shared" si="1013"/>
        <v>6647.2944351203732</v>
      </c>
      <c r="T857" s="41">
        <f t="shared" si="1014"/>
        <v>29866.334670815024</v>
      </c>
      <c r="U857" s="41">
        <f t="shared" si="1015"/>
        <v>8226.488074594241</v>
      </c>
      <c r="V857" s="41">
        <f t="shared" si="1001"/>
        <v>2147.2528194703609</v>
      </c>
      <c r="W857" s="51">
        <v>3754.41</v>
      </c>
      <c r="X857" s="51"/>
      <c r="Y857" s="41"/>
      <c r="Z857" s="40">
        <f t="shared" si="1016"/>
        <v>50641.78</v>
      </c>
      <c r="AA857" s="54">
        <f t="shared" si="1002"/>
        <v>6623.378254590727</v>
      </c>
      <c r="AB857" s="54">
        <f t="shared" si="1003"/>
        <v>29866.334670815024</v>
      </c>
      <c r="AC857" s="54">
        <f t="shared" si="1004"/>
        <v>8226.488074594241</v>
      </c>
      <c r="AD857" s="54">
        <f t="shared" si="1005"/>
        <v>2171.1689999999999</v>
      </c>
      <c r="AE857" s="54">
        <f t="shared" si="1006"/>
        <v>3754.41</v>
      </c>
      <c r="AF857" s="54">
        <f t="shared" si="1007"/>
        <v>0</v>
      </c>
      <c r="AG857" s="54"/>
      <c r="AH857" s="42">
        <f t="shared" si="1008"/>
        <v>50641.78</v>
      </c>
      <c r="AI857" s="56">
        <f t="shared" si="1009"/>
        <v>564.05000000000291</v>
      </c>
    </row>
    <row r="858" spans="1:35" x14ac:dyDescent="0.25">
      <c r="A858" s="31">
        <v>13</v>
      </c>
      <c r="B858" s="38">
        <v>7986.1</v>
      </c>
      <c r="C858" s="33">
        <v>2.2999999999999998</v>
      </c>
      <c r="D858" s="33">
        <v>10.74</v>
      </c>
      <c r="E858" s="33">
        <v>2.81</v>
      </c>
      <c r="F858" s="35">
        <v>0.77</v>
      </c>
      <c r="G858" s="35">
        <v>1.33</v>
      </c>
      <c r="H858" s="35"/>
      <c r="I858" s="51">
        <v>143750.42000000001</v>
      </c>
      <c r="J858" s="41">
        <f t="shared" si="1017"/>
        <v>18767.918000000001</v>
      </c>
      <c r="K858" s="41">
        <f t="shared" si="1010"/>
        <v>85770.714000000007</v>
      </c>
      <c r="L858" s="41">
        <f t="shared" si="1011"/>
        <v>22440.941000000003</v>
      </c>
      <c r="M858" s="41">
        <f t="shared" si="1012"/>
        <v>6149.2970000000005</v>
      </c>
      <c r="N858" s="41">
        <v>10621.55</v>
      </c>
      <c r="O858" s="41"/>
      <c r="P858" s="213">
        <f t="shared" si="1000"/>
        <v>0.93663545469988874</v>
      </c>
      <c r="Q858" s="40">
        <f t="shared" si="979"/>
        <v>143750.42000000001</v>
      </c>
      <c r="R858" s="51">
        <v>134641.74</v>
      </c>
      <c r="S858" s="41">
        <f t="shared" si="1013"/>
        <v>17939.88772356783</v>
      </c>
      <c r="T858" s="41">
        <f t="shared" si="1014"/>
        <v>80335.891707324117</v>
      </c>
      <c r="U858" s="41">
        <f t="shared" si="1015"/>
        <v>21018.980977428379</v>
      </c>
      <c r="V858" s="41">
        <f t="shared" si="1001"/>
        <v>5759.6495916796621</v>
      </c>
      <c r="W858" s="51">
        <v>9587.33</v>
      </c>
      <c r="X858" s="51"/>
      <c r="Y858" s="41"/>
      <c r="Z858" s="40">
        <f t="shared" si="1016"/>
        <v>134641.73999999996</v>
      </c>
      <c r="AA858" s="54">
        <f t="shared" si="1002"/>
        <v>17550.240315247458</v>
      </c>
      <c r="AB858" s="54">
        <f t="shared" si="1003"/>
        <v>80335.891707324117</v>
      </c>
      <c r="AC858" s="54">
        <f t="shared" si="1004"/>
        <v>21018.980977428379</v>
      </c>
      <c r="AD858" s="54">
        <f t="shared" si="1005"/>
        <v>6149.2970000000005</v>
      </c>
      <c r="AE858" s="54">
        <f t="shared" si="1006"/>
        <v>9587.33</v>
      </c>
      <c r="AF858" s="54">
        <f t="shared" si="1007"/>
        <v>0</v>
      </c>
      <c r="AG858" s="54"/>
      <c r="AH858" s="42">
        <f t="shared" si="1008"/>
        <v>134641.73999999996</v>
      </c>
      <c r="AI858" s="56">
        <f t="shared" si="1009"/>
        <v>9108.6800000000512</v>
      </c>
    </row>
    <row r="859" spans="1:35" x14ac:dyDescent="0.25">
      <c r="A859" s="31">
        <v>14</v>
      </c>
      <c r="B859" s="38">
        <v>6546</v>
      </c>
      <c r="C859" s="33">
        <v>2.2999999999999998</v>
      </c>
      <c r="D859" s="33">
        <v>11.04</v>
      </c>
      <c r="E859" s="33">
        <v>2.82</v>
      </c>
      <c r="F859" s="35">
        <v>0.77</v>
      </c>
      <c r="G859" s="35">
        <v>1.33</v>
      </c>
      <c r="H859" s="35"/>
      <c r="I859" s="51">
        <v>119464.95</v>
      </c>
      <c r="J859" s="41">
        <f t="shared" si="1017"/>
        <v>14990.720000000001</v>
      </c>
      <c r="K859" s="41">
        <f t="shared" si="1010"/>
        <v>72267.839999999997</v>
      </c>
      <c r="L859" s="41">
        <f t="shared" si="1011"/>
        <v>18459.719999999998</v>
      </c>
      <c r="M859" s="41">
        <f t="shared" si="1012"/>
        <v>5040.42</v>
      </c>
      <c r="N859" s="41">
        <v>8706.25</v>
      </c>
      <c r="O859" s="41"/>
      <c r="P859" s="213">
        <f t="shared" si="1000"/>
        <v>1.0510443439686703</v>
      </c>
      <c r="Q859" s="40">
        <f t="shared" si="979"/>
        <v>119464.95</v>
      </c>
      <c r="R859" s="51">
        <v>125562.96</v>
      </c>
      <c r="S859" s="41">
        <f t="shared" si="1013"/>
        <v>15755.606287695278</v>
      </c>
      <c r="T859" s="41">
        <f t="shared" si="1014"/>
        <v>75956.704482832822</v>
      </c>
      <c r="U859" s="41">
        <f t="shared" si="1015"/>
        <v>19401.984297245341</v>
      </c>
      <c r="V859" s="41">
        <f t="shared" si="1001"/>
        <v>5297.7049322265657</v>
      </c>
      <c r="W859" s="51">
        <v>9150.9599999999991</v>
      </c>
      <c r="X859" s="51"/>
      <c r="Y859" s="41"/>
      <c r="Z859" s="40">
        <f t="shared" si="1016"/>
        <v>125562.95999999999</v>
      </c>
      <c r="AA859" s="54">
        <f t="shared" si="1002"/>
        <v>16012.891219921832</v>
      </c>
      <c r="AB859" s="54">
        <f t="shared" si="1003"/>
        <v>75956.704482832822</v>
      </c>
      <c r="AC859" s="54">
        <f t="shared" si="1004"/>
        <v>19401.984297245341</v>
      </c>
      <c r="AD859" s="54">
        <f t="shared" si="1005"/>
        <v>5040.42</v>
      </c>
      <c r="AE859" s="54">
        <f t="shared" si="1006"/>
        <v>9150.9599999999991</v>
      </c>
      <c r="AF859" s="54">
        <f t="shared" si="1007"/>
        <v>0</v>
      </c>
      <c r="AG859" s="54"/>
      <c r="AH859" s="42">
        <f t="shared" si="1008"/>
        <v>125562.95999999999</v>
      </c>
      <c r="AI859" s="56">
        <f t="shared" si="1009"/>
        <v>-6098.0099999999948</v>
      </c>
    </row>
    <row r="860" spans="1:35" x14ac:dyDescent="0.25">
      <c r="A860" s="31">
        <v>31</v>
      </c>
      <c r="B860" s="38">
        <v>2809.8</v>
      </c>
      <c r="C860" s="33">
        <v>2.2999999999999998</v>
      </c>
      <c r="D860" s="33">
        <v>10.98</v>
      </c>
      <c r="E860" s="33">
        <v>3.74</v>
      </c>
      <c r="F860" s="35">
        <v>0.77</v>
      </c>
      <c r="G860" s="35">
        <v>1.33</v>
      </c>
      <c r="H860" s="35"/>
      <c r="I860" s="51">
        <v>52852.6</v>
      </c>
      <c r="J860" s="41">
        <f t="shared" si="1017"/>
        <v>5591.6779999999935</v>
      </c>
      <c r="K860" s="41">
        <f t="shared" si="1010"/>
        <v>30851.604000000003</v>
      </c>
      <c r="L860" s="41">
        <f t="shared" si="1011"/>
        <v>10508.652000000002</v>
      </c>
      <c r="M860" s="41">
        <f t="shared" si="1012"/>
        <v>2163.5460000000003</v>
      </c>
      <c r="N860" s="41">
        <v>3737.12</v>
      </c>
      <c r="O860" s="41"/>
      <c r="P860" s="213">
        <f t="shared" si="1000"/>
        <v>0.85976583933429962</v>
      </c>
      <c r="Q860" s="40">
        <f t="shared" si="979"/>
        <v>52852.6</v>
      </c>
      <c r="R860" s="51">
        <v>45440.86</v>
      </c>
      <c r="S860" s="41">
        <f t="shared" si="1013"/>
        <v>4807.5118424501288</v>
      </c>
      <c r="T860" s="41">
        <f t="shared" si="1014"/>
        <v>26525.155207869437</v>
      </c>
      <c r="U860" s="41">
        <f t="shared" si="1015"/>
        <v>9034.9800070520687</v>
      </c>
      <c r="V860" s="41">
        <f t="shared" si="1001"/>
        <v>1860.1429426283669</v>
      </c>
      <c r="W860" s="51">
        <v>3213.07</v>
      </c>
      <c r="X860" s="51"/>
      <c r="Y860" s="41"/>
      <c r="Z860" s="40">
        <f t="shared" si="1016"/>
        <v>45440.86</v>
      </c>
      <c r="AA860" s="54">
        <f t="shared" si="1002"/>
        <v>4504.1087850784934</v>
      </c>
      <c r="AB860" s="54">
        <f t="shared" si="1003"/>
        <v>26525.155207869437</v>
      </c>
      <c r="AC860" s="54">
        <f t="shared" si="1004"/>
        <v>9034.9800070520687</v>
      </c>
      <c r="AD860" s="54">
        <f t="shared" si="1005"/>
        <v>2163.5460000000003</v>
      </c>
      <c r="AE860" s="54">
        <f t="shared" si="1006"/>
        <v>3213.07</v>
      </c>
      <c r="AF860" s="54">
        <f t="shared" si="1007"/>
        <v>0</v>
      </c>
      <c r="AG860" s="54"/>
      <c r="AH860" s="42">
        <f t="shared" si="1008"/>
        <v>45440.86</v>
      </c>
      <c r="AI860" s="56">
        <f t="shared" si="1009"/>
        <v>7411.739999999998</v>
      </c>
    </row>
    <row r="861" spans="1:35" x14ac:dyDescent="0.25">
      <c r="A861" s="31">
        <v>32</v>
      </c>
      <c r="B861" s="38">
        <v>5327</v>
      </c>
      <c r="C861" s="33">
        <v>2.2999999999999998</v>
      </c>
      <c r="D861" s="33">
        <v>10.34</v>
      </c>
      <c r="E861" s="33">
        <v>2.02</v>
      </c>
      <c r="F861" s="35">
        <v>0.77</v>
      </c>
      <c r="G861" s="35">
        <v>1.33</v>
      </c>
      <c r="H861" s="35"/>
      <c r="I861" s="51">
        <v>87789.29</v>
      </c>
      <c r="J861" s="41">
        <f t="shared" si="1017"/>
        <v>10760.839999999993</v>
      </c>
      <c r="K861" s="41">
        <f t="shared" si="1010"/>
        <v>55081.18</v>
      </c>
      <c r="L861" s="41">
        <f t="shared" si="1011"/>
        <v>10760.54</v>
      </c>
      <c r="M861" s="41">
        <f t="shared" si="1012"/>
        <v>4101.79</v>
      </c>
      <c r="N861" s="41">
        <v>7084.94</v>
      </c>
      <c r="O861" s="41"/>
      <c r="P861" s="213">
        <f t="shared" si="1000"/>
        <v>1.0791139784818855</v>
      </c>
      <c r="Q861" s="40">
        <f t="shared" si="979"/>
        <v>87789.29</v>
      </c>
      <c r="R861" s="51">
        <v>94734.65</v>
      </c>
      <c r="S861" s="41">
        <f t="shared" si="1013"/>
        <v>11610.680654912449</v>
      </c>
      <c r="T861" s="41">
        <f t="shared" si="1014"/>
        <v>59438.87128927686</v>
      </c>
      <c r="U861" s="41">
        <f t="shared" si="1015"/>
        <v>11611.849130013468</v>
      </c>
      <c r="V861" s="41">
        <f t="shared" si="1001"/>
        <v>4426.2989257972131</v>
      </c>
      <c r="W861" s="51">
        <v>7646.95</v>
      </c>
      <c r="X861" s="51"/>
      <c r="Y861" s="41"/>
      <c r="Z861" s="40">
        <f t="shared" si="1016"/>
        <v>94734.64999999998</v>
      </c>
      <c r="AA861" s="54">
        <f t="shared" si="1002"/>
        <v>11935.189580709666</v>
      </c>
      <c r="AB861" s="54">
        <f t="shared" si="1003"/>
        <v>59438.87128927686</v>
      </c>
      <c r="AC861" s="54">
        <f t="shared" si="1004"/>
        <v>11611.849130013468</v>
      </c>
      <c r="AD861" s="54">
        <f t="shared" si="1005"/>
        <v>4101.79</v>
      </c>
      <c r="AE861" s="54">
        <f t="shared" si="1006"/>
        <v>7646.95</v>
      </c>
      <c r="AF861" s="54">
        <f t="shared" si="1007"/>
        <v>0</v>
      </c>
      <c r="AG861" s="54"/>
      <c r="AH861" s="42">
        <f t="shared" si="1008"/>
        <v>94734.64999999998</v>
      </c>
      <c r="AI861" s="56">
        <f t="shared" si="1009"/>
        <v>-6945.359999999986</v>
      </c>
    </row>
    <row r="862" spans="1:35" x14ac:dyDescent="0.25">
      <c r="A862" s="32" t="s">
        <v>37</v>
      </c>
      <c r="B862" s="142">
        <f>SUM(B846:B861)</f>
        <v>79945.899999999994</v>
      </c>
      <c r="C862" s="33"/>
      <c r="D862" s="34"/>
      <c r="E862" s="34"/>
      <c r="F862" s="35"/>
      <c r="G862" s="35"/>
      <c r="H862" s="35"/>
      <c r="I862" s="43">
        <f t="shared" ref="I862:N862" si="1018">SUM(I846:I861)</f>
        <v>1492311.6600000001</v>
      </c>
      <c r="J862" s="43">
        <f t="shared" si="1018"/>
        <v>179147.61</v>
      </c>
      <c r="K862" s="43">
        <f t="shared" si="1018"/>
        <v>874818.06400000013</v>
      </c>
      <c r="L862" s="43">
        <f t="shared" si="1018"/>
        <v>270458.99299999996</v>
      </c>
      <c r="M862" s="43">
        <f t="shared" si="1018"/>
        <v>61558.343000000001</v>
      </c>
      <c r="N862" s="43">
        <f t="shared" si="1018"/>
        <v>106328.65</v>
      </c>
      <c r="O862" s="43">
        <f>SUM(O851:O861)</f>
        <v>0</v>
      </c>
      <c r="P862" s="213">
        <f t="shared" si="1000"/>
        <v>1.0201825937619491</v>
      </c>
      <c r="Q862" s="40">
        <f t="shared" si="979"/>
        <v>1492311.6600000001</v>
      </c>
      <c r="R862" s="43">
        <f t="shared" ref="R862:W862" si="1019">SUM(R846:R861)</f>
        <v>1522430.38</v>
      </c>
      <c r="S862" s="43">
        <f t="shared" si="1019"/>
        <v>183576.9183359594</v>
      </c>
      <c r="T862" s="43">
        <f t="shared" si="1019"/>
        <v>894361.44318165828</v>
      </c>
      <c r="U862" s="43">
        <f t="shared" si="1019"/>
        <v>272709.33658569108</v>
      </c>
      <c r="V862" s="43">
        <f t="shared" si="1019"/>
        <v>63108.61189669116</v>
      </c>
      <c r="W862" s="43">
        <f t="shared" si="1019"/>
        <v>108674.07000000002</v>
      </c>
      <c r="X862" s="43">
        <f>SUM(X851:X861)</f>
        <v>0</v>
      </c>
      <c r="Y862" s="41"/>
      <c r="Z862" s="40">
        <f t="shared" ref="Z862:AE862" si="1020">SUM(Z846:Z861)</f>
        <v>1522430.38</v>
      </c>
      <c r="AA862" s="55">
        <f t="shared" si="1020"/>
        <v>185127.1872326505</v>
      </c>
      <c r="AB862" s="55">
        <f t="shared" si="1020"/>
        <v>894361.44318165828</v>
      </c>
      <c r="AC862" s="55">
        <f t="shared" si="1020"/>
        <v>272709.33658569108</v>
      </c>
      <c r="AD862" s="55">
        <f t="shared" si="1020"/>
        <v>61558.343000000001</v>
      </c>
      <c r="AE862" s="55">
        <f t="shared" si="1020"/>
        <v>108674.07000000002</v>
      </c>
      <c r="AF862" s="55">
        <f>SUM(AF851:AF861)</f>
        <v>0</v>
      </c>
      <c r="AG862" s="54"/>
      <c r="AH862" s="42">
        <f>SUM(AH846:AH861)</f>
        <v>1522430.38</v>
      </c>
      <c r="AI862" s="56">
        <f>SUM(AI846:AI861)</f>
        <v>-30118.719999999965</v>
      </c>
    </row>
    <row r="863" spans="1:35" x14ac:dyDescent="0.25">
      <c r="A863" s="6" t="s">
        <v>45</v>
      </c>
      <c r="B863" s="37"/>
      <c r="G863" s="35"/>
      <c r="P863" s="215"/>
      <c r="Q863" s="87"/>
      <c r="R863" s="65"/>
      <c r="S863" s="65"/>
      <c r="T863" s="65"/>
      <c r="U863" s="65"/>
      <c r="V863" s="65"/>
    </row>
    <row r="864" spans="1:35" x14ac:dyDescent="0.25">
      <c r="A864" s="31">
        <v>5</v>
      </c>
      <c r="B864" s="38">
        <v>12921.5</v>
      </c>
      <c r="C864" s="33">
        <v>2.48</v>
      </c>
      <c r="D864" s="33">
        <v>10.57</v>
      </c>
      <c r="E864" s="33">
        <v>4.29</v>
      </c>
      <c r="F864" s="35">
        <v>0.77</v>
      </c>
      <c r="G864" s="35">
        <v>1.33</v>
      </c>
      <c r="H864" s="35">
        <v>5.51</v>
      </c>
      <c r="I864" s="51">
        <v>322908.77</v>
      </c>
      <c r="J864" s="41">
        <f>I864-K864-L864-M864-N864-O864</f>
        <v>32562.375</v>
      </c>
      <c r="K864" s="41">
        <f t="shared" ref="K864:K869" si="1021">B864*D864</f>
        <v>136580.255</v>
      </c>
      <c r="L864" s="41">
        <f t="shared" ref="L864:L869" si="1022">E864*B864</f>
        <v>55433.235000000001</v>
      </c>
      <c r="M864" s="41">
        <f t="shared" ref="M864:M869" si="1023">F864*B864</f>
        <v>9949.5550000000003</v>
      </c>
      <c r="N864" s="41">
        <v>17185.72</v>
      </c>
      <c r="O864" s="41">
        <v>71197.63</v>
      </c>
      <c r="P864" s="213">
        <f t="shared" ref="P864:P870" si="1024">R864/I864</f>
        <v>1.0140281107880718</v>
      </c>
      <c r="Q864" s="40">
        <f t="shared" si="979"/>
        <v>322908.77</v>
      </c>
      <c r="R864" s="51">
        <v>327438.57</v>
      </c>
      <c r="S864" s="41">
        <f t="shared" ref="S864:S869" si="1025">R864-T864-U864-V864-W864-X864</f>
        <v>33148.225029643669</v>
      </c>
      <c r="T864" s="41">
        <f t="shared" ref="T864:T869" si="1026">P864*K864</f>
        <v>138496.21794860309</v>
      </c>
      <c r="U864" s="41">
        <f t="shared" ref="U864:U869" si="1027">L864*P864</f>
        <v>56210.858561921217</v>
      </c>
      <c r="V864" s="41">
        <f t="shared" ref="V864:V869" si="1028">P864*M864</f>
        <v>10089.128459832014</v>
      </c>
      <c r="W864" s="51">
        <v>17500.400000000001</v>
      </c>
      <c r="X864" s="51">
        <v>71993.740000000005</v>
      </c>
      <c r="Y864" s="41"/>
      <c r="Z864" s="40">
        <f t="shared" ref="Z864:Z869" si="1029">SUM(S864:Y864)</f>
        <v>327438.57</v>
      </c>
      <c r="AA864" s="54">
        <f t="shared" ref="AA864:AA869" si="1030">Z864-AF864-AE864-AD864-AC864-AB864</f>
        <v>33287.79848947571</v>
      </c>
      <c r="AB864" s="54">
        <f t="shared" ref="AB864:AC869" si="1031">T864</f>
        <v>138496.21794860309</v>
      </c>
      <c r="AC864" s="54">
        <f t="shared" si="1031"/>
        <v>56210.858561921217</v>
      </c>
      <c r="AD864" s="54">
        <f t="shared" ref="AD864:AD869" si="1032">M864</f>
        <v>9949.5550000000003</v>
      </c>
      <c r="AE864" s="54">
        <f t="shared" ref="AE864:AF869" si="1033">W864</f>
        <v>17500.400000000001</v>
      </c>
      <c r="AF864" s="54">
        <f t="shared" si="1033"/>
        <v>71993.740000000005</v>
      </c>
      <c r="AG864" s="54"/>
      <c r="AH864" s="42">
        <f t="shared" ref="AH864:AH869" si="1034">SUM(AA864:AG864)</f>
        <v>327438.57</v>
      </c>
      <c r="AI864" s="56">
        <f t="shared" ref="AI864:AI869" si="1035">I864-Z864</f>
        <v>-4529.7999999999884</v>
      </c>
    </row>
    <row r="865" spans="1:35" x14ac:dyDescent="0.25">
      <c r="A865" s="31">
        <v>13</v>
      </c>
      <c r="B865" s="38">
        <v>6390.9</v>
      </c>
      <c r="C865" s="33">
        <v>2.2999999999999998</v>
      </c>
      <c r="D865" s="33">
        <v>10.99</v>
      </c>
      <c r="E865" s="33">
        <v>2.99</v>
      </c>
      <c r="F865" s="35">
        <v>0.77</v>
      </c>
      <c r="G865" s="35">
        <v>1.33</v>
      </c>
      <c r="H865" s="35"/>
      <c r="I865" s="51">
        <v>118039.91</v>
      </c>
      <c r="J865" s="41">
        <f>I865-K865-L865-M865-N865</f>
        <v>15274.15500000001</v>
      </c>
      <c r="K865" s="41">
        <f t="shared" si="1021"/>
        <v>70235.990999999995</v>
      </c>
      <c r="L865" s="41">
        <f t="shared" si="1022"/>
        <v>19108.791000000001</v>
      </c>
      <c r="M865" s="41">
        <f t="shared" si="1023"/>
        <v>4920.9929999999995</v>
      </c>
      <c r="N865" s="41">
        <v>8499.98</v>
      </c>
      <c r="O865" s="41"/>
      <c r="P865" s="213">
        <f t="shared" si="1024"/>
        <v>0.88230158765793709</v>
      </c>
      <c r="Q865" s="40">
        <f t="shared" si="979"/>
        <v>118039.91</v>
      </c>
      <c r="R865" s="51">
        <v>104146.8</v>
      </c>
      <c r="S865" s="41">
        <f t="shared" si="1025"/>
        <v>13440.697055694132</v>
      </c>
      <c r="T865" s="41">
        <f t="shared" si="1026"/>
        <v>61969.326370028575</v>
      </c>
      <c r="U865" s="41">
        <f t="shared" si="1027"/>
        <v>16859.716637523699</v>
      </c>
      <c r="V865" s="41">
        <f t="shared" si="1028"/>
        <v>4341.799936753594</v>
      </c>
      <c r="W865" s="51">
        <v>7535.26</v>
      </c>
      <c r="X865" s="51"/>
      <c r="Y865" s="41"/>
      <c r="Z865" s="40">
        <f t="shared" si="1029"/>
        <v>104146.8</v>
      </c>
      <c r="AA865" s="54">
        <f t="shared" si="1030"/>
        <v>12861.503992447731</v>
      </c>
      <c r="AB865" s="54">
        <f t="shared" si="1031"/>
        <v>61969.326370028575</v>
      </c>
      <c r="AC865" s="54">
        <f t="shared" si="1031"/>
        <v>16859.716637523699</v>
      </c>
      <c r="AD865" s="54">
        <f t="shared" si="1032"/>
        <v>4920.9929999999995</v>
      </c>
      <c r="AE865" s="54">
        <f t="shared" si="1033"/>
        <v>7535.26</v>
      </c>
      <c r="AF865" s="54">
        <f t="shared" si="1033"/>
        <v>0</v>
      </c>
      <c r="AG865" s="54"/>
      <c r="AH865" s="42">
        <f t="shared" si="1034"/>
        <v>104146.8</v>
      </c>
      <c r="AI865" s="56">
        <f t="shared" si="1035"/>
        <v>13893.11</v>
      </c>
    </row>
    <row r="866" spans="1:35" x14ac:dyDescent="0.25">
      <c r="A866" s="31">
        <v>15</v>
      </c>
      <c r="B866" s="38">
        <v>14247.9</v>
      </c>
      <c r="C866" s="33">
        <v>2.2999999999999998</v>
      </c>
      <c r="D866" s="33">
        <v>11.04</v>
      </c>
      <c r="E866" s="33">
        <v>3.75</v>
      </c>
      <c r="F866" s="35">
        <v>0.77</v>
      </c>
      <c r="G866" s="35">
        <v>1.33</v>
      </c>
      <c r="H866" s="35"/>
      <c r="I866" s="51">
        <v>260883.55</v>
      </c>
      <c r="J866" s="41">
        <f>I866-K866-L866-M866-N866</f>
        <v>21039.005999999994</v>
      </c>
      <c r="K866" s="41">
        <f t="shared" si="1021"/>
        <v>157296.81599999999</v>
      </c>
      <c r="L866" s="41">
        <f t="shared" si="1022"/>
        <v>53429.625</v>
      </c>
      <c r="M866" s="41">
        <f t="shared" si="1023"/>
        <v>10970.883</v>
      </c>
      <c r="N866" s="41">
        <v>18147.22</v>
      </c>
      <c r="O866" s="41"/>
      <c r="P866" s="213">
        <f t="shared" si="1024"/>
        <v>1.0532152372198249</v>
      </c>
      <c r="Q866" s="40">
        <f t="shared" si="979"/>
        <v>260883.55</v>
      </c>
      <c r="R866" s="51">
        <v>274766.53000000003</v>
      </c>
      <c r="S866" s="41">
        <f t="shared" si="1025"/>
        <v>22592.290312339657</v>
      </c>
      <c r="T866" s="41">
        <f t="shared" si="1026"/>
        <v>165667.40337736314</v>
      </c>
      <c r="U866" s="41">
        <f t="shared" si="1027"/>
        <v>56272.895168941286</v>
      </c>
      <c r="V866" s="41">
        <f t="shared" si="1028"/>
        <v>11554.701141355945</v>
      </c>
      <c r="W866" s="51">
        <v>18679.240000000002</v>
      </c>
      <c r="X866" s="51"/>
      <c r="Y866" s="41"/>
      <c r="Z866" s="40">
        <f t="shared" si="1029"/>
        <v>274766.53000000003</v>
      </c>
      <c r="AA866" s="54">
        <f t="shared" si="1030"/>
        <v>23176.108453695604</v>
      </c>
      <c r="AB866" s="54">
        <f t="shared" si="1031"/>
        <v>165667.40337736314</v>
      </c>
      <c r="AC866" s="54">
        <f t="shared" si="1031"/>
        <v>56272.895168941286</v>
      </c>
      <c r="AD866" s="54">
        <f t="shared" si="1032"/>
        <v>10970.883</v>
      </c>
      <c r="AE866" s="54">
        <f t="shared" si="1033"/>
        <v>18679.240000000002</v>
      </c>
      <c r="AF866" s="54">
        <f t="shared" si="1033"/>
        <v>0</v>
      </c>
      <c r="AG866" s="54"/>
      <c r="AH866" s="42">
        <f t="shared" si="1034"/>
        <v>274766.53000000003</v>
      </c>
      <c r="AI866" s="56">
        <f t="shared" si="1035"/>
        <v>-13882.98000000004</v>
      </c>
    </row>
    <row r="867" spans="1:35" x14ac:dyDescent="0.25">
      <c r="A867" s="31">
        <v>16</v>
      </c>
      <c r="B867" s="38">
        <v>10087.700000000001</v>
      </c>
      <c r="C867" s="33">
        <v>2.2999999999999998</v>
      </c>
      <c r="D867" s="33">
        <v>11.15</v>
      </c>
      <c r="E867" s="33">
        <v>3</v>
      </c>
      <c r="F867" s="35">
        <v>0.77</v>
      </c>
      <c r="G867" s="35">
        <v>1.33</v>
      </c>
      <c r="H867" s="35"/>
      <c r="I867" s="51">
        <v>188338.46</v>
      </c>
      <c r="J867" s="41">
        <f>I867-K867-L867-M867-N867</f>
        <v>24413.135999999973</v>
      </c>
      <c r="K867" s="41">
        <f t="shared" si="1021"/>
        <v>112477.85500000001</v>
      </c>
      <c r="L867" s="41">
        <f t="shared" si="1022"/>
        <v>30263.100000000002</v>
      </c>
      <c r="M867" s="41">
        <f t="shared" si="1023"/>
        <v>7767.5290000000005</v>
      </c>
      <c r="N867" s="41">
        <v>13416.84</v>
      </c>
      <c r="O867" s="41"/>
      <c r="P867" s="213">
        <f t="shared" si="1024"/>
        <v>1.0208197518446311</v>
      </c>
      <c r="Q867" s="40">
        <f t="shared" si="979"/>
        <v>188338.46</v>
      </c>
      <c r="R867" s="51">
        <v>192259.62</v>
      </c>
      <c r="S867" s="41">
        <f t="shared" si="1025"/>
        <v>24733.956712608349</v>
      </c>
      <c r="T867" s="41">
        <f t="shared" si="1026"/>
        <v>114819.61602911641</v>
      </c>
      <c r="U867" s="41">
        <f t="shared" si="1027"/>
        <v>30893.170232049259</v>
      </c>
      <c r="V867" s="41">
        <f t="shared" si="1028"/>
        <v>7929.2470262259767</v>
      </c>
      <c r="W867" s="51">
        <v>13883.63</v>
      </c>
      <c r="X867" s="51"/>
      <c r="Y867" s="41"/>
      <c r="Z867" s="40">
        <f t="shared" si="1029"/>
        <v>192259.62</v>
      </c>
      <c r="AA867" s="54">
        <f t="shared" si="1030"/>
        <v>24895.674738834321</v>
      </c>
      <c r="AB867" s="54">
        <f t="shared" si="1031"/>
        <v>114819.61602911641</v>
      </c>
      <c r="AC867" s="54">
        <f t="shared" si="1031"/>
        <v>30893.170232049259</v>
      </c>
      <c r="AD867" s="54">
        <f t="shared" si="1032"/>
        <v>7767.5290000000005</v>
      </c>
      <c r="AE867" s="54">
        <f t="shared" si="1033"/>
        <v>13883.63</v>
      </c>
      <c r="AF867" s="54">
        <f t="shared" si="1033"/>
        <v>0</v>
      </c>
      <c r="AG867" s="54"/>
      <c r="AH867" s="42">
        <f t="shared" si="1034"/>
        <v>192259.62</v>
      </c>
      <c r="AI867" s="56">
        <f t="shared" si="1035"/>
        <v>-3921.1600000000035</v>
      </c>
    </row>
    <row r="868" spans="1:35" x14ac:dyDescent="0.25">
      <c r="A868" s="31">
        <v>17</v>
      </c>
      <c r="B868" s="38">
        <v>6466.1</v>
      </c>
      <c r="C868" s="33">
        <v>2.2999999999999998</v>
      </c>
      <c r="D868" s="33">
        <v>11.07</v>
      </c>
      <c r="E868" s="33">
        <v>3.25</v>
      </c>
      <c r="F868" s="35">
        <v>0.77</v>
      </c>
      <c r="G868" s="35">
        <v>1.33</v>
      </c>
      <c r="H868" s="35"/>
      <c r="I868" s="51">
        <v>120334.33</v>
      </c>
      <c r="J868" s="41">
        <f>I868-K868-L868-M868-N868</f>
        <v>14160.941000000001</v>
      </c>
      <c r="K868" s="41">
        <f t="shared" si="1021"/>
        <v>71579.726999999999</v>
      </c>
      <c r="L868" s="41">
        <f t="shared" si="1022"/>
        <v>21014.825000000001</v>
      </c>
      <c r="M868" s="41">
        <f t="shared" si="1023"/>
        <v>4978.8970000000008</v>
      </c>
      <c r="N868" s="41">
        <v>8599.94</v>
      </c>
      <c r="O868" s="41"/>
      <c r="P868" s="213">
        <f t="shared" si="1024"/>
        <v>0.9702037647943027</v>
      </c>
      <c r="Q868" s="40">
        <f t="shared" si="979"/>
        <v>120334.33</v>
      </c>
      <c r="R868" s="51">
        <v>116748.82</v>
      </c>
      <c r="S868" s="41">
        <f t="shared" si="1025"/>
        <v>13692.902436235123</v>
      </c>
      <c r="T868" s="41">
        <f t="shared" si="1026"/>
        <v>69446.920618348391</v>
      </c>
      <c r="U868" s="41">
        <f t="shared" si="1027"/>
        <v>20388.662331493433</v>
      </c>
      <c r="V868" s="41">
        <f t="shared" si="1028"/>
        <v>4830.5446139230598</v>
      </c>
      <c r="W868" s="51">
        <v>8389.7900000000009</v>
      </c>
      <c r="X868" s="51"/>
      <c r="Y868" s="41"/>
      <c r="Z868" s="40">
        <f t="shared" si="1029"/>
        <v>116748.82</v>
      </c>
      <c r="AA868" s="54">
        <f t="shared" si="1030"/>
        <v>13544.550050158185</v>
      </c>
      <c r="AB868" s="54">
        <f t="shared" si="1031"/>
        <v>69446.920618348391</v>
      </c>
      <c r="AC868" s="54">
        <f t="shared" si="1031"/>
        <v>20388.662331493433</v>
      </c>
      <c r="AD868" s="54">
        <f t="shared" si="1032"/>
        <v>4978.8970000000008</v>
      </c>
      <c r="AE868" s="54">
        <f t="shared" si="1033"/>
        <v>8389.7900000000009</v>
      </c>
      <c r="AF868" s="54">
        <f t="shared" si="1033"/>
        <v>0</v>
      </c>
      <c r="AG868" s="54"/>
      <c r="AH868" s="42">
        <f t="shared" si="1034"/>
        <v>116748.82</v>
      </c>
      <c r="AI868" s="56">
        <f t="shared" si="1035"/>
        <v>3585.5099999999948</v>
      </c>
    </row>
    <row r="869" spans="1:35" x14ac:dyDescent="0.25">
      <c r="A869" s="31" t="s">
        <v>38</v>
      </c>
      <c r="B869" s="38">
        <v>5386.3</v>
      </c>
      <c r="C869" s="33">
        <v>2.2999999999999998</v>
      </c>
      <c r="D869" s="33">
        <v>11.65</v>
      </c>
      <c r="E869" s="33">
        <v>1.51</v>
      </c>
      <c r="F869" s="35">
        <v>0.77</v>
      </c>
      <c r="G869" s="35">
        <v>1.33</v>
      </c>
      <c r="H869" s="35"/>
      <c r="I869" s="51">
        <v>93667.82</v>
      </c>
      <c r="J869" s="41">
        <f>I869-K869-L869-M869-N869</f>
        <v>11472.800999999999</v>
      </c>
      <c r="K869" s="41">
        <f t="shared" si="1021"/>
        <v>62750.395000000004</v>
      </c>
      <c r="L869" s="41">
        <f t="shared" si="1022"/>
        <v>8133.3130000000001</v>
      </c>
      <c r="M869" s="41">
        <f t="shared" si="1023"/>
        <v>4147.451</v>
      </c>
      <c r="N869" s="41">
        <v>7163.86</v>
      </c>
      <c r="O869" s="41"/>
      <c r="P869" s="213">
        <f t="shared" si="1024"/>
        <v>1.1400523680384576</v>
      </c>
      <c r="Q869" s="40">
        <f t="shared" si="979"/>
        <v>93667.82</v>
      </c>
      <c r="R869" s="51">
        <v>106786.22</v>
      </c>
      <c r="S869" s="41">
        <f t="shared" si="1025"/>
        <v>13005.489505379965</v>
      </c>
      <c r="T869" s="41">
        <f t="shared" si="1026"/>
        <v>71538.736415098596</v>
      </c>
      <c r="U869" s="41">
        <f t="shared" si="1027"/>
        <v>9272.4027456479707</v>
      </c>
      <c r="V869" s="41">
        <f t="shared" si="1028"/>
        <v>4728.3113338734693</v>
      </c>
      <c r="W869" s="51">
        <v>8241.2800000000007</v>
      </c>
      <c r="X869" s="51"/>
      <c r="Y869" s="41"/>
      <c r="Z869" s="40">
        <f t="shared" si="1029"/>
        <v>106786.22</v>
      </c>
      <c r="AA869" s="54">
        <f t="shared" si="1030"/>
        <v>13586.349839253438</v>
      </c>
      <c r="AB869" s="54">
        <f t="shared" si="1031"/>
        <v>71538.736415098596</v>
      </c>
      <c r="AC869" s="54">
        <f t="shared" si="1031"/>
        <v>9272.4027456479707</v>
      </c>
      <c r="AD869" s="54">
        <f t="shared" si="1032"/>
        <v>4147.451</v>
      </c>
      <c r="AE869" s="54">
        <f t="shared" si="1033"/>
        <v>8241.2800000000007</v>
      </c>
      <c r="AF869" s="54">
        <f t="shared" si="1033"/>
        <v>0</v>
      </c>
      <c r="AG869" s="54"/>
      <c r="AH869" s="42">
        <f t="shared" si="1034"/>
        <v>106786.22</v>
      </c>
      <c r="AI869" s="56">
        <f t="shared" si="1035"/>
        <v>-13118.399999999994</v>
      </c>
    </row>
    <row r="870" spans="1:35" x14ac:dyDescent="0.25">
      <c r="A870" s="32" t="s">
        <v>37</v>
      </c>
      <c r="B870" s="39">
        <f>SUM(B864:B869)</f>
        <v>55500.4</v>
      </c>
      <c r="C870" s="33"/>
      <c r="D870" s="34"/>
      <c r="E870" s="34"/>
      <c r="F870" s="35"/>
      <c r="G870" s="35"/>
      <c r="H870" s="35"/>
      <c r="I870" s="43">
        <f t="shared" ref="I870:O870" si="1036">SUM(I864:I869)</f>
        <v>1104172.8399999999</v>
      </c>
      <c r="J870" s="43">
        <f t="shared" si="1036"/>
        <v>118922.41399999999</v>
      </c>
      <c r="K870" s="43">
        <f t="shared" si="1036"/>
        <v>610921.03899999999</v>
      </c>
      <c r="L870" s="43">
        <f t="shared" si="1036"/>
        <v>187382.889</v>
      </c>
      <c r="M870" s="43">
        <f t="shared" si="1036"/>
        <v>42735.308000000005</v>
      </c>
      <c r="N870" s="43">
        <f t="shared" si="1036"/>
        <v>73013.56</v>
      </c>
      <c r="O870" s="43">
        <f t="shared" si="1036"/>
        <v>71197.63</v>
      </c>
      <c r="P870" s="213">
        <f t="shared" si="1024"/>
        <v>1.0162779950283873</v>
      </c>
      <c r="Q870" s="40">
        <f t="shared" si="979"/>
        <v>1104172.8399999999</v>
      </c>
      <c r="R870" s="43">
        <f t="shared" ref="R870:W870" si="1037">SUM(R864:R869)</f>
        <v>1122146.56</v>
      </c>
      <c r="S870" s="43">
        <f t="shared" si="1037"/>
        <v>120613.56105190091</v>
      </c>
      <c r="T870" s="43">
        <f t="shared" si="1037"/>
        <v>621938.22075855825</v>
      </c>
      <c r="U870" s="43">
        <f t="shared" si="1037"/>
        <v>189897.70567757686</v>
      </c>
      <c r="V870" s="43">
        <f t="shared" si="1037"/>
        <v>43473.732511964059</v>
      </c>
      <c r="W870" s="43">
        <f t="shared" si="1037"/>
        <v>74229.600000000006</v>
      </c>
      <c r="X870" s="43">
        <f>SUM(X858:X869)</f>
        <v>71993.740000000005</v>
      </c>
      <c r="Y870" s="41"/>
      <c r="Z870" s="40">
        <f t="shared" ref="Z870:AF870" si="1038">SUM(Z864:Z869)</f>
        <v>1122146.56</v>
      </c>
      <c r="AA870" s="55">
        <f t="shared" si="1038"/>
        <v>121351.98556386499</v>
      </c>
      <c r="AB870" s="55">
        <f t="shared" si="1038"/>
        <v>621938.22075855825</v>
      </c>
      <c r="AC870" s="55">
        <f t="shared" si="1038"/>
        <v>189897.70567757686</v>
      </c>
      <c r="AD870" s="55">
        <f t="shared" si="1038"/>
        <v>42735.308000000005</v>
      </c>
      <c r="AE870" s="55">
        <f t="shared" si="1038"/>
        <v>74229.600000000006</v>
      </c>
      <c r="AF870" s="55">
        <f t="shared" si="1038"/>
        <v>71993.740000000005</v>
      </c>
      <c r="AG870" s="54"/>
      <c r="AH870" s="42">
        <f>SUM(AH864:AH869)</f>
        <v>1122146.56</v>
      </c>
      <c r="AI870" s="56">
        <f>SUM(AI864:AI869)</f>
        <v>-17973.72000000003</v>
      </c>
    </row>
    <row r="871" spans="1:35" s="143" customFormat="1" x14ac:dyDescent="0.25">
      <c r="A871" s="143" t="s">
        <v>40</v>
      </c>
      <c r="C871"/>
      <c r="D871"/>
      <c r="E871"/>
      <c r="F871"/>
      <c r="G871"/>
      <c r="H871"/>
      <c r="P871" s="221"/>
      <c r="Q871" s="87"/>
      <c r="R871" s="144"/>
    </row>
    <row r="872" spans="1:35" x14ac:dyDescent="0.25">
      <c r="A872" s="31">
        <v>2</v>
      </c>
      <c r="B872" s="38">
        <v>14818.5</v>
      </c>
      <c r="C872" s="33">
        <v>2.2999999999999998</v>
      </c>
      <c r="D872" s="33">
        <v>10.92</v>
      </c>
      <c r="E872" s="33">
        <v>3.15</v>
      </c>
      <c r="F872" s="35">
        <v>0.77</v>
      </c>
      <c r="G872" s="35">
        <v>1.33</v>
      </c>
      <c r="H872" s="35"/>
      <c r="I872" s="51">
        <v>273550.69</v>
      </c>
      <c r="J872" s="41">
        <f>I872-K872-L872-M872-N872</f>
        <v>33935.340000000011</v>
      </c>
      <c r="K872" s="41">
        <f>B872*D872</f>
        <v>161818.01999999999</v>
      </c>
      <c r="L872" s="41">
        <f>E872*B872</f>
        <v>46678.275000000001</v>
      </c>
      <c r="M872" s="41">
        <f>F872*B872</f>
        <v>11410.245000000001</v>
      </c>
      <c r="N872" s="41">
        <v>19708.810000000001</v>
      </c>
      <c r="O872" s="41"/>
      <c r="P872" s="213">
        <f>R872/I872</f>
        <v>1.0985435642659134</v>
      </c>
      <c r="Q872" s="40">
        <f t="shared" si="979"/>
        <v>273550.69</v>
      </c>
      <c r="R872" s="51">
        <v>300507.34999999998</v>
      </c>
      <c r="S872" s="41">
        <f>R872-T872-U872-V872-W872-X872</f>
        <v>37234.195743015342</v>
      </c>
      <c r="T872" s="41">
        <f>P872*K872</f>
        <v>177764.14445325284</v>
      </c>
      <c r="U872" s="41">
        <f>L872*P872</f>
        <v>51278.118592284482</v>
      </c>
      <c r="V872" s="41">
        <f>P872*M872</f>
        <v>12534.651211447317</v>
      </c>
      <c r="W872" s="51">
        <v>21696.240000000002</v>
      </c>
      <c r="X872" s="51"/>
      <c r="Y872" s="41"/>
      <c r="Z872" s="40">
        <f>SUM(S872:Y872)</f>
        <v>300507.34999999998</v>
      </c>
      <c r="AA872" s="54">
        <f>Z872-AF872-AE872-AD872-AC872-AB872</f>
        <v>38358.601954462676</v>
      </c>
      <c r="AB872" s="54">
        <f t="shared" ref="AB872:AC875" si="1039">T872</f>
        <v>177764.14445325284</v>
      </c>
      <c r="AC872" s="54">
        <f t="shared" si="1039"/>
        <v>51278.118592284482</v>
      </c>
      <c r="AD872" s="54">
        <f>M872</f>
        <v>11410.245000000001</v>
      </c>
      <c r="AE872" s="54">
        <f t="shared" ref="AE872:AF875" si="1040">W872</f>
        <v>21696.240000000002</v>
      </c>
      <c r="AF872" s="54">
        <f t="shared" si="1040"/>
        <v>0</v>
      </c>
      <c r="AG872" s="54"/>
      <c r="AH872" s="42">
        <f>SUM(AA872:AG872)</f>
        <v>300507.34999999998</v>
      </c>
      <c r="AI872" s="56">
        <f>I872-Z872</f>
        <v>-26956.659999999974</v>
      </c>
    </row>
    <row r="873" spans="1:35" x14ac:dyDescent="0.25">
      <c r="A873" s="31">
        <v>14</v>
      </c>
      <c r="B873" s="38">
        <v>9268.9</v>
      </c>
      <c r="C873" s="33">
        <v>2.2999999999999998</v>
      </c>
      <c r="D873" s="33">
        <v>10.92</v>
      </c>
      <c r="E873" s="33">
        <v>2.95</v>
      </c>
      <c r="F873" s="35">
        <v>0.77</v>
      </c>
      <c r="G873" s="35">
        <v>1.33</v>
      </c>
      <c r="H873" s="35"/>
      <c r="I873" s="51">
        <v>171196.82</v>
      </c>
      <c r="J873" s="41">
        <f>I873-K873-L873-M873-N873</f>
        <v>23172.44400000001</v>
      </c>
      <c r="K873" s="41">
        <f>B873*D873</f>
        <v>101216.38799999999</v>
      </c>
      <c r="L873" s="41">
        <f>E873*B873</f>
        <v>27343.255000000001</v>
      </c>
      <c r="M873" s="41">
        <f>F873*B873</f>
        <v>7137.0529999999999</v>
      </c>
      <c r="N873" s="41">
        <v>12327.68</v>
      </c>
      <c r="O873" s="41"/>
      <c r="P873" s="213">
        <f>R873/I873</f>
        <v>0.96535975376178118</v>
      </c>
      <c r="Q873" s="40">
        <f t="shared" si="979"/>
        <v>171196.82</v>
      </c>
      <c r="R873" s="51">
        <v>165266.51999999999</v>
      </c>
      <c r="S873" s="41">
        <f>R873-T873-U873-V873-W873-X873</f>
        <v>22357.28096315272</v>
      </c>
      <c r="T873" s="41">
        <f>P873*K873</f>
        <v>97710.227396336893</v>
      </c>
      <c r="U873" s="41">
        <f>L873*P873</f>
        <v>26396.077913845595</v>
      </c>
      <c r="V873" s="41">
        <f>P873*M873</f>
        <v>6889.8237266647811</v>
      </c>
      <c r="W873" s="51">
        <v>11913.11</v>
      </c>
      <c r="X873" s="51"/>
      <c r="Y873" s="41"/>
      <c r="Z873" s="40">
        <f>SUM(S873:Y873)</f>
        <v>165266.52000000002</v>
      </c>
      <c r="AA873" s="54">
        <f>Z873-AF873-AE873-AD873-AC873-AB873</f>
        <v>22110.051689817526</v>
      </c>
      <c r="AB873" s="54">
        <f t="shared" si="1039"/>
        <v>97710.227396336893</v>
      </c>
      <c r="AC873" s="54">
        <f t="shared" si="1039"/>
        <v>26396.077913845595</v>
      </c>
      <c r="AD873" s="54">
        <f>M873</f>
        <v>7137.0529999999999</v>
      </c>
      <c r="AE873" s="54">
        <f t="shared" si="1040"/>
        <v>11913.11</v>
      </c>
      <c r="AF873" s="54">
        <f t="shared" si="1040"/>
        <v>0</v>
      </c>
      <c r="AG873" s="54"/>
      <c r="AH873" s="42">
        <f>SUM(AA873:AG873)</f>
        <v>165266.52000000002</v>
      </c>
      <c r="AI873" s="56">
        <f>I873-Z873</f>
        <v>5930.2999999999884</v>
      </c>
    </row>
    <row r="874" spans="1:35" x14ac:dyDescent="0.25">
      <c r="A874" s="31">
        <v>6</v>
      </c>
      <c r="B874" s="38">
        <v>7878.8</v>
      </c>
      <c r="C874" s="33">
        <v>2.2999999999999998</v>
      </c>
      <c r="D874" s="33">
        <v>11.24</v>
      </c>
      <c r="E874" s="33">
        <v>3.02</v>
      </c>
      <c r="F874" s="35">
        <v>0.77</v>
      </c>
      <c r="G874" s="35">
        <v>1.33</v>
      </c>
      <c r="H874" s="35"/>
      <c r="I874" s="51">
        <v>143158.20000000001</v>
      </c>
      <c r="J874" s="41">
        <f>I874-K874-L874-M874-N874</f>
        <v>14261.15600000001</v>
      </c>
      <c r="K874" s="41">
        <f>B874*D874</f>
        <v>88557.712</v>
      </c>
      <c r="L874" s="41">
        <f>E874*B874</f>
        <v>23793.976000000002</v>
      </c>
      <c r="M874" s="41">
        <f>F874*B874</f>
        <v>6066.6760000000004</v>
      </c>
      <c r="N874" s="41">
        <v>10478.68</v>
      </c>
      <c r="O874" s="41"/>
      <c r="P874" s="213">
        <f>R874/I874</f>
        <v>1.0294539886642888</v>
      </c>
      <c r="Q874" s="40">
        <f t="shared" si="979"/>
        <v>143158.20000000001</v>
      </c>
      <c r="R874" s="51">
        <v>147374.78</v>
      </c>
      <c r="S874" s="41">
        <f>R874-T874-U874-V874-W874-X874</f>
        <v>14505.972849100373</v>
      </c>
      <c r="T874" s="41">
        <f>P874*K874</f>
        <v>91166.089845383351</v>
      </c>
      <c r="U874" s="41">
        <f>L874*P874</f>
        <v>24494.803499382364</v>
      </c>
      <c r="V874" s="41">
        <f>P874*M874</f>
        <v>6245.3638061339134</v>
      </c>
      <c r="W874" s="51">
        <v>10962.55</v>
      </c>
      <c r="X874" s="51"/>
      <c r="Y874" s="41"/>
      <c r="Z874" s="40">
        <f>SUM(S874:Y874)</f>
        <v>147374.78</v>
      </c>
      <c r="AA874" s="54">
        <f>Z874-AF874-AE874-AD874-AC874-AB874</f>
        <v>14684.660655234286</v>
      </c>
      <c r="AB874" s="54">
        <f t="shared" si="1039"/>
        <v>91166.089845383351</v>
      </c>
      <c r="AC874" s="54">
        <f t="shared" si="1039"/>
        <v>24494.803499382364</v>
      </c>
      <c r="AD874" s="54">
        <f>M874</f>
        <v>6066.6760000000004</v>
      </c>
      <c r="AE874" s="54">
        <f t="shared" si="1040"/>
        <v>10962.55</v>
      </c>
      <c r="AF874" s="54">
        <f t="shared" si="1040"/>
        <v>0</v>
      </c>
      <c r="AG874" s="54"/>
      <c r="AH874" s="42">
        <f>SUM(AA874:AG874)</f>
        <v>147374.78</v>
      </c>
      <c r="AI874" s="56">
        <f>I874-Z874</f>
        <v>-4216.5799999999872</v>
      </c>
    </row>
    <row r="875" spans="1:35" x14ac:dyDescent="0.25">
      <c r="A875" s="31">
        <v>24</v>
      </c>
      <c r="B875" s="38">
        <v>3984.4</v>
      </c>
      <c r="C875" s="33">
        <v>2.2999999999999998</v>
      </c>
      <c r="D875" s="33">
        <v>12.24</v>
      </c>
      <c r="E875" s="33">
        <v>2.75</v>
      </c>
      <c r="F875" s="35">
        <v>0.77</v>
      </c>
      <c r="G875" s="35">
        <v>1.33</v>
      </c>
      <c r="H875" s="35"/>
      <c r="I875" s="51">
        <v>77098.81</v>
      </c>
      <c r="J875" s="41">
        <f>I875-K875-L875-M875-N875</f>
        <v>9005.3459999999941</v>
      </c>
      <c r="K875" s="41">
        <f>B875*D875</f>
        <v>48769.056000000004</v>
      </c>
      <c r="L875" s="41">
        <f>E875*B875</f>
        <v>10957.1</v>
      </c>
      <c r="M875" s="41">
        <f>F875*B875</f>
        <v>3067.9880000000003</v>
      </c>
      <c r="N875" s="41">
        <v>5299.32</v>
      </c>
      <c r="O875" s="41"/>
      <c r="P875" s="213">
        <f>R875/I875</f>
        <v>0.71154626121985542</v>
      </c>
      <c r="Q875" s="40">
        <f t="shared" si="979"/>
        <v>77098.81</v>
      </c>
      <c r="R875" s="51">
        <v>54859.37</v>
      </c>
      <c r="S875" s="41">
        <f>R875-T875-U875-V875-W875-X875</f>
        <v>6015.5016102987793</v>
      </c>
      <c r="T875" s="41">
        <f>P875*K875</f>
        <v>34701.439460021764</v>
      </c>
      <c r="U875" s="41">
        <f>L875*P875</f>
        <v>7796.4835388120782</v>
      </c>
      <c r="V875" s="41">
        <f>P875*M875</f>
        <v>2183.0153908673819</v>
      </c>
      <c r="W875" s="51">
        <v>4162.93</v>
      </c>
      <c r="X875" s="51"/>
      <c r="Y875" s="41"/>
      <c r="Z875" s="40">
        <f>SUM(S875:Y875)</f>
        <v>54859.37</v>
      </c>
      <c r="AA875" s="54">
        <f>Z875-AF875-AE875-AD875-AC875-AB875</f>
        <v>5130.5290011661637</v>
      </c>
      <c r="AB875" s="54">
        <f t="shared" si="1039"/>
        <v>34701.439460021764</v>
      </c>
      <c r="AC875" s="54">
        <f t="shared" si="1039"/>
        <v>7796.4835388120782</v>
      </c>
      <c r="AD875" s="54">
        <f>M875</f>
        <v>3067.9880000000003</v>
      </c>
      <c r="AE875" s="54">
        <f t="shared" si="1040"/>
        <v>4162.93</v>
      </c>
      <c r="AF875" s="54">
        <f t="shared" si="1040"/>
        <v>0</v>
      </c>
      <c r="AG875" s="54"/>
      <c r="AH875" s="42">
        <f>SUM(AA875:AG875)</f>
        <v>54859.37</v>
      </c>
      <c r="AI875" s="56">
        <f>I875-Z875</f>
        <v>22239.439999999995</v>
      </c>
    </row>
    <row r="876" spans="1:35" x14ac:dyDescent="0.25">
      <c r="A876" s="32" t="s">
        <v>37</v>
      </c>
      <c r="B876" s="39">
        <f>SUM(B872:B875)</f>
        <v>35950.6</v>
      </c>
      <c r="C876" s="33"/>
      <c r="D876" s="34"/>
      <c r="E876" s="34"/>
      <c r="F876" s="35"/>
      <c r="G876" s="35"/>
      <c r="H876" s="35"/>
      <c r="I876" s="43">
        <f t="shared" ref="I876:O876" si="1041">SUM(I872:I875)</f>
        <v>665004.52</v>
      </c>
      <c r="J876" s="43">
        <f t="shared" si="1041"/>
        <v>80374.286000000022</v>
      </c>
      <c r="K876" s="43">
        <f t="shared" si="1041"/>
        <v>400361.17599999998</v>
      </c>
      <c r="L876" s="43">
        <f t="shared" si="1041"/>
        <v>108772.606</v>
      </c>
      <c r="M876" s="43">
        <f t="shared" si="1041"/>
        <v>27681.962000000003</v>
      </c>
      <c r="N876" s="43">
        <f t="shared" si="1041"/>
        <v>47814.49</v>
      </c>
      <c r="O876" s="43">
        <f t="shared" si="1041"/>
        <v>0</v>
      </c>
      <c r="P876" s="213">
        <f>R876/I876</f>
        <v>1.0045165106546945</v>
      </c>
      <c r="Q876" s="40">
        <f t="shared" si="979"/>
        <v>665004.52</v>
      </c>
      <c r="R876" s="43">
        <f t="shared" ref="R876:X876" si="1042">SUM(R872:R875)</f>
        <v>668008.02</v>
      </c>
      <c r="S876" s="43">
        <f t="shared" si="1042"/>
        <v>80112.95116556721</v>
      </c>
      <c r="T876" s="43">
        <f t="shared" si="1042"/>
        <v>401341.90115499485</v>
      </c>
      <c r="U876" s="43">
        <f t="shared" si="1042"/>
        <v>109965.48354432452</v>
      </c>
      <c r="V876" s="43">
        <f t="shared" si="1042"/>
        <v>27852.854135113397</v>
      </c>
      <c r="W876" s="43">
        <f t="shared" si="1042"/>
        <v>48734.830000000009</v>
      </c>
      <c r="X876" s="43">
        <f t="shared" si="1042"/>
        <v>0</v>
      </c>
      <c r="Y876" s="41"/>
      <c r="Z876" s="40">
        <f>SUM(Z872:Z875)</f>
        <v>668008.02</v>
      </c>
      <c r="AA876" s="55">
        <f>SUM(AA872:AA875)</f>
        <v>80283.843300680659</v>
      </c>
      <c r="AB876" s="55">
        <f>SUM(AB872:AB875)</f>
        <v>401341.90115499485</v>
      </c>
      <c r="AC876" s="55">
        <f>SUM(AC872:AC875)</f>
        <v>109965.48354432452</v>
      </c>
      <c r="AD876" s="55">
        <f>SUM(AD872:AD875)</f>
        <v>27681.962000000003</v>
      </c>
      <c r="AE876" s="55">
        <f>SUM(AE874:AE875)</f>
        <v>15125.48</v>
      </c>
      <c r="AF876" s="55">
        <f>SUM(AF872:AF875)</f>
        <v>0</v>
      </c>
      <c r="AG876" s="54"/>
      <c r="AH876" s="42">
        <f>SUM(AH872:AH875)</f>
        <v>668008.02</v>
      </c>
      <c r="AI876" s="56">
        <f>SUM(AI872:AI875)</f>
        <v>-3003.4999999999782</v>
      </c>
    </row>
    <row r="877" spans="1:35" s="143" customFormat="1" x14ac:dyDescent="0.25">
      <c r="A877" s="143" t="s">
        <v>41</v>
      </c>
      <c r="C877"/>
      <c r="D877"/>
      <c r="E877"/>
      <c r="F877"/>
      <c r="G877"/>
      <c r="H877"/>
      <c r="I877" s="143" t="s">
        <v>59</v>
      </c>
      <c r="P877" s="221"/>
      <c r="Q877" s="87" t="str">
        <f t="shared" si="979"/>
        <v xml:space="preserve"> </v>
      </c>
      <c r="R877" s="144"/>
    </row>
    <row r="878" spans="1:35" x14ac:dyDescent="0.25">
      <c r="A878" s="31">
        <v>15</v>
      </c>
      <c r="B878" s="38">
        <v>3319.7</v>
      </c>
      <c r="C878" s="33">
        <v>2.2999999999999998</v>
      </c>
      <c r="D878" s="33">
        <v>13.7</v>
      </c>
      <c r="E878" s="33">
        <v>10</v>
      </c>
      <c r="F878" s="35">
        <v>0.77</v>
      </c>
      <c r="G878" s="35">
        <v>1.33</v>
      </c>
      <c r="H878" s="35"/>
      <c r="I878" s="51">
        <v>94500.7</v>
      </c>
      <c r="J878" s="41">
        <f>I878-K878-L878-M878-N878</f>
        <v>8852.3810000000049</v>
      </c>
      <c r="K878" s="41">
        <f>B878*D878</f>
        <v>45479.889999999992</v>
      </c>
      <c r="L878" s="41">
        <f>E878*B878</f>
        <v>33197</v>
      </c>
      <c r="M878" s="41">
        <f>F878*B878</f>
        <v>2556.1689999999999</v>
      </c>
      <c r="N878" s="41">
        <v>4415.26</v>
      </c>
      <c r="O878" s="41"/>
      <c r="P878" s="213">
        <f t="shared" ref="P878:P890" si="1043">R878/I878</f>
        <v>0.80677264824493367</v>
      </c>
      <c r="Q878" s="40">
        <f t="shared" si="979"/>
        <v>94500.7</v>
      </c>
      <c r="R878" s="51">
        <v>76240.58</v>
      </c>
      <c r="S878" s="41">
        <f>R878-T878-U878-V878-W878-X878</f>
        <v>7409.6098655330661</v>
      </c>
      <c r="T878" s="41">
        <f>P878*K878</f>
        <v>36691.931297188268</v>
      </c>
      <c r="U878" s="41">
        <f>L878*P878</f>
        <v>26782.431603787063</v>
      </c>
      <c r="V878" s="41">
        <f t="shared" ref="V878:V889" si="1044">P878*M878</f>
        <v>2062.2472334916038</v>
      </c>
      <c r="W878" s="51">
        <v>3294.36</v>
      </c>
      <c r="X878" s="51"/>
      <c r="Y878" s="41"/>
      <c r="Z878" s="40">
        <f>SUM(S878:Y878)</f>
        <v>76240.58</v>
      </c>
      <c r="AA878" s="54">
        <f t="shared" ref="AA878:AA889" si="1045">Z878-AF878-AE878-AD878-AC878-AB878</f>
        <v>6915.6880990246791</v>
      </c>
      <c r="AB878" s="54">
        <f t="shared" ref="AB878:AB889" si="1046">T878</f>
        <v>36691.931297188268</v>
      </c>
      <c r="AC878" s="54">
        <f t="shared" ref="AC878:AC889" si="1047">U878</f>
        <v>26782.431603787063</v>
      </c>
      <c r="AD878" s="54">
        <f t="shared" ref="AD878:AD889" si="1048">M878</f>
        <v>2556.1689999999999</v>
      </c>
      <c r="AE878" s="54">
        <f t="shared" ref="AE878:AE889" si="1049">W878</f>
        <v>3294.36</v>
      </c>
      <c r="AF878" s="54">
        <f t="shared" ref="AF878:AF889" si="1050">X878</f>
        <v>0</v>
      </c>
      <c r="AG878" s="54"/>
      <c r="AH878" s="42">
        <f t="shared" ref="AH878:AH889" si="1051">SUM(AA878:AG878)</f>
        <v>76240.58</v>
      </c>
      <c r="AI878" s="56">
        <f t="shared" ref="AI878:AI889" si="1052">I878-Z878</f>
        <v>18260.119999999995</v>
      </c>
    </row>
    <row r="879" spans="1:35" x14ac:dyDescent="0.25">
      <c r="A879" s="31">
        <v>17</v>
      </c>
      <c r="B879" s="38">
        <v>3599.2</v>
      </c>
      <c r="C879" s="33">
        <v>2.2999999999999998</v>
      </c>
      <c r="D879" s="33">
        <v>13.23</v>
      </c>
      <c r="E879" s="33">
        <v>10</v>
      </c>
      <c r="F879" s="35">
        <v>0.77</v>
      </c>
      <c r="G879" s="35">
        <v>1.33</v>
      </c>
      <c r="H879" s="35"/>
      <c r="I879" s="51">
        <v>76986.84</v>
      </c>
      <c r="J879" s="41">
        <f>I879-K879-L879-M879-N879</f>
        <v>-13091.75</v>
      </c>
      <c r="K879" s="41">
        <f t="shared" ref="K879:K889" si="1053">B879*D879</f>
        <v>47617.415999999997</v>
      </c>
      <c r="L879" s="41">
        <f t="shared" ref="L879:L889" si="1054">E879*B879</f>
        <v>35992</v>
      </c>
      <c r="M879" s="41">
        <f t="shared" ref="M879:M889" si="1055">F879*B879</f>
        <v>2771.384</v>
      </c>
      <c r="N879" s="41">
        <v>3697.79</v>
      </c>
      <c r="O879" s="41"/>
      <c r="P879" s="213">
        <f t="shared" si="1043"/>
        <v>0.8615867335248466</v>
      </c>
      <c r="Q879" s="40">
        <f t="shared" si="979"/>
        <v>76986.84</v>
      </c>
      <c r="R879" s="51">
        <v>66330.84</v>
      </c>
      <c r="S879" s="41">
        <f t="shared" ref="S879:S889" si="1056">R879-T879-U879-V879-W879-X879</f>
        <v>-11414.961311263072</v>
      </c>
      <c r="T879" s="41">
        <f t="shared" ref="T879:T889" si="1057">P879*K879</f>
        <v>41026.533910333768</v>
      </c>
      <c r="U879" s="41">
        <f t="shared" ref="U879:U889" si="1058">L879*P879</f>
        <v>31010.229713026278</v>
      </c>
      <c r="V879" s="41">
        <f t="shared" si="1044"/>
        <v>2387.7876879030237</v>
      </c>
      <c r="W879" s="51">
        <v>3321.25</v>
      </c>
      <c r="X879" s="51"/>
      <c r="Y879" s="41"/>
      <c r="Z879" s="40">
        <f t="shared" ref="Z879:Z889" si="1059">SUM(S879:Y879)</f>
        <v>66330.84</v>
      </c>
      <c r="AA879" s="54">
        <f t="shared" si="1045"/>
        <v>-11798.557623360048</v>
      </c>
      <c r="AB879" s="54">
        <f t="shared" si="1046"/>
        <v>41026.533910333768</v>
      </c>
      <c r="AC879" s="54">
        <f t="shared" si="1047"/>
        <v>31010.229713026278</v>
      </c>
      <c r="AD879" s="54">
        <f t="shared" si="1048"/>
        <v>2771.384</v>
      </c>
      <c r="AE879" s="54">
        <f t="shared" si="1049"/>
        <v>3321.25</v>
      </c>
      <c r="AF879" s="54">
        <f t="shared" si="1050"/>
        <v>0</v>
      </c>
      <c r="AG879" s="54"/>
      <c r="AH879" s="42">
        <f t="shared" si="1051"/>
        <v>66330.84</v>
      </c>
      <c r="AI879" s="56">
        <f t="shared" si="1052"/>
        <v>10656</v>
      </c>
    </row>
    <row r="880" spans="1:35" x14ac:dyDescent="0.25">
      <c r="A880" s="31">
        <v>18</v>
      </c>
      <c r="B880" s="38">
        <v>5655.7</v>
      </c>
      <c r="C880" s="33">
        <v>2.48</v>
      </c>
      <c r="D880" s="33">
        <v>11</v>
      </c>
      <c r="E880" s="33">
        <v>3.59</v>
      </c>
      <c r="F880" s="35">
        <v>0.77</v>
      </c>
      <c r="G880" s="35">
        <v>1.33</v>
      </c>
      <c r="H880" s="35">
        <v>5.51</v>
      </c>
      <c r="I880" s="51">
        <v>141562.41</v>
      </c>
      <c r="J880" s="41">
        <f>I880-K880-L880-M880-N880-O880</f>
        <v>16005.608</v>
      </c>
      <c r="K880" s="41">
        <f t="shared" si="1053"/>
        <v>62212.7</v>
      </c>
      <c r="L880" s="41">
        <f t="shared" si="1054"/>
        <v>20303.963</v>
      </c>
      <c r="M880" s="41">
        <f t="shared" si="1055"/>
        <v>4354.8890000000001</v>
      </c>
      <c r="N880" s="41">
        <v>7522.17</v>
      </c>
      <c r="O880" s="41">
        <v>31163.08</v>
      </c>
      <c r="P880" s="213">
        <f t="shared" si="1043"/>
        <v>0.98614893600638753</v>
      </c>
      <c r="Q880" s="40">
        <f t="shared" si="979"/>
        <v>141562.41</v>
      </c>
      <c r="R880" s="51">
        <v>139601.62</v>
      </c>
      <c r="S880" s="41">
        <f t="shared" si="1056"/>
        <v>16945.77142597644</v>
      </c>
      <c r="T880" s="41">
        <f t="shared" si="1057"/>
        <v>61350.98791108458</v>
      </c>
      <c r="U880" s="41">
        <f t="shared" si="1058"/>
        <v>20022.731509163059</v>
      </c>
      <c r="V880" s="41">
        <f t="shared" si="1044"/>
        <v>4294.5691537759212</v>
      </c>
      <c r="W880" s="51">
        <v>7502.13</v>
      </c>
      <c r="X880" s="51">
        <v>29485.43</v>
      </c>
      <c r="Y880" s="41"/>
      <c r="Z880" s="40">
        <f t="shared" si="1059"/>
        <v>139601.62000000002</v>
      </c>
      <c r="AA880" s="54">
        <f t="shared" si="1045"/>
        <v>16885.451579752393</v>
      </c>
      <c r="AB880" s="54">
        <f t="shared" si="1046"/>
        <v>61350.98791108458</v>
      </c>
      <c r="AC880" s="54">
        <f t="shared" si="1047"/>
        <v>20022.731509163059</v>
      </c>
      <c r="AD880" s="54">
        <f t="shared" si="1048"/>
        <v>4354.8890000000001</v>
      </c>
      <c r="AE880" s="54">
        <f t="shared" si="1049"/>
        <v>7502.13</v>
      </c>
      <c r="AF880" s="54">
        <f t="shared" si="1050"/>
        <v>29485.43</v>
      </c>
      <c r="AG880" s="54"/>
      <c r="AH880" s="42">
        <f t="shared" si="1051"/>
        <v>139601.62000000002</v>
      </c>
      <c r="AI880" s="56">
        <f t="shared" si="1052"/>
        <v>1960.789999999979</v>
      </c>
    </row>
    <row r="881" spans="1:35" x14ac:dyDescent="0.25">
      <c r="A881" s="31">
        <v>19</v>
      </c>
      <c r="B881" s="38">
        <v>3708.2</v>
      </c>
      <c r="C881" s="33">
        <v>2.48</v>
      </c>
      <c r="D881" s="33">
        <v>11.81</v>
      </c>
      <c r="E881" s="33">
        <v>4.34</v>
      </c>
      <c r="F881" s="35">
        <v>0.77</v>
      </c>
      <c r="G881" s="35">
        <v>1.33</v>
      </c>
      <c r="H881" s="35">
        <v>5.51</v>
      </c>
      <c r="I881" s="51">
        <v>98093.32</v>
      </c>
      <c r="J881" s="41">
        <f t="shared" ref="J881:J889" si="1060">I881-K881-L881-M881-N881-O881</f>
        <v>9986.6260000000148</v>
      </c>
      <c r="K881" s="41">
        <f t="shared" si="1053"/>
        <v>43793.841999999997</v>
      </c>
      <c r="L881" s="41">
        <f t="shared" si="1054"/>
        <v>16093.587999999998</v>
      </c>
      <c r="M881" s="41">
        <f t="shared" si="1055"/>
        <v>2855.3139999999999</v>
      </c>
      <c r="N881" s="41">
        <v>4931.82</v>
      </c>
      <c r="O881" s="41">
        <v>20432.13</v>
      </c>
      <c r="P881" s="213">
        <f t="shared" si="1043"/>
        <v>0.90948761852489035</v>
      </c>
      <c r="Q881" s="40">
        <f t="shared" si="979"/>
        <v>98093.32</v>
      </c>
      <c r="R881" s="51">
        <v>89214.66</v>
      </c>
      <c r="S881" s="41">
        <f t="shared" si="1056"/>
        <v>8821.4011797231542</v>
      </c>
      <c r="T881" s="41">
        <f t="shared" si="1057"/>
        <v>39829.957066635317</v>
      </c>
      <c r="U881" s="41">
        <f t="shared" si="1058"/>
        <v>14636.91902364075</v>
      </c>
      <c r="V881" s="41">
        <f t="shared" si="1044"/>
        <v>2596.8727300007786</v>
      </c>
      <c r="W881" s="51">
        <v>4557.67</v>
      </c>
      <c r="X881" s="51">
        <v>18771.84</v>
      </c>
      <c r="Y881" s="41"/>
      <c r="Z881" s="40">
        <f t="shared" si="1059"/>
        <v>89214.66</v>
      </c>
      <c r="AA881" s="54">
        <f t="shared" si="1045"/>
        <v>8562.9599097239407</v>
      </c>
      <c r="AB881" s="54">
        <f t="shared" si="1046"/>
        <v>39829.957066635317</v>
      </c>
      <c r="AC881" s="54">
        <f t="shared" si="1047"/>
        <v>14636.91902364075</v>
      </c>
      <c r="AD881" s="54">
        <f t="shared" si="1048"/>
        <v>2855.3139999999999</v>
      </c>
      <c r="AE881" s="54">
        <f t="shared" si="1049"/>
        <v>4557.67</v>
      </c>
      <c r="AF881" s="54">
        <f t="shared" si="1050"/>
        <v>18771.84</v>
      </c>
      <c r="AG881" s="54"/>
      <c r="AH881" s="42">
        <f t="shared" si="1051"/>
        <v>89214.66</v>
      </c>
      <c r="AI881" s="56">
        <f t="shared" si="1052"/>
        <v>8878.6600000000035</v>
      </c>
    </row>
    <row r="882" spans="1:35" x14ac:dyDescent="0.25">
      <c r="A882" s="31">
        <v>20</v>
      </c>
      <c r="B882" s="38">
        <v>5568.4</v>
      </c>
      <c r="C882" s="33">
        <v>2.48</v>
      </c>
      <c r="D882" s="33">
        <v>11.39</v>
      </c>
      <c r="E882" s="33">
        <v>3.26</v>
      </c>
      <c r="F882" s="35">
        <v>0.77</v>
      </c>
      <c r="G882" s="35">
        <v>1.33</v>
      </c>
      <c r="H882" s="35">
        <v>5.51</v>
      </c>
      <c r="I882" s="51">
        <v>139098.89000000001</v>
      </c>
      <c r="J882" s="41">
        <f t="shared" si="1060"/>
        <v>15146.42200000002</v>
      </c>
      <c r="K882" s="41">
        <f t="shared" si="1053"/>
        <v>63424.076000000001</v>
      </c>
      <c r="L882" s="41">
        <f t="shared" si="1054"/>
        <v>18152.983999999997</v>
      </c>
      <c r="M882" s="41">
        <f t="shared" si="1055"/>
        <v>4287.6679999999997</v>
      </c>
      <c r="N882" s="41">
        <v>7405.92</v>
      </c>
      <c r="O882" s="41">
        <v>30681.82</v>
      </c>
      <c r="P882" s="213">
        <f t="shared" si="1043"/>
        <v>1.0319464087743617</v>
      </c>
      <c r="Q882" s="40">
        <f t="shared" si="979"/>
        <v>139098.89000000001</v>
      </c>
      <c r="R882" s="51">
        <v>143542.6</v>
      </c>
      <c r="S882" s="41">
        <f t="shared" si="1056"/>
        <v>15715.062300012629</v>
      </c>
      <c r="T882" s="41">
        <f t="shared" si="1057"/>
        <v>65450.247458032187</v>
      </c>
      <c r="U882" s="41">
        <f t="shared" si="1058"/>
        <v>18732.906647338445</v>
      </c>
      <c r="V882" s="41">
        <f t="shared" si="1044"/>
        <v>4424.6435946167494</v>
      </c>
      <c r="W882" s="51">
        <v>7647.09</v>
      </c>
      <c r="X882" s="51">
        <v>31572.65</v>
      </c>
      <c r="Y882" s="41"/>
      <c r="Z882" s="40">
        <f t="shared" si="1059"/>
        <v>143542.6</v>
      </c>
      <c r="AA882" s="54">
        <f t="shared" si="1045"/>
        <v>15852.037894629379</v>
      </c>
      <c r="AB882" s="54">
        <f t="shared" si="1046"/>
        <v>65450.247458032187</v>
      </c>
      <c r="AC882" s="54">
        <f t="shared" si="1047"/>
        <v>18732.906647338445</v>
      </c>
      <c r="AD882" s="54">
        <f t="shared" si="1048"/>
        <v>4287.6679999999997</v>
      </c>
      <c r="AE882" s="54">
        <f t="shared" si="1049"/>
        <v>7647.09</v>
      </c>
      <c r="AF882" s="54">
        <f t="shared" si="1050"/>
        <v>31572.65</v>
      </c>
      <c r="AG882" s="54"/>
      <c r="AH882" s="42">
        <f t="shared" si="1051"/>
        <v>143542.6</v>
      </c>
      <c r="AI882" s="56">
        <f t="shared" si="1052"/>
        <v>-4443.7099999999919</v>
      </c>
    </row>
    <row r="883" spans="1:35" x14ac:dyDescent="0.25">
      <c r="A883" s="31">
        <v>42</v>
      </c>
      <c r="B883" s="38">
        <v>4035.7</v>
      </c>
      <c r="C883" s="33">
        <v>2.48</v>
      </c>
      <c r="D883" s="33">
        <v>11.1</v>
      </c>
      <c r="E883" s="33">
        <v>3.98</v>
      </c>
      <c r="F883" s="35">
        <v>0.77</v>
      </c>
      <c r="G883" s="35">
        <v>1.33</v>
      </c>
      <c r="H883" s="35">
        <v>5.51</v>
      </c>
      <c r="I883" s="51">
        <v>103071.86</v>
      </c>
      <c r="J883" s="41">
        <f t="shared" si="1060"/>
        <v>11501.754999999997</v>
      </c>
      <c r="K883" s="41">
        <f t="shared" si="1053"/>
        <v>44796.27</v>
      </c>
      <c r="L883" s="41">
        <f t="shared" si="1054"/>
        <v>16062.085999999999</v>
      </c>
      <c r="M883" s="41">
        <f t="shared" si="1055"/>
        <v>3107.489</v>
      </c>
      <c r="N883" s="41">
        <v>5367.58</v>
      </c>
      <c r="O883" s="41">
        <v>22236.68</v>
      </c>
      <c r="P883" s="213">
        <f t="shared" si="1043"/>
        <v>0.94547968766644941</v>
      </c>
      <c r="Q883" s="40">
        <f t="shared" si="979"/>
        <v>103071.86</v>
      </c>
      <c r="R883" s="51">
        <v>97452.35</v>
      </c>
      <c r="S883" s="41">
        <f t="shared" si="1056"/>
        <v>10604.262848079496</v>
      </c>
      <c r="T883" s="41">
        <f t="shared" si="1057"/>
        <v>42353.963368221936</v>
      </c>
      <c r="U883" s="41">
        <f t="shared" si="1058"/>
        <v>15186.376054551649</v>
      </c>
      <c r="V883" s="41">
        <f t="shared" si="1044"/>
        <v>2938.0677291469274</v>
      </c>
      <c r="W883" s="51">
        <v>5133.57</v>
      </c>
      <c r="X883" s="51">
        <v>21236.11</v>
      </c>
      <c r="Y883" s="41"/>
      <c r="Z883" s="40">
        <f t="shared" si="1059"/>
        <v>97452.35000000002</v>
      </c>
      <c r="AA883" s="54">
        <f t="shared" si="1045"/>
        <v>10434.841577226427</v>
      </c>
      <c r="AB883" s="54">
        <f t="shared" si="1046"/>
        <v>42353.963368221936</v>
      </c>
      <c r="AC883" s="54">
        <f t="shared" si="1047"/>
        <v>15186.376054551649</v>
      </c>
      <c r="AD883" s="54">
        <f t="shared" si="1048"/>
        <v>3107.489</v>
      </c>
      <c r="AE883" s="54">
        <f t="shared" si="1049"/>
        <v>5133.57</v>
      </c>
      <c r="AF883" s="54">
        <f t="shared" si="1050"/>
        <v>21236.11</v>
      </c>
      <c r="AG883" s="54"/>
      <c r="AH883" s="42">
        <f t="shared" si="1051"/>
        <v>97452.35000000002</v>
      </c>
      <c r="AI883" s="56">
        <f t="shared" si="1052"/>
        <v>5619.5099999999802</v>
      </c>
    </row>
    <row r="884" spans="1:35" x14ac:dyDescent="0.25">
      <c r="A884" s="31">
        <v>43</v>
      </c>
      <c r="B884" s="38">
        <v>4116.7</v>
      </c>
      <c r="C884" s="33">
        <v>2.48</v>
      </c>
      <c r="D884" s="33">
        <v>11.67</v>
      </c>
      <c r="E884" s="33">
        <v>10.84</v>
      </c>
      <c r="F884" s="35">
        <v>0.77</v>
      </c>
      <c r="G884" s="35">
        <v>1.33</v>
      </c>
      <c r="H884" s="35">
        <v>5.51</v>
      </c>
      <c r="I884" s="51">
        <v>136257.10999999999</v>
      </c>
      <c r="J884" s="41">
        <f t="shared" si="1060"/>
        <v>12262.043999999991</v>
      </c>
      <c r="K884" s="41">
        <f t="shared" si="1053"/>
        <v>48041.888999999996</v>
      </c>
      <c r="L884" s="41">
        <f t="shared" si="1054"/>
        <v>44625.027999999998</v>
      </c>
      <c r="M884" s="41">
        <f t="shared" si="1055"/>
        <v>3169.8589999999999</v>
      </c>
      <c r="N884" s="41">
        <v>5475.23</v>
      </c>
      <c r="O884" s="41">
        <v>22683.06</v>
      </c>
      <c r="P884" s="213">
        <f t="shared" si="1043"/>
        <v>0.90139274200076613</v>
      </c>
      <c r="Q884" s="40">
        <f t="shared" si="979"/>
        <v>136257.10999999999</v>
      </c>
      <c r="R884" s="51">
        <v>122821.17</v>
      </c>
      <c r="S884" s="41">
        <f t="shared" si="1056"/>
        <v>10799.685696846787</v>
      </c>
      <c r="T884" s="41">
        <f t="shared" si="1057"/>
        <v>43304.610056606442</v>
      </c>
      <c r="U884" s="41">
        <f t="shared" si="1058"/>
        <v>40224.676350780966</v>
      </c>
      <c r="V884" s="41">
        <f t="shared" si="1044"/>
        <v>2857.2878957658063</v>
      </c>
      <c r="W884" s="51">
        <v>4983.42</v>
      </c>
      <c r="X884" s="51">
        <v>20651.490000000002</v>
      </c>
      <c r="Y884" s="41"/>
      <c r="Z884" s="40">
        <f t="shared" si="1059"/>
        <v>122821.17000000001</v>
      </c>
      <c r="AA884" s="54">
        <f t="shared" si="1045"/>
        <v>10487.114592612605</v>
      </c>
      <c r="AB884" s="54">
        <f t="shared" si="1046"/>
        <v>43304.610056606442</v>
      </c>
      <c r="AC884" s="54">
        <f t="shared" si="1047"/>
        <v>40224.676350780966</v>
      </c>
      <c r="AD884" s="54">
        <f t="shared" si="1048"/>
        <v>3169.8589999999999</v>
      </c>
      <c r="AE884" s="54">
        <f t="shared" si="1049"/>
        <v>4983.42</v>
      </c>
      <c r="AF884" s="54">
        <f t="shared" si="1050"/>
        <v>20651.490000000002</v>
      </c>
      <c r="AG884" s="54"/>
      <c r="AH884" s="42">
        <f t="shared" si="1051"/>
        <v>122821.17000000001</v>
      </c>
      <c r="AI884" s="56">
        <f t="shared" si="1052"/>
        <v>13435.939999999973</v>
      </c>
    </row>
    <row r="885" spans="1:35" x14ac:dyDescent="0.25">
      <c r="A885" s="31">
        <v>44</v>
      </c>
      <c r="B885" s="38">
        <v>4127.7</v>
      </c>
      <c r="C885" s="33">
        <v>2.48</v>
      </c>
      <c r="D885" s="33">
        <v>11.19</v>
      </c>
      <c r="E885" s="33">
        <v>4.25</v>
      </c>
      <c r="F885" s="35">
        <v>0.77</v>
      </c>
      <c r="G885" s="35">
        <v>1.33</v>
      </c>
      <c r="H885" s="35">
        <v>5.51</v>
      </c>
      <c r="I885" s="51">
        <v>106753.47</v>
      </c>
      <c r="J885" s="41">
        <f t="shared" si="1060"/>
        <v>11609.773000000008</v>
      </c>
      <c r="K885" s="41">
        <f t="shared" si="1053"/>
        <v>46188.962999999996</v>
      </c>
      <c r="L885" s="41">
        <f t="shared" si="1054"/>
        <v>17542.724999999999</v>
      </c>
      <c r="M885" s="41">
        <f t="shared" si="1055"/>
        <v>3178.3289999999997</v>
      </c>
      <c r="N885" s="41">
        <v>5489.9</v>
      </c>
      <c r="O885" s="41">
        <v>22743.78</v>
      </c>
      <c r="P885" s="213">
        <f t="shared" si="1043"/>
        <v>1.0013708219507993</v>
      </c>
      <c r="Q885" s="40">
        <f t="shared" si="979"/>
        <v>106753.47</v>
      </c>
      <c r="R885" s="51">
        <v>106899.81</v>
      </c>
      <c r="S885" s="41">
        <f t="shared" si="1056"/>
        <v>11569.141279968047</v>
      </c>
      <c r="T885" s="41">
        <f t="shared" si="1057"/>
        <v>46252.279844365054</v>
      </c>
      <c r="U885" s="41">
        <f t="shared" si="1058"/>
        <v>17566.772952506835</v>
      </c>
      <c r="V885" s="41">
        <f t="shared" si="1044"/>
        <v>3182.6859231600615</v>
      </c>
      <c r="W885" s="51">
        <v>5514.46</v>
      </c>
      <c r="X885" s="51">
        <v>22814.47</v>
      </c>
      <c r="Y885" s="41"/>
      <c r="Z885" s="40">
        <f t="shared" si="1059"/>
        <v>106899.81000000001</v>
      </c>
      <c r="AA885" s="54">
        <f t="shared" si="1045"/>
        <v>11573.498203128118</v>
      </c>
      <c r="AB885" s="54">
        <f t="shared" si="1046"/>
        <v>46252.279844365054</v>
      </c>
      <c r="AC885" s="54">
        <f t="shared" si="1047"/>
        <v>17566.772952506835</v>
      </c>
      <c r="AD885" s="54">
        <f t="shared" si="1048"/>
        <v>3178.3289999999997</v>
      </c>
      <c r="AE885" s="54">
        <f t="shared" si="1049"/>
        <v>5514.46</v>
      </c>
      <c r="AF885" s="54">
        <f t="shared" si="1050"/>
        <v>22814.47</v>
      </c>
      <c r="AG885" s="54"/>
      <c r="AH885" s="42">
        <f t="shared" si="1051"/>
        <v>106899.81000000001</v>
      </c>
      <c r="AI885" s="56">
        <f t="shared" si="1052"/>
        <v>-146.34000000001106</v>
      </c>
    </row>
    <row r="886" spans="1:35" x14ac:dyDescent="0.25">
      <c r="A886" s="31">
        <v>65</v>
      </c>
      <c r="B886" s="75">
        <v>10693</v>
      </c>
      <c r="C886" s="33">
        <v>2.2999999999999998</v>
      </c>
      <c r="D886" s="33">
        <v>10.81</v>
      </c>
      <c r="E886" s="33">
        <v>3.44</v>
      </c>
      <c r="F886" s="35">
        <v>0.77</v>
      </c>
      <c r="G886" s="35">
        <v>1.33</v>
      </c>
      <c r="H886" s="35"/>
      <c r="I886" s="51">
        <v>198462.92</v>
      </c>
      <c r="J886" s="41">
        <f t="shared" si="1060"/>
        <v>23632.210000000014</v>
      </c>
      <c r="K886" s="41">
        <f t="shared" si="1053"/>
        <v>115591.33</v>
      </c>
      <c r="L886" s="41">
        <f t="shared" si="1054"/>
        <v>36783.919999999998</v>
      </c>
      <c r="M886" s="41">
        <f t="shared" si="1055"/>
        <v>8233.61</v>
      </c>
      <c r="N886" s="41">
        <v>14221.85</v>
      </c>
      <c r="O886" s="41"/>
      <c r="P886" s="213">
        <f t="shared" si="1043"/>
        <v>1.1064458287724477</v>
      </c>
      <c r="Q886" s="40">
        <f t="shared" si="979"/>
        <v>198462.92</v>
      </c>
      <c r="R886" s="51">
        <v>219588.47</v>
      </c>
      <c r="S886" s="41">
        <f t="shared" si="1056"/>
        <v>26095.816789101984</v>
      </c>
      <c r="T886" s="41">
        <f t="shared" si="1057"/>
        <v>127895.54492075949</v>
      </c>
      <c r="U886" s="41">
        <f t="shared" si="1058"/>
        <v>40699.414849899411</v>
      </c>
      <c r="V886" s="41">
        <f t="shared" si="1044"/>
        <v>9110.0434402391129</v>
      </c>
      <c r="W886" s="51">
        <v>15787.65</v>
      </c>
      <c r="X886" s="51"/>
      <c r="Y886" s="41"/>
      <c r="Z886" s="40">
        <f t="shared" si="1059"/>
        <v>219588.47000000003</v>
      </c>
      <c r="AA886" s="54">
        <f t="shared" si="1045"/>
        <v>26972.250229341109</v>
      </c>
      <c r="AB886" s="54">
        <f t="shared" si="1046"/>
        <v>127895.54492075949</v>
      </c>
      <c r="AC886" s="54">
        <f t="shared" si="1047"/>
        <v>40699.414849899411</v>
      </c>
      <c r="AD886" s="54">
        <f t="shared" si="1048"/>
        <v>8233.61</v>
      </c>
      <c r="AE886" s="54">
        <f t="shared" si="1049"/>
        <v>15787.65</v>
      </c>
      <c r="AF886" s="54">
        <f t="shared" si="1050"/>
        <v>0</v>
      </c>
      <c r="AG886" s="54"/>
      <c r="AH886" s="42">
        <f t="shared" si="1051"/>
        <v>219588.47</v>
      </c>
      <c r="AI886" s="56">
        <f t="shared" si="1052"/>
        <v>-21125.550000000017</v>
      </c>
    </row>
    <row r="887" spans="1:35" x14ac:dyDescent="0.25">
      <c r="A887" s="31">
        <v>66</v>
      </c>
      <c r="B887" s="75">
        <v>3535.1</v>
      </c>
      <c r="C887" s="33">
        <v>2.2999999999999998</v>
      </c>
      <c r="D887" s="33">
        <v>15.28</v>
      </c>
      <c r="E887" s="33">
        <v>10.89</v>
      </c>
      <c r="F887" s="35">
        <v>0.77</v>
      </c>
      <c r="G887" s="35">
        <v>1.33</v>
      </c>
      <c r="H887" s="35"/>
      <c r="I887" s="51">
        <v>105913.69</v>
      </c>
      <c r="J887" s="41">
        <f t="shared" si="1060"/>
        <v>6098.4560000000065</v>
      </c>
      <c r="K887" s="41">
        <f t="shared" si="1053"/>
        <v>54016.327999999994</v>
      </c>
      <c r="L887" s="41">
        <f t="shared" si="1054"/>
        <v>38497.239000000001</v>
      </c>
      <c r="M887" s="41">
        <f t="shared" si="1055"/>
        <v>2722.027</v>
      </c>
      <c r="N887" s="41">
        <v>4579.6400000000003</v>
      </c>
      <c r="O887" s="41"/>
      <c r="P887" s="213">
        <f t="shared" si="1043"/>
        <v>0.80566582091512429</v>
      </c>
      <c r="Q887" s="40">
        <f t="shared" si="979"/>
        <v>105913.69</v>
      </c>
      <c r="R887" s="51">
        <v>85331.04</v>
      </c>
      <c r="S887" s="41">
        <f t="shared" si="1056"/>
        <v>4885.2469796505102</v>
      </c>
      <c r="T887" s="41">
        <f t="shared" si="1057"/>
        <v>43519.109240940612</v>
      </c>
      <c r="U887" s="41">
        <f t="shared" si="1058"/>
        <v>31015.90966190074</v>
      </c>
      <c r="V887" s="41">
        <f t="shared" si="1044"/>
        <v>2193.0441175081332</v>
      </c>
      <c r="W887" s="51">
        <v>3717.73</v>
      </c>
      <c r="X887" s="51"/>
      <c r="Y887" s="41"/>
      <c r="Z887" s="40">
        <f t="shared" si="1059"/>
        <v>85331.04</v>
      </c>
      <c r="AA887" s="54">
        <f t="shared" si="1045"/>
        <v>4356.2640971586443</v>
      </c>
      <c r="AB887" s="54">
        <f t="shared" si="1046"/>
        <v>43519.109240940612</v>
      </c>
      <c r="AC887" s="54">
        <f t="shared" si="1047"/>
        <v>31015.90966190074</v>
      </c>
      <c r="AD887" s="54">
        <f t="shared" si="1048"/>
        <v>2722.027</v>
      </c>
      <c r="AE887" s="54">
        <f t="shared" si="1049"/>
        <v>3717.73</v>
      </c>
      <c r="AF887" s="54">
        <f t="shared" si="1050"/>
        <v>0</v>
      </c>
      <c r="AG887" s="54"/>
      <c r="AH887" s="42">
        <f t="shared" si="1051"/>
        <v>85331.04</v>
      </c>
      <c r="AI887" s="56">
        <f t="shared" si="1052"/>
        <v>20582.650000000009</v>
      </c>
    </row>
    <row r="888" spans="1:35" x14ac:dyDescent="0.25">
      <c r="A888" s="31" t="s">
        <v>58</v>
      </c>
      <c r="B888" s="75">
        <v>3535.3</v>
      </c>
      <c r="C888" s="33">
        <v>2.2999999999999998</v>
      </c>
      <c r="D888" s="33">
        <v>15.21</v>
      </c>
      <c r="E888" s="33">
        <v>10.88</v>
      </c>
      <c r="F888" s="35">
        <v>0.77</v>
      </c>
      <c r="G888" s="35">
        <v>1.33</v>
      </c>
      <c r="H888" s="35"/>
      <c r="I888" s="51">
        <v>108392.62</v>
      </c>
      <c r="J888" s="41">
        <f t="shared" si="1060"/>
        <v>8732.4119999999821</v>
      </c>
      <c r="K888" s="41">
        <f t="shared" si="1053"/>
        <v>53771.913000000008</v>
      </c>
      <c r="L888" s="41">
        <f t="shared" si="1054"/>
        <v>38464.064000000006</v>
      </c>
      <c r="M888" s="41">
        <f t="shared" si="1055"/>
        <v>2722.181</v>
      </c>
      <c r="N888" s="41">
        <v>4702.05</v>
      </c>
      <c r="O888" s="41"/>
      <c r="P888" s="213">
        <f t="shared" si="1043"/>
        <v>0.81186200684142529</v>
      </c>
      <c r="Q888" s="40">
        <f t="shared" si="979"/>
        <v>108392.62</v>
      </c>
      <c r="R888" s="51">
        <v>87999.85</v>
      </c>
      <c r="S888" s="41">
        <f t="shared" si="1056"/>
        <v>7077.0092801548508</v>
      </c>
      <c r="T888" s="41">
        <f t="shared" si="1057"/>
        <v>43655.373199882531</v>
      </c>
      <c r="U888" s="41">
        <f t="shared" si="1058"/>
        <v>31227.512190317026</v>
      </c>
      <c r="V888" s="41">
        <f t="shared" si="1044"/>
        <v>2210.0353296455978</v>
      </c>
      <c r="W888" s="51">
        <v>3829.92</v>
      </c>
      <c r="X888" s="51"/>
      <c r="Y888" s="41"/>
      <c r="Z888" s="40">
        <f t="shared" si="1059"/>
        <v>87999.85</v>
      </c>
      <c r="AA888" s="54">
        <f t="shared" si="1045"/>
        <v>6564.8636098004572</v>
      </c>
      <c r="AB888" s="54">
        <f t="shared" si="1046"/>
        <v>43655.373199882531</v>
      </c>
      <c r="AC888" s="54">
        <f t="shared" si="1047"/>
        <v>31227.512190317026</v>
      </c>
      <c r="AD888" s="54">
        <f t="shared" si="1048"/>
        <v>2722.181</v>
      </c>
      <c r="AE888" s="54">
        <f t="shared" si="1049"/>
        <v>3829.92</v>
      </c>
      <c r="AF888" s="54">
        <f t="shared" si="1050"/>
        <v>0</v>
      </c>
      <c r="AG888" s="54"/>
      <c r="AH888" s="42">
        <f t="shared" si="1051"/>
        <v>87999.85</v>
      </c>
      <c r="AI888" s="56">
        <f t="shared" si="1052"/>
        <v>20392.76999999999</v>
      </c>
    </row>
    <row r="889" spans="1:35" x14ac:dyDescent="0.25">
      <c r="A889" s="31">
        <v>67</v>
      </c>
      <c r="B889" s="75">
        <v>14263.9</v>
      </c>
      <c r="C889" s="33">
        <v>2.2999999999999998</v>
      </c>
      <c r="D889" s="33">
        <v>11.27</v>
      </c>
      <c r="E889" s="33">
        <v>2.75</v>
      </c>
      <c r="F889" s="35">
        <v>0.77</v>
      </c>
      <c r="G889" s="35">
        <v>1.33</v>
      </c>
      <c r="H889" s="35"/>
      <c r="I889" s="51">
        <v>256737.65</v>
      </c>
      <c r="J889" s="41">
        <f t="shared" si="1060"/>
        <v>27266.999000000003</v>
      </c>
      <c r="K889" s="41">
        <f t="shared" si="1053"/>
        <v>160754.15299999999</v>
      </c>
      <c r="L889" s="41">
        <f t="shared" si="1054"/>
        <v>39225.724999999999</v>
      </c>
      <c r="M889" s="41">
        <f t="shared" si="1055"/>
        <v>10983.203</v>
      </c>
      <c r="N889" s="41">
        <v>18507.57</v>
      </c>
      <c r="O889" s="41"/>
      <c r="P889" s="213">
        <f t="shared" si="1043"/>
        <v>0.84484083265543641</v>
      </c>
      <c r="Q889" s="40">
        <f t="shared" si="979"/>
        <v>256737.65</v>
      </c>
      <c r="R889" s="51">
        <v>216902.45</v>
      </c>
      <c r="S889" s="41">
        <f t="shared" si="1056"/>
        <v>22959.384988403737</v>
      </c>
      <c r="T889" s="41">
        <f t="shared" si="1057"/>
        <v>135811.67247333942</v>
      </c>
      <c r="U889" s="41">
        <f t="shared" si="1058"/>
        <v>33139.494170513164</v>
      </c>
      <c r="V889" s="41">
        <f t="shared" si="1044"/>
        <v>9279.0583677436862</v>
      </c>
      <c r="W889" s="51">
        <v>15712.84</v>
      </c>
      <c r="X889" s="51"/>
      <c r="Y889" s="41"/>
      <c r="Z889" s="40">
        <f t="shared" si="1059"/>
        <v>216902.44999999998</v>
      </c>
      <c r="AA889" s="54">
        <f t="shared" si="1045"/>
        <v>21255.240356147406</v>
      </c>
      <c r="AB889" s="54">
        <f t="shared" si="1046"/>
        <v>135811.67247333942</v>
      </c>
      <c r="AC889" s="54">
        <f t="shared" si="1047"/>
        <v>33139.494170513164</v>
      </c>
      <c r="AD889" s="54">
        <f t="shared" si="1048"/>
        <v>10983.203</v>
      </c>
      <c r="AE889" s="54">
        <f t="shared" si="1049"/>
        <v>15712.84</v>
      </c>
      <c r="AF889" s="54">
        <f t="shared" si="1050"/>
        <v>0</v>
      </c>
      <c r="AG889" s="54"/>
      <c r="AH889" s="42">
        <f t="shared" si="1051"/>
        <v>216902.45</v>
      </c>
      <c r="AI889" s="56">
        <f t="shared" si="1052"/>
        <v>39835.200000000012</v>
      </c>
    </row>
    <row r="890" spans="1:35" x14ac:dyDescent="0.25">
      <c r="A890" s="32" t="s">
        <v>37</v>
      </c>
      <c r="B890" s="142">
        <f>SUM(B878:B889)</f>
        <v>66158.599999999991</v>
      </c>
      <c r="C890" s="33"/>
      <c r="D890" s="34"/>
      <c r="E890" s="34"/>
      <c r="F890" s="35"/>
      <c r="G890" s="35"/>
      <c r="H890" s="35"/>
      <c r="I890" s="43">
        <f t="shared" ref="I890:O890" si="1061">SUM(I878:I889)</f>
        <v>1565831.4799999995</v>
      </c>
      <c r="J890" s="43">
        <f t="shared" si="1061"/>
        <v>138002.93600000005</v>
      </c>
      <c r="K890" s="43">
        <f t="shared" si="1061"/>
        <v>785688.77</v>
      </c>
      <c r="L890" s="43">
        <f t="shared" si="1061"/>
        <v>354940.32199999999</v>
      </c>
      <c r="M890" s="43">
        <f t="shared" si="1061"/>
        <v>50942.122000000003</v>
      </c>
      <c r="N890" s="43">
        <f t="shared" si="1061"/>
        <v>86316.78</v>
      </c>
      <c r="O890" s="43">
        <f t="shared" si="1061"/>
        <v>149940.54999999999</v>
      </c>
      <c r="P890" s="213">
        <f t="shared" si="1043"/>
        <v>0.92725523694286716</v>
      </c>
      <c r="Q890" s="40">
        <f t="shared" si="979"/>
        <v>1565831.4799999995</v>
      </c>
      <c r="R890" s="43">
        <f t="shared" ref="R890:X890" si="1062">SUM(R878:R889)</f>
        <v>1451925.44</v>
      </c>
      <c r="S890" s="43">
        <f t="shared" si="1062"/>
        <v>131467.43132218765</v>
      </c>
      <c r="T890" s="43">
        <f t="shared" si="1062"/>
        <v>727142.21074738982</v>
      </c>
      <c r="U890" s="43">
        <f t="shared" si="1062"/>
        <v>320245.3747274254</v>
      </c>
      <c r="V890" s="43">
        <f t="shared" si="1062"/>
        <v>47536.343202997399</v>
      </c>
      <c r="W890" s="43">
        <f t="shared" si="1062"/>
        <v>81002.090000000011</v>
      </c>
      <c r="X890" s="43">
        <f t="shared" si="1062"/>
        <v>144531.99000000002</v>
      </c>
      <c r="Y890" s="41"/>
      <c r="Z890" s="40">
        <f t="shared" ref="Z890:AF890" si="1063">SUM(Z878:Z889)</f>
        <v>1451925.4400000002</v>
      </c>
      <c r="AA890" s="55">
        <f t="shared" si="1063"/>
        <v>128061.65252518511</v>
      </c>
      <c r="AB890" s="55">
        <f t="shared" si="1063"/>
        <v>727142.21074738982</v>
      </c>
      <c r="AC890" s="55">
        <f t="shared" si="1063"/>
        <v>320245.3747274254</v>
      </c>
      <c r="AD890" s="55">
        <f t="shared" si="1063"/>
        <v>50942.122000000003</v>
      </c>
      <c r="AE890" s="55">
        <f t="shared" si="1063"/>
        <v>81002.090000000011</v>
      </c>
      <c r="AF890" s="55">
        <f t="shared" si="1063"/>
        <v>144531.99000000002</v>
      </c>
      <c r="AG890" s="54"/>
      <c r="AH890" s="42">
        <f>SUM(AH878:AH889)</f>
        <v>1451925.4400000002</v>
      </c>
      <c r="AI890" s="56">
        <f>SUM(AI878:AI889)</f>
        <v>113906.03999999992</v>
      </c>
    </row>
    <row r="891" spans="1:35" s="143" customFormat="1" x14ac:dyDescent="0.25">
      <c r="A891" s="143" t="s">
        <v>60</v>
      </c>
      <c r="C891"/>
      <c r="D891"/>
      <c r="E891"/>
      <c r="F891"/>
      <c r="G891"/>
      <c r="H891"/>
      <c r="P891" s="221"/>
      <c r="Q891" s="87"/>
      <c r="R891" s="144"/>
    </row>
    <row r="892" spans="1:35" x14ac:dyDescent="0.25">
      <c r="A892" s="31">
        <v>1</v>
      </c>
      <c r="B892" s="38">
        <v>3380.5</v>
      </c>
      <c r="C892" s="33">
        <v>2.2999999999999998</v>
      </c>
      <c r="D892" s="33">
        <v>13.15</v>
      </c>
      <c r="E892" s="33">
        <v>10.050000000000001</v>
      </c>
      <c r="F892" s="35">
        <v>0.77</v>
      </c>
      <c r="G892" s="35">
        <v>1.33</v>
      </c>
      <c r="H892" s="35"/>
      <c r="I892" s="51">
        <v>93862.32</v>
      </c>
      <c r="J892" s="41">
        <f>I892-K892-L892-M892-N892</f>
        <v>8316.7950000000019</v>
      </c>
      <c r="K892" s="41">
        <f>B892*D892</f>
        <v>44453.575000000004</v>
      </c>
      <c r="L892" s="41">
        <f>E892*B892</f>
        <v>33974.025000000001</v>
      </c>
      <c r="M892" s="41">
        <f>F892*B892</f>
        <v>2602.9850000000001</v>
      </c>
      <c r="N892" s="41">
        <v>4514.9399999999996</v>
      </c>
      <c r="O892" s="41"/>
      <c r="P892" s="213">
        <f t="shared" ref="P892:P897" si="1064">R892/I892</f>
        <v>0.71452378334564914</v>
      </c>
      <c r="Q892" s="40">
        <f t="shared" si="979"/>
        <v>93862.32</v>
      </c>
      <c r="R892" s="51">
        <v>67066.86</v>
      </c>
      <c r="S892" s="41">
        <f>R892-T892-U892-V892-W892-X892</f>
        <v>5818.199839088792</v>
      </c>
      <c r="T892" s="41">
        <f>P892*K892</f>
        <v>31763.136592239567</v>
      </c>
      <c r="U892" s="41">
        <f>L892*P892</f>
        <v>24275.24887847967</v>
      </c>
      <c r="V892" s="41">
        <f>P892*M892</f>
        <v>1859.8946901919746</v>
      </c>
      <c r="W892" s="51">
        <v>3350.38</v>
      </c>
      <c r="X892" s="51"/>
      <c r="Y892" s="41"/>
      <c r="Z892" s="40">
        <f>SUM(S892:Y892)</f>
        <v>67066.86</v>
      </c>
      <c r="AA892" s="54">
        <f>Z892-AF892-AE892-AD892-AC892-AB892</f>
        <v>5075.1095292807695</v>
      </c>
      <c r="AB892" s="54">
        <f t="shared" ref="AB892:AC894" si="1065">T892</f>
        <v>31763.136592239567</v>
      </c>
      <c r="AC892" s="54">
        <f t="shared" si="1065"/>
        <v>24275.24887847967</v>
      </c>
      <c r="AD892" s="54">
        <f>M892</f>
        <v>2602.9850000000001</v>
      </c>
      <c r="AE892" s="54">
        <f t="shared" ref="AE892:AF894" si="1066">W892</f>
        <v>3350.38</v>
      </c>
      <c r="AF892" s="54">
        <f t="shared" si="1066"/>
        <v>0</v>
      </c>
      <c r="AG892" s="54"/>
      <c r="AH892" s="42">
        <f>SUM(AA892:AG892)</f>
        <v>67066.860000000015</v>
      </c>
      <c r="AI892" s="56">
        <f>I892-Z892</f>
        <v>26795.460000000006</v>
      </c>
    </row>
    <row r="893" spans="1:35" x14ac:dyDescent="0.25">
      <c r="A893" s="31">
        <v>2</v>
      </c>
      <c r="B893" s="38">
        <v>3241.2</v>
      </c>
      <c r="C893" s="33">
        <v>2.2999999999999998</v>
      </c>
      <c r="D893" s="33">
        <v>13.89</v>
      </c>
      <c r="E893" s="33">
        <v>10.41</v>
      </c>
      <c r="F893" s="35">
        <v>0.77</v>
      </c>
      <c r="G893" s="35">
        <v>1.33</v>
      </c>
      <c r="H893" s="35"/>
      <c r="I893" s="51">
        <v>93573.72</v>
      </c>
      <c r="J893" s="41">
        <f>I893-K893-L893-M893-N893</f>
        <v>8005.9160000000047</v>
      </c>
      <c r="K893" s="41">
        <f>B893*D893</f>
        <v>45020.267999999996</v>
      </c>
      <c r="L893" s="41">
        <f>E893*B893</f>
        <v>33740.892</v>
      </c>
      <c r="M893" s="41">
        <f>F893*B893</f>
        <v>2495.7239999999997</v>
      </c>
      <c r="N893" s="41">
        <v>4310.92</v>
      </c>
      <c r="O893" s="41"/>
      <c r="P893" s="213">
        <f t="shared" si="1064"/>
        <v>0.90345729548851961</v>
      </c>
      <c r="Q893" s="40">
        <f t="shared" si="979"/>
        <v>93573.72</v>
      </c>
      <c r="R893" s="51">
        <v>84539.86</v>
      </c>
      <c r="S893" s="41">
        <f>R893-T893-U893-V893-W893-X893</f>
        <v>7084.4653415356388</v>
      </c>
      <c r="T893" s="41">
        <f>P893*K893</f>
        <v>40673.889569448344</v>
      </c>
      <c r="U893" s="41">
        <f>L893*P893</f>
        <v>30483.455033690228</v>
      </c>
      <c r="V893" s="41">
        <f>P893*M893</f>
        <v>2254.7800553257898</v>
      </c>
      <c r="W893" s="51">
        <v>4043.27</v>
      </c>
      <c r="X893" s="51"/>
      <c r="Y893" s="41"/>
      <c r="Z893" s="40">
        <f>SUM(S893:Y893)</f>
        <v>84539.86</v>
      </c>
      <c r="AA893" s="54">
        <f>Z893-AF893-AE893-AD893-AC893-AB893</f>
        <v>6843.5213968614189</v>
      </c>
      <c r="AB893" s="54">
        <f t="shared" si="1065"/>
        <v>40673.889569448344</v>
      </c>
      <c r="AC893" s="54">
        <f t="shared" si="1065"/>
        <v>30483.455033690228</v>
      </c>
      <c r="AD893" s="54">
        <f>M893</f>
        <v>2495.7239999999997</v>
      </c>
      <c r="AE893" s="54">
        <f t="shared" si="1066"/>
        <v>4043.27</v>
      </c>
      <c r="AF893" s="54">
        <f t="shared" si="1066"/>
        <v>0</v>
      </c>
      <c r="AG893" s="54"/>
      <c r="AH893" s="42">
        <f>SUM(AA893:AG893)</f>
        <v>84539.86</v>
      </c>
      <c r="AI893" s="56">
        <f>I893-Z893</f>
        <v>9033.86</v>
      </c>
    </row>
    <row r="894" spans="1:35" x14ac:dyDescent="0.25">
      <c r="A894" s="31">
        <v>3</v>
      </c>
      <c r="B894" s="38">
        <v>3408.9</v>
      </c>
      <c r="C894" s="33">
        <v>2.2999999999999998</v>
      </c>
      <c r="D894" s="33">
        <v>13.53</v>
      </c>
      <c r="E894" s="33">
        <v>10.08</v>
      </c>
      <c r="F894" s="35">
        <v>0.77</v>
      </c>
      <c r="G894" s="35">
        <v>1.33</v>
      </c>
      <c r="H894" s="35"/>
      <c r="I894" s="51">
        <v>96131.32</v>
      </c>
      <c r="J894" s="41">
        <f>I894-K894-L894-M894-N894</f>
        <v>8488.4880000000067</v>
      </c>
      <c r="K894" s="41">
        <f>B894*D894</f>
        <v>46122.417000000001</v>
      </c>
      <c r="L894" s="41">
        <f>E894*B894</f>
        <v>34361.712</v>
      </c>
      <c r="M894" s="41">
        <f>F894*B894</f>
        <v>2624.8530000000001</v>
      </c>
      <c r="N894" s="41">
        <v>4533.8500000000004</v>
      </c>
      <c r="O894" s="41"/>
      <c r="P894" s="213">
        <f t="shared" si="1064"/>
        <v>0.59118942712947242</v>
      </c>
      <c r="Q894" s="40">
        <f t="shared" si="979"/>
        <v>96131.32</v>
      </c>
      <c r="R894" s="51">
        <v>56831.82</v>
      </c>
      <c r="S894" s="41">
        <f>R894-T894-U894-V894-W894-X894</f>
        <v>4953.6085421063653</v>
      </c>
      <c r="T894" s="41">
        <f>P894*K894</f>
        <v>27267.08528405664</v>
      </c>
      <c r="U894" s="41">
        <f>L894*P894</f>
        <v>20314.280832467917</v>
      </c>
      <c r="V894" s="41">
        <f>P894*M894</f>
        <v>1551.7853413690771</v>
      </c>
      <c r="W894" s="51">
        <v>2745.06</v>
      </c>
      <c r="X894" s="51"/>
      <c r="Y894" s="41"/>
      <c r="Z894" s="40">
        <f>SUM(S894:Y894)</f>
        <v>56831.819999999992</v>
      </c>
      <c r="AA894" s="54">
        <f>Z894-AF894-AE894-AD894-AC894-AB894</f>
        <v>3880.5408834754344</v>
      </c>
      <c r="AB894" s="54">
        <f t="shared" si="1065"/>
        <v>27267.08528405664</v>
      </c>
      <c r="AC894" s="54">
        <f t="shared" si="1065"/>
        <v>20314.280832467917</v>
      </c>
      <c r="AD894" s="54">
        <f>M894</f>
        <v>2624.8530000000001</v>
      </c>
      <c r="AE894" s="54">
        <f t="shared" si="1066"/>
        <v>2745.06</v>
      </c>
      <c r="AF894" s="54">
        <f t="shared" si="1066"/>
        <v>0</v>
      </c>
      <c r="AG894" s="54"/>
      <c r="AH894" s="42">
        <f>SUM(AA894:AG894)</f>
        <v>56831.819999999992</v>
      </c>
      <c r="AI894" s="56">
        <f>I894-Z894</f>
        <v>39299.500000000015</v>
      </c>
    </row>
    <row r="895" spans="1:35" x14ac:dyDescent="0.25">
      <c r="A895" s="32" t="s">
        <v>37</v>
      </c>
      <c r="B895" s="39">
        <f>SUM(B891:B894)</f>
        <v>10030.6</v>
      </c>
      <c r="C895" s="33"/>
      <c r="D895" s="34"/>
      <c r="E895" s="34"/>
      <c r="F895" s="35"/>
      <c r="G895" s="35"/>
      <c r="H895" s="35"/>
      <c r="I895" s="43">
        <f t="shared" ref="I895:O895" si="1067">SUM(I892:I894)</f>
        <v>283567.35999999999</v>
      </c>
      <c r="J895" s="43">
        <f t="shared" si="1067"/>
        <v>24811.199000000015</v>
      </c>
      <c r="K895" s="43">
        <f t="shared" si="1067"/>
        <v>135596.26</v>
      </c>
      <c r="L895" s="43">
        <f t="shared" si="1067"/>
        <v>102076.629</v>
      </c>
      <c r="M895" s="43">
        <f t="shared" si="1067"/>
        <v>7723.5619999999999</v>
      </c>
      <c r="N895" s="43">
        <f t="shared" si="1067"/>
        <v>13359.710000000001</v>
      </c>
      <c r="O895" s="43">
        <f t="shared" si="1067"/>
        <v>0</v>
      </c>
      <c r="P895" s="213">
        <f t="shared" si="1064"/>
        <v>0.73505829443840087</v>
      </c>
      <c r="Q895" s="40">
        <f t="shared" si="979"/>
        <v>283567.35999999999</v>
      </c>
      <c r="R895" s="43">
        <f t="shared" ref="R895:X895" si="1068">SUM(R892:R894)</f>
        <v>208438.54</v>
      </c>
      <c r="S895" s="43">
        <f t="shared" si="1068"/>
        <v>17856.273722730795</v>
      </c>
      <c r="T895" s="43">
        <f t="shared" si="1068"/>
        <v>99704.111445744551</v>
      </c>
      <c r="U895" s="43">
        <f t="shared" si="1068"/>
        <v>75072.984744637812</v>
      </c>
      <c r="V895" s="43">
        <f t="shared" si="1068"/>
        <v>5666.460086886842</v>
      </c>
      <c r="W895" s="43">
        <f t="shared" si="1068"/>
        <v>10138.709999999999</v>
      </c>
      <c r="X895" s="43">
        <f t="shared" si="1068"/>
        <v>0</v>
      </c>
      <c r="Y895" s="41"/>
      <c r="Z895" s="40">
        <f>SUM(Z892:Z894)</f>
        <v>208438.53999999998</v>
      </c>
      <c r="AA895" s="55">
        <f>SUM(AA892:AA894)</f>
        <v>15799.171809617623</v>
      </c>
      <c r="AB895" s="55">
        <f>SUM(AB892:AB894)</f>
        <v>99704.111445744551</v>
      </c>
      <c r="AC895" s="55">
        <f>SUM(AC892:AC894)</f>
        <v>75072.984744637812</v>
      </c>
      <c r="AD895" s="55">
        <f>SUM(AD892:AD894)</f>
        <v>7723.5619999999999</v>
      </c>
      <c r="AE895" s="55">
        <f>SUM(AE893:AE894)</f>
        <v>6788.33</v>
      </c>
      <c r="AF895" s="55">
        <f>SUM(AF892:AF894)</f>
        <v>0</v>
      </c>
      <c r="AG895" s="54"/>
      <c r="AH895" s="42">
        <f>SUM(AH892:AH894)</f>
        <v>208438.54000000004</v>
      </c>
      <c r="AI895" s="56">
        <f>SUM(AI892:AI894)</f>
        <v>75128.820000000022</v>
      </c>
    </row>
    <row r="896" spans="1:35" x14ac:dyDescent="0.25">
      <c r="A896" s="67" t="s">
        <v>61</v>
      </c>
      <c r="B896" s="68">
        <f>B844+B862+B870+B876+B890+B895</f>
        <v>322988.69999999995</v>
      </c>
      <c r="C896" s="67"/>
      <c r="D896" s="67"/>
      <c r="E896" s="67"/>
      <c r="F896" s="67"/>
      <c r="G896" s="67"/>
      <c r="H896" s="67"/>
      <c r="I896" s="68">
        <f t="shared" ref="I896:O896" si="1069">I844+I862+I870+I876+I890+I895</f>
        <v>6600924.7300000004</v>
      </c>
      <c r="J896" s="68">
        <f t="shared" si="1069"/>
        <v>718164.63400000008</v>
      </c>
      <c r="K896" s="68">
        <f t="shared" si="1069"/>
        <v>3645087.1069999998</v>
      </c>
      <c r="L896" s="68">
        <f t="shared" si="1069"/>
        <v>1271345.1499999999</v>
      </c>
      <c r="M896" s="68">
        <f t="shared" si="1069"/>
        <v>248701.299</v>
      </c>
      <c r="N896" s="68">
        <f t="shared" si="1069"/>
        <v>427194.33</v>
      </c>
      <c r="O896" s="68">
        <f t="shared" si="1069"/>
        <v>290432.20999999996</v>
      </c>
      <c r="P896" s="217">
        <f t="shared" si="1064"/>
        <v>0.98570950982499683</v>
      </c>
      <c r="Q896" s="83">
        <f t="shared" si="979"/>
        <v>6600924.7300000004</v>
      </c>
      <c r="R896" s="68">
        <f t="shared" ref="R896:AI896" si="1070">R844+R862+R870+R876+R890+R895</f>
        <v>6506594.2800000003</v>
      </c>
      <c r="S896" s="68">
        <f t="shared" si="1070"/>
        <v>712527.63530367415</v>
      </c>
      <c r="T896" s="68">
        <f t="shared" si="1070"/>
        <v>3585158.8280118182</v>
      </c>
      <c r="U896" s="68">
        <f t="shared" si="1070"/>
        <v>1216420.1686178744</v>
      </c>
      <c r="V896" s="68">
        <f t="shared" si="1070"/>
        <v>245723.44806663416</v>
      </c>
      <c r="W896" s="68">
        <f t="shared" si="1070"/>
        <v>423462.85000000003</v>
      </c>
      <c r="X896" s="68">
        <f t="shared" si="1070"/>
        <v>293347.36</v>
      </c>
      <c r="Y896" s="68">
        <f t="shared" si="1070"/>
        <v>0</v>
      </c>
      <c r="Z896" s="68">
        <f t="shared" si="1070"/>
        <v>6476640.290000001</v>
      </c>
      <c r="AA896" s="68">
        <f t="shared" si="1070"/>
        <v>709549.78437030851</v>
      </c>
      <c r="AB896" s="68">
        <f t="shared" si="1070"/>
        <v>3585158.8280118182</v>
      </c>
      <c r="AC896" s="68">
        <f t="shared" si="1070"/>
        <v>1216420.1686178744</v>
      </c>
      <c r="AD896" s="68">
        <f t="shared" si="1070"/>
        <v>248701.299</v>
      </c>
      <c r="AE896" s="68">
        <f t="shared" si="1070"/>
        <v>386503.12</v>
      </c>
      <c r="AF896" s="68">
        <f t="shared" si="1070"/>
        <v>293347.36</v>
      </c>
      <c r="AG896" s="68">
        <f t="shared" si="1070"/>
        <v>0</v>
      </c>
      <c r="AH896" s="68">
        <f t="shared" si="1070"/>
        <v>6476640.290000001</v>
      </c>
      <c r="AI896" s="68">
        <f t="shared" si="1070"/>
        <v>124284.43999999999</v>
      </c>
    </row>
    <row r="897" spans="1:35" x14ac:dyDescent="0.25">
      <c r="I897" s="145">
        <f>J897+K897+N897+O897</f>
        <v>6600924.7299999995</v>
      </c>
      <c r="J897" s="145">
        <f>J896+M896</f>
        <v>966865.93300000008</v>
      </c>
      <c r="K897" s="145">
        <f>K896+L896</f>
        <v>4916432.2569999993</v>
      </c>
      <c r="L897" s="143"/>
      <c r="M897" s="143"/>
      <c r="N897" s="145">
        <f>N896</f>
        <v>427194.33</v>
      </c>
      <c r="O897" s="145">
        <f>O896</f>
        <v>290432.20999999996</v>
      </c>
      <c r="P897" s="214">
        <f t="shared" si="1064"/>
        <v>0.98117166229223185</v>
      </c>
      <c r="Q897" s="108">
        <f t="shared" si="979"/>
        <v>6600924.7299999995</v>
      </c>
      <c r="R897" s="145">
        <f>S897+T897+W897+X897</f>
        <v>6476640.290000001</v>
      </c>
      <c r="S897" s="145">
        <f>S896+V896</f>
        <v>958251.08337030828</v>
      </c>
      <c r="T897" s="145">
        <f>T896+U896</f>
        <v>4801578.9966296926</v>
      </c>
      <c r="U897" s="143"/>
      <c r="V897" s="143"/>
      <c r="W897" s="145">
        <f>W896</f>
        <v>423462.85000000003</v>
      </c>
      <c r="X897" s="145">
        <f>X896</f>
        <v>293347.36</v>
      </c>
    </row>
    <row r="898" spans="1:35" ht="18.75" x14ac:dyDescent="0.3">
      <c r="A898" s="8"/>
      <c r="B898" s="69" t="s">
        <v>75</v>
      </c>
      <c r="C898" s="69"/>
      <c r="D898" s="9"/>
      <c r="E898" s="10" t="s">
        <v>95</v>
      </c>
      <c r="F898" s="10"/>
      <c r="G898" s="10"/>
      <c r="H898" s="10"/>
      <c r="I898" s="10"/>
      <c r="J898" s="10"/>
      <c r="K898" s="10"/>
      <c r="L898" s="10"/>
      <c r="M898" s="11"/>
      <c r="N898" s="11"/>
      <c r="O898" s="11"/>
      <c r="P898" s="207"/>
      <c r="Q898" s="11"/>
      <c r="R898" s="146"/>
      <c r="S898" s="13"/>
      <c r="T898" s="13"/>
      <c r="U898" s="13"/>
      <c r="V898" s="13"/>
      <c r="W898" s="13"/>
      <c r="X898" s="13"/>
      <c r="Y898" s="13"/>
      <c r="Z898" s="12"/>
      <c r="AA898" s="12"/>
      <c r="AB898" s="12"/>
      <c r="AC898" s="12"/>
      <c r="AD898" s="12"/>
      <c r="AE898" s="12"/>
      <c r="AF898" s="12"/>
      <c r="AG898" s="12"/>
      <c r="AH898" s="11"/>
    </row>
    <row r="899" spans="1:35" ht="18.75" x14ac:dyDescent="0.3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7"/>
      <c r="M899" s="11" t="s">
        <v>52</v>
      </c>
      <c r="N899" s="11"/>
      <c r="O899" s="11"/>
      <c r="P899" s="207"/>
      <c r="Q899" s="137" t="s">
        <v>75</v>
      </c>
      <c r="R899" s="12"/>
      <c r="S899" s="13"/>
      <c r="T899" s="14" t="s">
        <v>53</v>
      </c>
      <c r="U899" s="13"/>
      <c r="V899" s="13"/>
      <c r="W899" s="13"/>
      <c r="X899" s="13"/>
      <c r="Y899" s="13"/>
      <c r="Z899" s="12"/>
      <c r="AA899" s="12"/>
      <c r="AB899" s="12"/>
      <c r="AC899" s="12"/>
      <c r="AD899" s="12"/>
      <c r="AE899" s="12"/>
      <c r="AF899" s="12"/>
      <c r="AG899" s="12"/>
      <c r="AH899" s="11"/>
    </row>
    <row r="900" spans="1:35" ht="21.75" x14ac:dyDescent="0.25">
      <c r="A900" s="171" t="s">
        <v>1</v>
      </c>
      <c r="B900" s="171" t="s">
        <v>39</v>
      </c>
      <c r="C900" s="174" t="s">
        <v>2</v>
      </c>
      <c r="D900" s="175"/>
      <c r="E900" s="175"/>
      <c r="F900" s="175"/>
      <c r="G900" s="175"/>
      <c r="H900" s="176"/>
      <c r="I900" s="44" t="s">
        <v>51</v>
      </c>
      <c r="J900" s="44" t="s">
        <v>55</v>
      </c>
      <c r="K900" s="177" t="s">
        <v>46</v>
      </c>
      <c r="L900" s="169"/>
      <c r="M900" s="46" t="s">
        <v>47</v>
      </c>
      <c r="N900" s="46" t="s">
        <v>48</v>
      </c>
      <c r="O900" s="47" t="s">
        <v>49</v>
      </c>
      <c r="P900" s="208" t="s">
        <v>54</v>
      </c>
      <c r="Q900" s="170" t="s">
        <v>50</v>
      </c>
      <c r="R900" s="45" t="s">
        <v>51</v>
      </c>
      <c r="S900" s="48" t="s">
        <v>55</v>
      </c>
      <c r="T900" s="168" t="s">
        <v>46</v>
      </c>
      <c r="U900" s="169"/>
      <c r="V900" s="49" t="s">
        <v>47</v>
      </c>
      <c r="W900" s="49" t="s">
        <v>48</v>
      </c>
      <c r="X900" s="50" t="s">
        <v>49</v>
      </c>
      <c r="Y900" s="45"/>
      <c r="Z900" s="170" t="s">
        <v>42</v>
      </c>
      <c r="AA900" s="184" t="s">
        <v>3</v>
      </c>
      <c r="AB900" s="185"/>
      <c r="AC900" s="185"/>
      <c r="AD900" s="185"/>
      <c r="AE900" s="185"/>
      <c r="AF900" s="185"/>
      <c r="AG900" s="186"/>
      <c r="AH900" s="181" t="s">
        <v>44</v>
      </c>
      <c r="AI900" s="178" t="s">
        <v>43</v>
      </c>
    </row>
    <row r="901" spans="1:35" x14ac:dyDescent="0.25">
      <c r="A901" s="172"/>
      <c r="B901" s="172"/>
      <c r="C901" s="171" t="s">
        <v>4</v>
      </c>
      <c r="D901" s="171" t="s">
        <v>5</v>
      </c>
      <c r="E901" s="171" t="s">
        <v>6</v>
      </c>
      <c r="F901" s="171" t="s">
        <v>7</v>
      </c>
      <c r="G901" s="171" t="s">
        <v>8</v>
      </c>
      <c r="H901" s="171" t="s">
        <v>9</v>
      </c>
      <c r="I901" s="166"/>
      <c r="J901" s="166" t="s">
        <v>4</v>
      </c>
      <c r="K901" s="166" t="s">
        <v>5</v>
      </c>
      <c r="L901" s="166" t="s">
        <v>6</v>
      </c>
      <c r="M901" s="166" t="s">
        <v>7</v>
      </c>
      <c r="N901" s="166" t="s">
        <v>8</v>
      </c>
      <c r="O901" s="166" t="s">
        <v>9</v>
      </c>
      <c r="P901" s="209"/>
      <c r="Q901" s="170"/>
      <c r="R901" s="166"/>
      <c r="S901" s="166" t="s">
        <v>4</v>
      </c>
      <c r="T901" s="166" t="s">
        <v>5</v>
      </c>
      <c r="U901" s="166" t="s">
        <v>6</v>
      </c>
      <c r="V901" s="166" t="s">
        <v>7</v>
      </c>
      <c r="W901" s="166" t="s">
        <v>8</v>
      </c>
      <c r="X901" s="166" t="s">
        <v>9</v>
      </c>
      <c r="Y901" s="166"/>
      <c r="Z901" s="170"/>
      <c r="AA901" s="165" t="s">
        <v>4</v>
      </c>
      <c r="AB901" s="165" t="s">
        <v>5</v>
      </c>
      <c r="AC901" s="165" t="s">
        <v>6</v>
      </c>
      <c r="AD901" s="165" t="s">
        <v>7</v>
      </c>
      <c r="AE901" s="165" t="s">
        <v>8</v>
      </c>
      <c r="AF901" s="165" t="s">
        <v>9</v>
      </c>
      <c r="AG901" s="165" t="s">
        <v>10</v>
      </c>
      <c r="AH901" s="182"/>
      <c r="AI901" s="179"/>
    </row>
    <row r="902" spans="1:35" x14ac:dyDescent="0.25">
      <c r="A902" s="173"/>
      <c r="B902" s="173"/>
      <c r="C902" s="173"/>
      <c r="D902" s="173"/>
      <c r="E902" s="173"/>
      <c r="F902" s="173"/>
      <c r="G902" s="173"/>
      <c r="H902" s="173"/>
      <c r="I902" s="167"/>
      <c r="J902" s="167"/>
      <c r="K902" s="167"/>
      <c r="L902" s="167"/>
      <c r="M902" s="167"/>
      <c r="N902" s="167"/>
      <c r="O902" s="167"/>
      <c r="P902" s="210"/>
      <c r="Q902" s="170"/>
      <c r="R902" s="167"/>
      <c r="S902" s="167"/>
      <c r="T902" s="167"/>
      <c r="U902" s="167"/>
      <c r="V902" s="167"/>
      <c r="W902" s="167"/>
      <c r="X902" s="167"/>
      <c r="Y902" s="167"/>
      <c r="Z902" s="170"/>
      <c r="AA902" s="165"/>
      <c r="AB902" s="165"/>
      <c r="AC902" s="165"/>
      <c r="AD902" s="165"/>
      <c r="AE902" s="165"/>
      <c r="AF902" s="165"/>
      <c r="AG902" s="165"/>
      <c r="AH902" s="182"/>
      <c r="AI902" s="179"/>
    </row>
    <row r="903" spans="1:35" x14ac:dyDescent="0.25">
      <c r="A903" s="19" t="s">
        <v>11</v>
      </c>
      <c r="B903" s="19">
        <v>2</v>
      </c>
      <c r="C903" s="20">
        <v>3</v>
      </c>
      <c r="D903" s="21" t="s">
        <v>12</v>
      </c>
      <c r="E903" s="21" t="s">
        <v>13</v>
      </c>
      <c r="F903" s="21" t="s">
        <v>14</v>
      </c>
      <c r="G903" s="21" t="s">
        <v>15</v>
      </c>
      <c r="H903" s="21" t="s">
        <v>16</v>
      </c>
      <c r="I903" s="22" t="s">
        <v>17</v>
      </c>
      <c r="J903" s="22" t="s">
        <v>18</v>
      </c>
      <c r="K903" s="22" t="s">
        <v>19</v>
      </c>
      <c r="L903" s="22" t="s">
        <v>20</v>
      </c>
      <c r="M903" s="22" t="s">
        <v>21</v>
      </c>
      <c r="N903" s="22" t="s">
        <v>22</v>
      </c>
      <c r="O903" s="22" t="s">
        <v>23</v>
      </c>
      <c r="P903" s="211" t="s">
        <v>24</v>
      </c>
      <c r="Q903" s="23" t="s">
        <v>25</v>
      </c>
      <c r="R903" s="22" t="s">
        <v>26</v>
      </c>
      <c r="S903" s="22" t="s">
        <v>27</v>
      </c>
      <c r="T903" s="22" t="s">
        <v>28</v>
      </c>
      <c r="U903" s="22" t="s">
        <v>29</v>
      </c>
      <c r="V903" s="22" t="s">
        <v>30</v>
      </c>
      <c r="W903" s="22" t="s">
        <v>31</v>
      </c>
      <c r="X903" s="22" t="s">
        <v>32</v>
      </c>
      <c r="Y903" s="22" t="s">
        <v>33</v>
      </c>
      <c r="Z903" s="23" t="s">
        <v>34</v>
      </c>
      <c r="AA903" s="66">
        <v>36</v>
      </c>
      <c r="AB903" s="66">
        <v>37</v>
      </c>
      <c r="AC903" s="66">
        <v>38</v>
      </c>
      <c r="AD903" s="66">
        <v>39</v>
      </c>
      <c r="AE903" s="66">
        <v>40</v>
      </c>
      <c r="AF903" s="66">
        <v>41</v>
      </c>
      <c r="AG903" s="66">
        <v>42</v>
      </c>
      <c r="AH903" s="183"/>
      <c r="AI903" s="180"/>
    </row>
    <row r="904" spans="1:35" x14ac:dyDescent="0.25">
      <c r="A904" s="6" t="s">
        <v>35</v>
      </c>
      <c r="B904" s="37"/>
      <c r="C904" s="7"/>
      <c r="D904" s="24"/>
      <c r="E904" s="24"/>
      <c r="F904" s="24"/>
      <c r="G904" s="25"/>
      <c r="H904" s="25"/>
      <c r="I904" s="26"/>
      <c r="J904" s="26"/>
      <c r="K904" s="26"/>
      <c r="L904" s="26"/>
      <c r="M904" s="26"/>
      <c r="N904" s="26"/>
      <c r="O904" s="27"/>
      <c r="P904" s="212"/>
      <c r="Q904" s="28"/>
      <c r="R904" s="26"/>
      <c r="S904" s="26"/>
      <c r="T904" s="26"/>
      <c r="U904" s="26"/>
      <c r="V904" s="26"/>
      <c r="W904" s="26"/>
      <c r="X904" s="27"/>
      <c r="Y904" s="27"/>
      <c r="Z904" s="28"/>
      <c r="AA904" s="29"/>
      <c r="AB904" s="29"/>
      <c r="AC904" s="29"/>
      <c r="AD904" s="29"/>
      <c r="AE904" s="29"/>
      <c r="AF904" s="29"/>
      <c r="AG904" s="29"/>
      <c r="AH904" s="30"/>
      <c r="AI904" s="36"/>
    </row>
    <row r="905" spans="1:35" x14ac:dyDescent="0.25">
      <c r="A905" s="31">
        <v>1</v>
      </c>
      <c r="B905" s="147">
        <v>9597.4</v>
      </c>
      <c r="C905" s="33">
        <v>2.2999999999999998</v>
      </c>
      <c r="D905" s="33">
        <v>11.58</v>
      </c>
      <c r="E905" s="33">
        <v>3.46</v>
      </c>
      <c r="F905" s="35">
        <v>0.77</v>
      </c>
      <c r="G905" s="35">
        <v>1.33</v>
      </c>
      <c r="H905" s="35"/>
      <c r="I905" s="51">
        <v>184558.33</v>
      </c>
      <c r="J905" s="41">
        <f t="shared" ref="J905:J910" si="1071">I905-K905-L905-M905-N905</f>
        <v>20058.915999999994</v>
      </c>
      <c r="K905" s="41">
        <f>B905*D905</f>
        <v>111137.89199999999</v>
      </c>
      <c r="L905" s="41">
        <f>E905*B905</f>
        <v>33207.004000000001</v>
      </c>
      <c r="M905" s="41">
        <f>F905*B905</f>
        <v>7389.9979999999996</v>
      </c>
      <c r="N905" s="41">
        <v>12764.52</v>
      </c>
      <c r="O905" s="41"/>
      <c r="P905" s="213">
        <f t="shared" ref="P905:P917" si="1072">R905/I905</f>
        <v>1.1657494950241478</v>
      </c>
      <c r="Q905" s="40">
        <f t="shared" ref="Q905:Q969" si="1073">I905</f>
        <v>184558.33</v>
      </c>
      <c r="R905" s="51">
        <v>215148.78</v>
      </c>
      <c r="S905" s="41">
        <f>R905-T905-U905-V905-W905-X905</f>
        <v>23385.70394195741</v>
      </c>
      <c r="T905" s="41">
        <f>P905*K905</f>
        <v>129558.94147704827</v>
      </c>
      <c r="U905" s="41">
        <f>L905*P905</f>
        <v>38711.04814426486</v>
      </c>
      <c r="V905" s="41">
        <f t="shared" ref="V905:V916" si="1074">P905*M905</f>
        <v>8614.8864367294627</v>
      </c>
      <c r="W905" s="51">
        <v>14878.2</v>
      </c>
      <c r="X905" s="51"/>
      <c r="Y905" s="41"/>
      <c r="Z905" s="40">
        <f>SUM(S905:Y905)</f>
        <v>215148.78000000003</v>
      </c>
      <c r="AA905" s="54">
        <f t="shared" ref="AA905:AA915" si="1075">Z905-AF905-AE905-AD905-AC905-AB905</f>
        <v>24610.592378686881</v>
      </c>
      <c r="AB905" s="54">
        <f t="shared" ref="AB905:AB916" si="1076">T905</f>
        <v>129558.94147704827</v>
      </c>
      <c r="AC905" s="54">
        <f t="shared" ref="AC905:AC916" si="1077">U905</f>
        <v>38711.04814426486</v>
      </c>
      <c r="AD905" s="54">
        <f t="shared" ref="AD905:AD916" si="1078">M905</f>
        <v>7389.9979999999996</v>
      </c>
      <c r="AE905" s="54">
        <f t="shared" ref="AE905:AE915" si="1079">W905</f>
        <v>14878.2</v>
      </c>
      <c r="AF905" s="54">
        <f t="shared" ref="AF905:AF915" si="1080">X905</f>
        <v>0</v>
      </c>
      <c r="AG905" s="54"/>
      <c r="AH905" s="42">
        <f t="shared" ref="AH905:AH915" si="1081">SUM(AA905:AG905)</f>
        <v>215148.78</v>
      </c>
      <c r="AI905" s="56">
        <f t="shared" ref="AI905:AI915" si="1082">I905-Z905</f>
        <v>-30590.450000000041</v>
      </c>
    </row>
    <row r="906" spans="1:35" x14ac:dyDescent="0.25">
      <c r="A906" s="31">
        <v>2</v>
      </c>
      <c r="B906" s="147">
        <v>7617.2</v>
      </c>
      <c r="C906" s="33">
        <v>2.2999999999999998</v>
      </c>
      <c r="D906" s="33">
        <v>10.32</v>
      </c>
      <c r="E906" s="33">
        <v>3.54</v>
      </c>
      <c r="F906" s="35">
        <v>0.77</v>
      </c>
      <c r="G906" s="35">
        <v>1.33</v>
      </c>
      <c r="H906" s="35"/>
      <c r="I906" s="51">
        <v>139318.59</v>
      </c>
      <c r="J906" s="41">
        <f t="shared" si="1071"/>
        <v>17748.023999999998</v>
      </c>
      <c r="K906" s="41">
        <f t="shared" ref="K906:K916" si="1083">B906*D906</f>
        <v>78609.504000000001</v>
      </c>
      <c r="L906" s="41">
        <f t="shared" ref="L906:L916" si="1084">E906*B906</f>
        <v>26964.887999999999</v>
      </c>
      <c r="M906" s="41">
        <f t="shared" ref="M906:M916" si="1085">F906*B906</f>
        <v>5865.2439999999997</v>
      </c>
      <c r="N906" s="41">
        <v>10130.93</v>
      </c>
      <c r="O906" s="41"/>
      <c r="P906" s="213">
        <f t="shared" si="1072"/>
        <v>1.2101821443929341</v>
      </c>
      <c r="Q906" s="40">
        <f t="shared" si="1073"/>
        <v>139318.59</v>
      </c>
      <c r="R906" s="51">
        <v>168600.87</v>
      </c>
      <c r="S906" s="41">
        <f t="shared" ref="S906:S916" si="1086">R906-T906-U906-V906-W906-X906</f>
        <v>21461.642335151977</v>
      </c>
      <c r="T906" s="41">
        <f t="shared" ref="T906:T916" si="1087">P906*K906</f>
        <v>95131.818120384938</v>
      </c>
      <c r="U906" s="41">
        <f t="shared" ref="U906:U916" si="1088">L906*P906</f>
        <v>32632.425983155295</v>
      </c>
      <c r="V906" s="41">
        <f t="shared" si="1074"/>
        <v>7098.01356130779</v>
      </c>
      <c r="W906" s="51">
        <v>12276.97</v>
      </c>
      <c r="X906" s="51"/>
      <c r="Y906" s="41"/>
      <c r="Z906" s="40">
        <f t="shared" ref="Z906:Z915" si="1089">SUM(S906:Y906)</f>
        <v>168600.87000000002</v>
      </c>
      <c r="AA906" s="54">
        <f t="shared" si="1075"/>
        <v>22694.411896459787</v>
      </c>
      <c r="AB906" s="54">
        <f t="shared" si="1076"/>
        <v>95131.818120384938</v>
      </c>
      <c r="AC906" s="54">
        <f t="shared" si="1077"/>
        <v>32632.425983155295</v>
      </c>
      <c r="AD906" s="54">
        <f t="shared" si="1078"/>
        <v>5865.2439999999997</v>
      </c>
      <c r="AE906" s="54">
        <f t="shared" si="1079"/>
        <v>12276.97</v>
      </c>
      <c r="AF906" s="54">
        <f t="shared" si="1080"/>
        <v>0</v>
      </c>
      <c r="AG906" s="54"/>
      <c r="AH906" s="42">
        <f t="shared" si="1081"/>
        <v>168600.87000000002</v>
      </c>
      <c r="AI906" s="56">
        <f t="shared" si="1082"/>
        <v>-29282.280000000028</v>
      </c>
    </row>
    <row r="907" spans="1:35" x14ac:dyDescent="0.25">
      <c r="A907" s="31">
        <v>5</v>
      </c>
      <c r="B907" s="147">
        <v>7603.1</v>
      </c>
      <c r="C907" s="33">
        <v>2.2999999999999998</v>
      </c>
      <c r="D907" s="33">
        <v>10.9</v>
      </c>
      <c r="E907" s="33">
        <v>3.12</v>
      </c>
      <c r="F907" s="35">
        <v>0.77</v>
      </c>
      <c r="G907" s="35">
        <v>1.33</v>
      </c>
      <c r="H907" s="35"/>
      <c r="I907" s="51">
        <v>139745.37</v>
      </c>
      <c r="J907" s="41">
        <f t="shared" si="1071"/>
        <v>17183.260999999977</v>
      </c>
      <c r="K907" s="41">
        <f t="shared" si="1083"/>
        <v>82873.790000000008</v>
      </c>
      <c r="L907" s="41">
        <f t="shared" si="1084"/>
        <v>23721.672000000002</v>
      </c>
      <c r="M907" s="41">
        <f t="shared" si="1085"/>
        <v>5854.3870000000006</v>
      </c>
      <c r="N907" s="41">
        <v>10112.26</v>
      </c>
      <c r="O907" s="41"/>
      <c r="P907" s="213">
        <f t="shared" si="1072"/>
        <v>1.0850245700447894</v>
      </c>
      <c r="Q907" s="40">
        <f t="shared" si="1073"/>
        <v>139745.37</v>
      </c>
      <c r="R907" s="51">
        <v>151627.16</v>
      </c>
      <c r="S907" s="41">
        <f t="shared" si="1086"/>
        <v>18644.280937173506</v>
      </c>
      <c r="T907" s="41">
        <f t="shared" si="1087"/>
        <v>89920.098362732169</v>
      </c>
      <c r="U907" s="41">
        <f t="shared" si="1088"/>
        <v>25738.596962543521</v>
      </c>
      <c r="V907" s="41">
        <f t="shared" si="1074"/>
        <v>6352.1537375508051</v>
      </c>
      <c r="W907" s="51">
        <v>10972.03</v>
      </c>
      <c r="X907" s="51"/>
      <c r="Y907" s="41"/>
      <c r="Z907" s="40">
        <f t="shared" si="1089"/>
        <v>151627.16</v>
      </c>
      <c r="AA907" s="54">
        <f t="shared" si="1075"/>
        <v>19142.047674724323</v>
      </c>
      <c r="AB907" s="54">
        <f t="shared" si="1076"/>
        <v>89920.098362732169</v>
      </c>
      <c r="AC907" s="54">
        <f t="shared" si="1077"/>
        <v>25738.596962543521</v>
      </c>
      <c r="AD907" s="54">
        <f t="shared" si="1078"/>
        <v>5854.3870000000006</v>
      </c>
      <c r="AE907" s="54">
        <f t="shared" si="1079"/>
        <v>10972.03</v>
      </c>
      <c r="AF907" s="54">
        <f t="shared" si="1080"/>
        <v>0</v>
      </c>
      <c r="AG907" s="54"/>
      <c r="AH907" s="42">
        <f t="shared" si="1081"/>
        <v>151627.16</v>
      </c>
      <c r="AI907" s="56">
        <f t="shared" si="1082"/>
        <v>-11881.790000000008</v>
      </c>
    </row>
    <row r="908" spans="1:35" x14ac:dyDescent="0.25">
      <c r="A908" s="31">
        <v>7</v>
      </c>
      <c r="B908" s="147">
        <v>9017.7999999999993</v>
      </c>
      <c r="C908" s="33">
        <v>2.2999999999999998</v>
      </c>
      <c r="D908" s="33">
        <v>11.32</v>
      </c>
      <c r="E908" s="33">
        <v>2.96</v>
      </c>
      <c r="F908" s="35">
        <v>0.77</v>
      </c>
      <c r="G908" s="35">
        <v>1.33</v>
      </c>
      <c r="H908" s="35"/>
      <c r="I908" s="51">
        <v>168272.43</v>
      </c>
      <c r="J908" s="41">
        <f t="shared" si="1071"/>
        <v>20560.79</v>
      </c>
      <c r="K908" s="41">
        <f t="shared" si="1083"/>
        <v>102081.496</v>
      </c>
      <c r="L908" s="41">
        <f t="shared" si="1084"/>
        <v>26692.687999999998</v>
      </c>
      <c r="M908" s="41">
        <f t="shared" si="1085"/>
        <v>6943.7059999999992</v>
      </c>
      <c r="N908" s="41">
        <v>11993.75</v>
      </c>
      <c r="O908" s="41"/>
      <c r="P908" s="213">
        <f t="shared" si="1072"/>
        <v>1.2050675205676891</v>
      </c>
      <c r="Q908" s="40">
        <f t="shared" si="1073"/>
        <v>168272.43</v>
      </c>
      <c r="R908" s="51">
        <v>202779.64</v>
      </c>
      <c r="S908" s="41">
        <f t="shared" si="1086"/>
        <v>24787.57880102166</v>
      </c>
      <c r="T908" s="41">
        <f t="shared" si="1087"/>
        <v>123015.09528056046</v>
      </c>
      <c r="U908" s="41">
        <f t="shared" si="1088"/>
        <v>32166.491345446906</v>
      </c>
      <c r="V908" s="41">
        <f t="shared" si="1074"/>
        <v>8367.6345729709847</v>
      </c>
      <c r="W908" s="51">
        <v>14442.84</v>
      </c>
      <c r="X908" s="51"/>
      <c r="Y908" s="41"/>
      <c r="Z908" s="40">
        <f t="shared" si="1089"/>
        <v>202779.63999999998</v>
      </c>
      <c r="AA908" s="54">
        <f t="shared" si="1075"/>
        <v>26211.507373992616</v>
      </c>
      <c r="AB908" s="54">
        <f t="shared" si="1076"/>
        <v>123015.09528056046</v>
      </c>
      <c r="AC908" s="54">
        <f t="shared" si="1077"/>
        <v>32166.491345446906</v>
      </c>
      <c r="AD908" s="54">
        <f t="shared" si="1078"/>
        <v>6943.7059999999992</v>
      </c>
      <c r="AE908" s="54">
        <f t="shared" si="1079"/>
        <v>14442.84</v>
      </c>
      <c r="AF908" s="54">
        <f t="shared" si="1080"/>
        <v>0</v>
      </c>
      <c r="AG908" s="54"/>
      <c r="AH908" s="42">
        <f t="shared" si="1081"/>
        <v>202779.63999999998</v>
      </c>
      <c r="AI908" s="56">
        <f t="shared" si="1082"/>
        <v>-34507.209999999992</v>
      </c>
    </row>
    <row r="909" spans="1:35" x14ac:dyDescent="0.25">
      <c r="A909" s="31" t="s">
        <v>36</v>
      </c>
      <c r="B909" s="147">
        <v>2970.7</v>
      </c>
      <c r="C909" s="33">
        <v>2.2999999999999998</v>
      </c>
      <c r="D909" s="33">
        <v>10.87</v>
      </c>
      <c r="E909" s="33">
        <v>3.13</v>
      </c>
      <c r="F909" s="35">
        <v>0.77</v>
      </c>
      <c r="G909" s="35">
        <v>1.33</v>
      </c>
      <c r="H909" s="35"/>
      <c r="I909" s="51">
        <v>53977.79</v>
      </c>
      <c r="J909" s="41">
        <f t="shared" si="1071"/>
        <v>6149.4910000000073</v>
      </c>
      <c r="K909" s="41">
        <f t="shared" si="1083"/>
        <v>32291.508999999995</v>
      </c>
      <c r="L909" s="41">
        <f t="shared" si="1084"/>
        <v>9298.2909999999993</v>
      </c>
      <c r="M909" s="41">
        <f t="shared" si="1085"/>
        <v>2287.4389999999999</v>
      </c>
      <c r="N909" s="41">
        <v>3951.06</v>
      </c>
      <c r="O909" s="41"/>
      <c r="P909" s="213">
        <f t="shared" si="1072"/>
        <v>0.97731048270038468</v>
      </c>
      <c r="Q909" s="40">
        <f t="shared" si="1073"/>
        <v>53977.79</v>
      </c>
      <c r="R909" s="51">
        <v>52753.06</v>
      </c>
      <c r="S909" s="41">
        <f t="shared" si="1086"/>
        <v>6202.4743733498599</v>
      </c>
      <c r="T909" s="41">
        <f t="shared" si="1087"/>
        <v>31558.830247913811</v>
      </c>
      <c r="U909" s="41">
        <f t="shared" si="1088"/>
        <v>9087.3172654986411</v>
      </c>
      <c r="V909" s="41">
        <f t="shared" si="1074"/>
        <v>2235.5381132376851</v>
      </c>
      <c r="W909" s="51">
        <v>3668.9</v>
      </c>
      <c r="X909" s="51"/>
      <c r="Y909" s="41"/>
      <c r="Z909" s="40">
        <f t="shared" si="1089"/>
        <v>52753.06</v>
      </c>
      <c r="AA909" s="54">
        <f t="shared" si="1075"/>
        <v>6150.5734865875456</v>
      </c>
      <c r="AB909" s="54">
        <f t="shared" si="1076"/>
        <v>31558.830247913811</v>
      </c>
      <c r="AC909" s="54">
        <f t="shared" si="1077"/>
        <v>9087.3172654986411</v>
      </c>
      <c r="AD909" s="54">
        <f t="shared" si="1078"/>
        <v>2287.4389999999999</v>
      </c>
      <c r="AE909" s="54">
        <f t="shared" si="1079"/>
        <v>3668.9</v>
      </c>
      <c r="AF909" s="54">
        <f t="shared" si="1080"/>
        <v>0</v>
      </c>
      <c r="AG909" s="54"/>
      <c r="AH909" s="42">
        <f t="shared" si="1081"/>
        <v>52753.06</v>
      </c>
      <c r="AI909" s="56">
        <f t="shared" si="1082"/>
        <v>1224.7300000000032</v>
      </c>
    </row>
    <row r="910" spans="1:35" x14ac:dyDescent="0.25">
      <c r="A910" s="31">
        <v>8</v>
      </c>
      <c r="B910" s="147">
        <v>11006.5</v>
      </c>
      <c r="C910" s="33">
        <v>2.2999999999999998</v>
      </c>
      <c r="D910" s="33">
        <v>11.25</v>
      </c>
      <c r="E910" s="33">
        <v>2.66</v>
      </c>
      <c r="F910" s="35">
        <v>0.77</v>
      </c>
      <c r="G910" s="35">
        <v>1.33</v>
      </c>
      <c r="H910" s="35"/>
      <c r="I910" s="51">
        <v>202519.74</v>
      </c>
      <c r="J910" s="41">
        <f t="shared" si="1071"/>
        <v>26305.62999999999</v>
      </c>
      <c r="K910" s="41">
        <f t="shared" si="1083"/>
        <v>123823.125</v>
      </c>
      <c r="L910" s="41">
        <f t="shared" si="1084"/>
        <v>29277.29</v>
      </c>
      <c r="M910" s="41">
        <f t="shared" si="1085"/>
        <v>8475.005000000001</v>
      </c>
      <c r="N910" s="41">
        <v>14638.69</v>
      </c>
      <c r="O910" s="41"/>
      <c r="P910" s="213">
        <f t="shared" si="1072"/>
        <v>1.1375254580121423</v>
      </c>
      <c r="Q910" s="40">
        <f t="shared" si="1073"/>
        <v>202519.74</v>
      </c>
      <c r="R910" s="51">
        <v>230371.36</v>
      </c>
      <c r="S910" s="41">
        <f t="shared" si="1086"/>
        <v>29874.366360995704</v>
      </c>
      <c r="T910" s="41">
        <f t="shared" si="1087"/>
        <v>140851.95697811976</v>
      </c>
      <c r="U910" s="41">
        <f t="shared" si="1088"/>
        <v>33303.662716604318</v>
      </c>
      <c r="V910" s="41">
        <f t="shared" si="1074"/>
        <v>9640.5339442801978</v>
      </c>
      <c r="W910" s="51">
        <v>16700.84</v>
      </c>
      <c r="X910" s="51"/>
      <c r="Y910" s="41"/>
      <c r="Z910" s="40">
        <f t="shared" si="1089"/>
        <v>230371.36</v>
      </c>
      <c r="AA910" s="54">
        <f t="shared" si="1075"/>
        <v>31039.895305275888</v>
      </c>
      <c r="AB910" s="54">
        <f t="shared" si="1076"/>
        <v>140851.95697811976</v>
      </c>
      <c r="AC910" s="54">
        <f t="shared" si="1077"/>
        <v>33303.662716604318</v>
      </c>
      <c r="AD910" s="54">
        <f t="shared" si="1078"/>
        <v>8475.005000000001</v>
      </c>
      <c r="AE910" s="54">
        <f t="shared" si="1079"/>
        <v>16700.84</v>
      </c>
      <c r="AF910" s="54">
        <f t="shared" si="1080"/>
        <v>0</v>
      </c>
      <c r="AG910" s="54"/>
      <c r="AH910" s="42">
        <f t="shared" si="1081"/>
        <v>230371.35999999996</v>
      </c>
      <c r="AI910" s="56">
        <f t="shared" si="1082"/>
        <v>-27851.619999999995</v>
      </c>
    </row>
    <row r="911" spans="1:35" x14ac:dyDescent="0.25">
      <c r="A911" s="31">
        <v>9</v>
      </c>
      <c r="B911" s="147">
        <v>4225.3999999999996</v>
      </c>
      <c r="C911" s="33">
        <v>2.48</v>
      </c>
      <c r="D911" s="33">
        <v>10.69</v>
      </c>
      <c r="E911" s="33">
        <v>3.76</v>
      </c>
      <c r="F911" s="35">
        <v>0.77</v>
      </c>
      <c r="G911" s="35">
        <v>1.33</v>
      </c>
      <c r="H911" s="35">
        <v>5.51</v>
      </c>
      <c r="I911" s="51">
        <v>103498.14</v>
      </c>
      <c r="J911" s="41">
        <f>I911-K911-L911-M911-N911-O911</f>
        <v>10285.732000000018</v>
      </c>
      <c r="K911" s="41">
        <f t="shared" si="1083"/>
        <v>45169.525999999991</v>
      </c>
      <c r="L911" s="41">
        <f t="shared" si="1084"/>
        <v>15887.503999999997</v>
      </c>
      <c r="M911" s="41">
        <f t="shared" si="1085"/>
        <v>3253.558</v>
      </c>
      <c r="N911" s="41">
        <v>5619.85</v>
      </c>
      <c r="O911" s="41">
        <v>23281.97</v>
      </c>
      <c r="P911" s="213">
        <f t="shared" si="1072"/>
        <v>1.2875814966336594</v>
      </c>
      <c r="Q911" s="40">
        <f t="shared" si="1073"/>
        <v>103498.14</v>
      </c>
      <c r="R911" s="51">
        <v>133262.29</v>
      </c>
      <c r="S911" s="41">
        <f t="shared" si="1086"/>
        <v>13123.496853569377</v>
      </c>
      <c r="T911" s="41">
        <f t="shared" si="1087"/>
        <v>58159.445889312978</v>
      </c>
      <c r="U911" s="41">
        <f t="shared" si="1088"/>
        <v>20456.456178093245</v>
      </c>
      <c r="V911" s="41">
        <f t="shared" si="1074"/>
        <v>4189.2210790244153</v>
      </c>
      <c r="W911" s="51">
        <v>7244.39</v>
      </c>
      <c r="X911" s="51">
        <v>30089.279999999999</v>
      </c>
      <c r="Y911" s="41"/>
      <c r="Z911" s="40">
        <f t="shared" si="1089"/>
        <v>133262.29</v>
      </c>
      <c r="AA911" s="54">
        <f t="shared" si="1075"/>
        <v>14059.159932593786</v>
      </c>
      <c r="AB911" s="54">
        <f t="shared" si="1076"/>
        <v>58159.445889312978</v>
      </c>
      <c r="AC911" s="54">
        <f t="shared" si="1077"/>
        <v>20456.456178093245</v>
      </c>
      <c r="AD911" s="54">
        <f t="shared" si="1078"/>
        <v>3253.558</v>
      </c>
      <c r="AE911" s="54">
        <f t="shared" si="1079"/>
        <v>7244.39</v>
      </c>
      <c r="AF911" s="54">
        <f t="shared" si="1080"/>
        <v>30089.279999999999</v>
      </c>
      <c r="AG911" s="54"/>
      <c r="AH911" s="42">
        <f t="shared" si="1081"/>
        <v>133262.29</v>
      </c>
      <c r="AI911" s="56">
        <f t="shared" si="1082"/>
        <v>-29764.150000000009</v>
      </c>
    </row>
    <row r="912" spans="1:35" x14ac:dyDescent="0.25">
      <c r="A912" s="31">
        <v>10</v>
      </c>
      <c r="B912" s="147">
        <v>4147.5</v>
      </c>
      <c r="C912" s="33">
        <v>2.48</v>
      </c>
      <c r="D912" s="33">
        <v>12.06</v>
      </c>
      <c r="E912" s="33">
        <v>4.21</v>
      </c>
      <c r="F912" s="35">
        <v>0.77</v>
      </c>
      <c r="G912" s="35">
        <v>1.33</v>
      </c>
      <c r="H912" s="35">
        <v>5.51</v>
      </c>
      <c r="I912" s="51">
        <v>111575.67</v>
      </c>
      <c r="J912" s="41">
        <f>I912-K912-L912-M912-N912-O912</f>
        <v>12533.060000000001</v>
      </c>
      <c r="K912" s="41">
        <f t="shared" si="1083"/>
        <v>50018.85</v>
      </c>
      <c r="L912" s="41">
        <f t="shared" si="1084"/>
        <v>17460.974999999999</v>
      </c>
      <c r="M912" s="41">
        <f t="shared" si="1085"/>
        <v>3193.5750000000003</v>
      </c>
      <c r="N912" s="41">
        <v>5516.3</v>
      </c>
      <c r="O912" s="41">
        <v>22852.91</v>
      </c>
      <c r="P912" s="213">
        <f t="shared" si="1072"/>
        <v>1.4111476095102096</v>
      </c>
      <c r="Q912" s="40">
        <f t="shared" si="1073"/>
        <v>111575.67</v>
      </c>
      <c r="R912" s="51">
        <v>157449.74</v>
      </c>
      <c r="S912" s="41">
        <f t="shared" si="1086"/>
        <v>17405.540534041138</v>
      </c>
      <c r="T912" s="41">
        <f t="shared" si="1087"/>
        <v>70583.98060794975</v>
      </c>
      <c r="U912" s="41">
        <f t="shared" si="1088"/>
        <v>24640.013130967531</v>
      </c>
      <c r="V912" s="41">
        <f t="shared" si="1074"/>
        <v>4506.6057270415677</v>
      </c>
      <c r="W912" s="51">
        <v>7806.5</v>
      </c>
      <c r="X912" s="51">
        <v>32507.1</v>
      </c>
      <c r="Y912" s="41"/>
      <c r="Z912" s="40">
        <f t="shared" si="1089"/>
        <v>157449.74</v>
      </c>
      <c r="AA912" s="54">
        <f t="shared" si="1075"/>
        <v>18718.571261082703</v>
      </c>
      <c r="AB912" s="54">
        <f t="shared" si="1076"/>
        <v>70583.98060794975</v>
      </c>
      <c r="AC912" s="54">
        <f t="shared" si="1077"/>
        <v>24640.013130967531</v>
      </c>
      <c r="AD912" s="54">
        <f t="shared" si="1078"/>
        <v>3193.5750000000003</v>
      </c>
      <c r="AE912" s="54">
        <f t="shared" si="1079"/>
        <v>7806.5</v>
      </c>
      <c r="AF912" s="54">
        <f t="shared" si="1080"/>
        <v>32507.1</v>
      </c>
      <c r="AG912" s="54"/>
      <c r="AH912" s="42">
        <f t="shared" si="1081"/>
        <v>157449.74</v>
      </c>
      <c r="AI912" s="56">
        <f t="shared" si="1082"/>
        <v>-45874.069999999992</v>
      </c>
    </row>
    <row r="913" spans="1:35" x14ac:dyDescent="0.25">
      <c r="A913" s="31">
        <v>11</v>
      </c>
      <c r="B913" s="147">
        <v>4203.1000000000004</v>
      </c>
      <c r="C913" s="33">
        <v>2.48</v>
      </c>
      <c r="D913" s="33">
        <v>11.76</v>
      </c>
      <c r="E913" s="33">
        <v>3.83</v>
      </c>
      <c r="F913" s="35">
        <v>0.77</v>
      </c>
      <c r="G913" s="35">
        <v>1.33</v>
      </c>
      <c r="H913" s="35">
        <v>5.51</v>
      </c>
      <c r="I913" s="51">
        <v>109908.33</v>
      </c>
      <c r="J913" s="41">
        <f>I913-K913-L913-M913-N913-O913</f>
        <v>12396.113999999994</v>
      </c>
      <c r="K913" s="41">
        <f t="shared" si="1083"/>
        <v>49428.456000000006</v>
      </c>
      <c r="L913" s="41">
        <f t="shared" si="1084"/>
        <v>16097.873000000001</v>
      </c>
      <c r="M913" s="41">
        <f t="shared" si="1085"/>
        <v>3236.3870000000002</v>
      </c>
      <c r="N913" s="41">
        <v>5590.35</v>
      </c>
      <c r="O913" s="41">
        <v>23159.15</v>
      </c>
      <c r="P913" s="213">
        <f t="shared" si="1072"/>
        <v>1.1707929690133585</v>
      </c>
      <c r="Q913" s="40">
        <f t="shared" si="1073"/>
        <v>109908.33</v>
      </c>
      <c r="R913" s="51">
        <v>128679.9</v>
      </c>
      <c r="S913" s="41">
        <f t="shared" si="1086"/>
        <v>14273.47557693761</v>
      </c>
      <c r="T913" s="41">
        <f t="shared" si="1087"/>
        <v>57870.488753986159</v>
      </c>
      <c r="U913" s="41">
        <f t="shared" si="1088"/>
        <v>18847.27652446998</v>
      </c>
      <c r="V913" s="41">
        <f t="shared" si="1074"/>
        <v>3789.1391446062366</v>
      </c>
      <c r="W913" s="51">
        <v>6564.14</v>
      </c>
      <c r="X913" s="51">
        <v>27335.38</v>
      </c>
      <c r="Y913" s="41"/>
      <c r="Z913" s="40">
        <f t="shared" si="1089"/>
        <v>128679.9</v>
      </c>
      <c r="AA913" s="54">
        <f t="shared" si="1075"/>
        <v>14826.227721543844</v>
      </c>
      <c r="AB913" s="54">
        <f t="shared" si="1076"/>
        <v>57870.488753986159</v>
      </c>
      <c r="AC913" s="54">
        <f t="shared" si="1077"/>
        <v>18847.27652446998</v>
      </c>
      <c r="AD913" s="54">
        <f t="shared" si="1078"/>
        <v>3236.3870000000002</v>
      </c>
      <c r="AE913" s="54">
        <f t="shared" si="1079"/>
        <v>6564.14</v>
      </c>
      <c r="AF913" s="54">
        <f t="shared" si="1080"/>
        <v>27335.38</v>
      </c>
      <c r="AG913" s="54"/>
      <c r="AH913" s="42">
        <f t="shared" si="1081"/>
        <v>128679.9</v>
      </c>
      <c r="AI913" s="56">
        <f t="shared" si="1082"/>
        <v>-18771.569999999992</v>
      </c>
    </row>
    <row r="914" spans="1:35" x14ac:dyDescent="0.25">
      <c r="A914" s="31">
        <v>12</v>
      </c>
      <c r="B914" s="147">
        <v>8010.6</v>
      </c>
      <c r="C914" s="33">
        <v>2.2999999999999998</v>
      </c>
      <c r="D914" s="33">
        <v>10.43</v>
      </c>
      <c r="E914" s="33">
        <v>3.28</v>
      </c>
      <c r="F914" s="35">
        <v>0.77</v>
      </c>
      <c r="G914" s="35">
        <v>1.33</v>
      </c>
      <c r="H914" s="35"/>
      <c r="I914" s="51">
        <v>144671.85</v>
      </c>
      <c r="J914" s="41">
        <f>I914-K914-L914-M914-N914</f>
        <v>18024.152000000006</v>
      </c>
      <c r="K914" s="41">
        <f t="shared" si="1083"/>
        <v>83550.558000000005</v>
      </c>
      <c r="L914" s="41">
        <f t="shared" si="1084"/>
        <v>26274.768</v>
      </c>
      <c r="M914" s="41">
        <f t="shared" si="1085"/>
        <v>6168.1620000000003</v>
      </c>
      <c r="N914" s="41">
        <v>10654.21</v>
      </c>
      <c r="O914" s="41"/>
      <c r="P914" s="213">
        <f t="shared" si="1072"/>
        <v>1.1324814744540834</v>
      </c>
      <c r="Q914" s="40">
        <f t="shared" si="1073"/>
        <v>144671.85</v>
      </c>
      <c r="R914" s="51">
        <v>163838.19</v>
      </c>
      <c r="S914" s="41">
        <f t="shared" si="1086"/>
        <v>20411.95368268797</v>
      </c>
      <c r="T914" s="41">
        <f t="shared" si="1087"/>
        <v>94619.459115301419</v>
      </c>
      <c r="U914" s="41">
        <f t="shared" si="1088"/>
        <v>29755.68800557897</v>
      </c>
      <c r="V914" s="41">
        <f t="shared" si="1074"/>
        <v>6985.3291964316486</v>
      </c>
      <c r="W914" s="51">
        <v>12065.76</v>
      </c>
      <c r="X914" s="51"/>
      <c r="Y914" s="41"/>
      <c r="Z914" s="40">
        <f t="shared" si="1089"/>
        <v>163838.19</v>
      </c>
      <c r="AA914" s="54">
        <f t="shared" si="1075"/>
        <v>21229.120879119597</v>
      </c>
      <c r="AB914" s="54">
        <f t="shared" si="1076"/>
        <v>94619.459115301419</v>
      </c>
      <c r="AC914" s="54">
        <f t="shared" si="1077"/>
        <v>29755.68800557897</v>
      </c>
      <c r="AD914" s="54">
        <f t="shared" si="1078"/>
        <v>6168.1620000000003</v>
      </c>
      <c r="AE914" s="54">
        <f t="shared" si="1079"/>
        <v>12065.76</v>
      </c>
      <c r="AF914" s="54">
        <f t="shared" si="1080"/>
        <v>0</v>
      </c>
      <c r="AG914" s="54"/>
      <c r="AH914" s="42">
        <f t="shared" si="1081"/>
        <v>163838.19</v>
      </c>
      <c r="AI914" s="56">
        <f t="shared" si="1082"/>
        <v>-19166.339999999997</v>
      </c>
    </row>
    <row r="915" spans="1:35" x14ac:dyDescent="0.25">
      <c r="A915" s="31">
        <v>16</v>
      </c>
      <c r="B915" s="147">
        <v>7003.3</v>
      </c>
      <c r="C915" s="33">
        <v>2.2999999999999998</v>
      </c>
      <c r="D915" s="33">
        <v>11.24</v>
      </c>
      <c r="E915" s="33">
        <v>3.26</v>
      </c>
      <c r="F915" s="35">
        <v>0.77</v>
      </c>
      <c r="G915" s="35">
        <v>1.33</v>
      </c>
      <c r="H915" s="35"/>
      <c r="I915" s="51">
        <v>130961.76</v>
      </c>
      <c r="J915" s="41">
        <f>I915-K915-L915-M915-N915</f>
        <v>14706.968999999992</v>
      </c>
      <c r="K915" s="41">
        <f t="shared" si="1083"/>
        <v>78717.092000000004</v>
      </c>
      <c r="L915" s="41">
        <f t="shared" si="1084"/>
        <v>22830.757999999998</v>
      </c>
      <c r="M915" s="41">
        <f t="shared" si="1085"/>
        <v>5392.5410000000002</v>
      </c>
      <c r="N915" s="41">
        <v>9314.4</v>
      </c>
      <c r="O915" s="41"/>
      <c r="P915" s="213">
        <f t="shared" si="1072"/>
        <v>1.1040106669305605</v>
      </c>
      <c r="Q915" s="40">
        <f t="shared" si="1073"/>
        <v>130961.76</v>
      </c>
      <c r="R915" s="51">
        <v>144583.18</v>
      </c>
      <c r="S915" s="41">
        <f t="shared" si="1086"/>
        <v>16236.607610275083</v>
      </c>
      <c r="T915" s="41">
        <f t="shared" si="1087"/>
        <v>86904.50923775429</v>
      </c>
      <c r="U915" s="41">
        <f t="shared" si="1088"/>
        <v>25205.400366110229</v>
      </c>
      <c r="V915" s="41">
        <f t="shared" si="1074"/>
        <v>5953.4227858603917</v>
      </c>
      <c r="W915" s="51">
        <v>10283.24</v>
      </c>
      <c r="X915" s="51"/>
      <c r="Y915" s="41"/>
      <c r="Z915" s="40">
        <f t="shared" si="1089"/>
        <v>144583.18</v>
      </c>
      <c r="AA915" s="54">
        <f t="shared" si="1075"/>
        <v>16797.489396135483</v>
      </c>
      <c r="AB915" s="54">
        <f t="shared" si="1076"/>
        <v>86904.50923775429</v>
      </c>
      <c r="AC915" s="54">
        <f t="shared" si="1077"/>
        <v>25205.400366110229</v>
      </c>
      <c r="AD915" s="54">
        <f t="shared" si="1078"/>
        <v>5392.5410000000002</v>
      </c>
      <c r="AE915" s="54">
        <f t="shared" si="1079"/>
        <v>10283.24</v>
      </c>
      <c r="AF915" s="54">
        <f t="shared" si="1080"/>
        <v>0</v>
      </c>
      <c r="AG915" s="54"/>
      <c r="AH915" s="42">
        <f t="shared" si="1081"/>
        <v>144583.18</v>
      </c>
      <c r="AI915" s="56">
        <f t="shared" si="1082"/>
        <v>-13621.419999999998</v>
      </c>
    </row>
    <row r="916" spans="1:35" x14ac:dyDescent="0.25">
      <c r="A916" s="31">
        <v>17</v>
      </c>
      <c r="B916" s="162">
        <v>1947.3</v>
      </c>
      <c r="C916" s="33">
        <v>2.2999999999999998</v>
      </c>
      <c r="D916" s="33">
        <v>12.88</v>
      </c>
      <c r="E916" s="33">
        <v>3</v>
      </c>
      <c r="F916" s="35">
        <v>0.77</v>
      </c>
      <c r="G916" s="35"/>
      <c r="H916" s="35"/>
      <c r="I916" s="51">
        <v>34992.980000000003</v>
      </c>
      <c r="J916" s="41">
        <f>I916-K916-L916-M916-N916</f>
        <v>2570.4350000000013</v>
      </c>
      <c r="K916" s="41">
        <f t="shared" si="1083"/>
        <v>25081.224000000002</v>
      </c>
      <c r="L916" s="41">
        <f t="shared" si="1084"/>
        <v>5841.9</v>
      </c>
      <c r="M916" s="41">
        <f t="shared" si="1085"/>
        <v>1499.421</v>
      </c>
      <c r="N916" s="41"/>
      <c r="O916" s="41"/>
      <c r="P916" s="213">
        <f t="shared" si="1072"/>
        <v>0.97499984282561813</v>
      </c>
      <c r="Q916" s="40">
        <f t="shared" si="1073"/>
        <v>34992.980000000003</v>
      </c>
      <c r="R916" s="51">
        <v>34118.15</v>
      </c>
      <c r="S916" s="41">
        <f t="shared" si="1086"/>
        <v>2506.173720993469</v>
      </c>
      <c r="T916" s="41">
        <f t="shared" si="1087"/>
        <v>24454.189457874123</v>
      </c>
      <c r="U916" s="41">
        <f t="shared" si="1088"/>
        <v>5695.8515818029782</v>
      </c>
      <c r="V916" s="41">
        <f t="shared" si="1074"/>
        <v>1461.9352393294312</v>
      </c>
      <c r="W916" s="51"/>
      <c r="X916" s="51"/>
      <c r="Y916" s="41"/>
      <c r="Z916" s="40"/>
      <c r="AA916" s="54"/>
      <c r="AB916" s="54">
        <f t="shared" si="1076"/>
        <v>24454.189457874123</v>
      </c>
      <c r="AC916" s="54">
        <f t="shared" si="1077"/>
        <v>5695.8515818029782</v>
      </c>
      <c r="AD916" s="54">
        <f t="shared" si="1078"/>
        <v>1499.421</v>
      </c>
      <c r="AE916" s="54"/>
      <c r="AF916" s="54"/>
      <c r="AG916" s="54"/>
      <c r="AH916" s="42"/>
      <c r="AI916" s="56"/>
    </row>
    <row r="917" spans="1:35" x14ac:dyDescent="0.25">
      <c r="A917" s="32" t="s">
        <v>37</v>
      </c>
      <c r="B917" s="148">
        <f>SUM(B905:B916)</f>
        <v>77349.900000000009</v>
      </c>
      <c r="C917" s="33"/>
      <c r="D917" s="34"/>
      <c r="E917" s="34"/>
      <c r="F917" s="35"/>
      <c r="G917" s="35"/>
      <c r="H917" s="35"/>
      <c r="I917" s="43">
        <f>SUM(I905:I916)</f>
        <v>1524000.9800000002</v>
      </c>
      <c r="J917" s="43">
        <f t="shared" ref="J917:O917" si="1090">SUM(J905:J915)</f>
        <v>175952.13899999997</v>
      </c>
      <c r="K917" s="43">
        <f>SUM(K905:K916)</f>
        <v>862783.022</v>
      </c>
      <c r="L917" s="43">
        <f>SUM(L905:L916)</f>
        <v>253555.61099999998</v>
      </c>
      <c r="M917" s="43">
        <f>SUM(M905:M916)</f>
        <v>59559.422999999995</v>
      </c>
      <c r="N917" s="43">
        <f>SUM(N905:N916)</f>
        <v>100286.32</v>
      </c>
      <c r="O917" s="43">
        <f t="shared" si="1090"/>
        <v>69294.03</v>
      </c>
      <c r="P917" s="213">
        <f t="shared" si="1072"/>
        <v>1.1700860717294286</v>
      </c>
      <c r="Q917" s="40">
        <f t="shared" si="1073"/>
        <v>1524000.9800000002</v>
      </c>
      <c r="R917" s="43">
        <f>SUM(R905:R916)</f>
        <v>1783212.3199999996</v>
      </c>
      <c r="S917" s="43">
        <f t="shared" ref="S917:X917" si="1091">SUM(S905:S915)</f>
        <v>205807.1210071613</v>
      </c>
      <c r="T917" s="43">
        <f>SUM(T905:T916)</f>
        <v>1002628.8135289382</v>
      </c>
      <c r="U917" s="43">
        <f>SUM(U905:U916)</f>
        <v>296240.22820453648</v>
      </c>
      <c r="V917" s="43">
        <f>SUM(V905:V916)</f>
        <v>69194.413538370616</v>
      </c>
      <c r="W917" s="43">
        <f t="shared" si="1091"/>
        <v>116903.81</v>
      </c>
      <c r="X917" s="43">
        <f t="shared" si="1091"/>
        <v>89931.76</v>
      </c>
      <c r="Y917" s="41"/>
      <c r="Z917" s="40">
        <f t="shared" ref="Z917:AF917" si="1092">SUM(Z905:Z915)</f>
        <v>1749094.1699999997</v>
      </c>
      <c r="AA917" s="55">
        <f t="shared" si="1092"/>
        <v>215479.59730620246</v>
      </c>
      <c r="AB917" s="55">
        <f>SUM(AB905:AB916)</f>
        <v>1002628.8135289382</v>
      </c>
      <c r="AC917" s="55">
        <f>SUM(AC905:AC916)</f>
        <v>296240.22820453648</v>
      </c>
      <c r="AD917" s="55">
        <f>SUM(AD905:AD916)</f>
        <v>59559.422999999995</v>
      </c>
      <c r="AE917" s="55">
        <f t="shared" si="1092"/>
        <v>116903.81</v>
      </c>
      <c r="AF917" s="55">
        <f t="shared" si="1092"/>
        <v>89931.76</v>
      </c>
      <c r="AG917" s="54"/>
      <c r="AH917" s="42">
        <f>SUM(AH905:AH915)</f>
        <v>1749094.1699999997</v>
      </c>
      <c r="AI917" s="56">
        <f>SUM(AI905:AI915)</f>
        <v>-260086.1700000001</v>
      </c>
    </row>
    <row r="918" spans="1:35" x14ac:dyDescent="0.25">
      <c r="A918" s="6" t="s">
        <v>56</v>
      </c>
      <c r="B918" s="37"/>
      <c r="C918" s="7"/>
      <c r="D918" s="24"/>
      <c r="E918" s="24"/>
      <c r="F918" s="24"/>
      <c r="G918" s="35"/>
      <c r="H918" s="25"/>
      <c r="I918" s="26"/>
      <c r="J918" s="26"/>
      <c r="K918" s="26"/>
      <c r="L918" s="26"/>
      <c r="M918" s="26"/>
      <c r="N918" s="26"/>
      <c r="O918" s="27"/>
      <c r="P918" s="213"/>
      <c r="Q918" s="40">
        <f t="shared" si="1073"/>
        <v>0</v>
      </c>
      <c r="R918" s="26"/>
      <c r="S918" s="26"/>
      <c r="T918" s="26"/>
      <c r="U918" s="26"/>
      <c r="V918" s="26"/>
      <c r="W918" s="26"/>
      <c r="X918" s="27"/>
      <c r="Y918" s="27"/>
      <c r="Z918" s="28"/>
      <c r="AA918" s="29"/>
      <c r="AB918" s="29"/>
      <c r="AC918" s="29"/>
      <c r="AD918" s="29"/>
      <c r="AE918" s="29"/>
      <c r="AF918" s="29"/>
      <c r="AG918" s="29"/>
      <c r="AH918" s="30"/>
      <c r="AI918" s="36"/>
    </row>
    <row r="919" spans="1:35" x14ac:dyDescent="0.25">
      <c r="A919" s="31">
        <v>1</v>
      </c>
      <c r="B919" s="147">
        <v>3665.5</v>
      </c>
      <c r="C919" s="33">
        <v>2.2999999999999998</v>
      </c>
      <c r="D919" s="33">
        <v>13.39</v>
      </c>
      <c r="E919" s="33">
        <v>10.1</v>
      </c>
      <c r="F919" s="35">
        <v>0.77</v>
      </c>
      <c r="G919" s="35">
        <v>1.33</v>
      </c>
      <c r="H919" s="35"/>
      <c r="I919" s="51">
        <v>103183.92</v>
      </c>
      <c r="J919" s="41">
        <f t="shared" ref="J919:J924" si="1093">I919-K919-L919-M919-N919</f>
        <v>9383.7899999999972</v>
      </c>
      <c r="K919" s="41">
        <f>B919*D919</f>
        <v>49081.045000000006</v>
      </c>
      <c r="L919" s="41">
        <f>E919*B919</f>
        <v>37021.549999999996</v>
      </c>
      <c r="M919" s="41">
        <f>F919*B919</f>
        <v>2822.4349999999999</v>
      </c>
      <c r="N919" s="41">
        <v>4875.1000000000004</v>
      </c>
      <c r="O919" s="41"/>
      <c r="P919" s="213">
        <f t="shared" ref="P919:P935" si="1094">R919/I919</f>
        <v>1.1547159673716603</v>
      </c>
      <c r="Q919" s="40">
        <f t="shared" si="1073"/>
        <v>103183.92</v>
      </c>
      <c r="R919" s="51">
        <v>119148.12</v>
      </c>
      <c r="S919" s="41">
        <f>R919-T919-U919-V919-W919-X919</f>
        <v>10825.927959996079</v>
      </c>
      <c r="T919" s="41">
        <f>P919*K919</f>
        <v>56674.666356786998</v>
      </c>
      <c r="U919" s="41">
        <f>L919*P919</f>
        <v>42749.374921848284</v>
      </c>
      <c r="V919" s="41">
        <f t="shared" ref="V919:V934" si="1095">P919*M919</f>
        <v>3259.1107613686318</v>
      </c>
      <c r="W919" s="51">
        <v>5639.04</v>
      </c>
      <c r="X919" s="51"/>
      <c r="Y919" s="41"/>
      <c r="Z919" s="40">
        <f>SUM(S919:Y919)</f>
        <v>119148.11999999998</v>
      </c>
      <c r="AA919" s="54">
        <f t="shared" ref="AA919:AA934" si="1096">Z919-AF919-AE919-AD919-AC919-AB919</f>
        <v>11262.603721364707</v>
      </c>
      <c r="AB919" s="54">
        <f t="shared" ref="AB919:AB934" si="1097">T919</f>
        <v>56674.666356786998</v>
      </c>
      <c r="AC919" s="54">
        <f t="shared" ref="AC919:AC934" si="1098">U919</f>
        <v>42749.374921848284</v>
      </c>
      <c r="AD919" s="54">
        <f t="shared" ref="AD919:AD934" si="1099">M919</f>
        <v>2822.4349999999999</v>
      </c>
      <c r="AE919" s="54">
        <f t="shared" ref="AE919:AE934" si="1100">W919</f>
        <v>5639.04</v>
      </c>
      <c r="AF919" s="54">
        <f t="shared" ref="AF919:AF934" si="1101">X919</f>
        <v>0</v>
      </c>
      <c r="AG919" s="54"/>
      <c r="AH919" s="42">
        <f t="shared" ref="AH919:AH934" si="1102">SUM(AA919:AG919)</f>
        <v>119148.11999999998</v>
      </c>
      <c r="AI919" s="56">
        <f t="shared" ref="AI919:AI934" si="1103">I919-Z919</f>
        <v>-15964.199999999983</v>
      </c>
    </row>
    <row r="920" spans="1:35" x14ac:dyDescent="0.25">
      <c r="A920" s="31">
        <v>2</v>
      </c>
      <c r="B920" s="147">
        <v>1470.6</v>
      </c>
      <c r="C920" s="33">
        <v>2.2999999999999998</v>
      </c>
      <c r="D920" s="33">
        <v>11.56</v>
      </c>
      <c r="E920" s="33">
        <v>2.77</v>
      </c>
      <c r="F920" s="35">
        <v>0.77</v>
      </c>
      <c r="G920" s="35">
        <v>1.33</v>
      </c>
      <c r="H920" s="35"/>
      <c r="I920" s="51">
        <v>27250.17</v>
      </c>
      <c r="J920" s="41">
        <f t="shared" si="1093"/>
        <v>3088.2199999999993</v>
      </c>
      <c r="K920" s="41">
        <f t="shared" ref="K920:K934" si="1104">B920*D920</f>
        <v>17000.135999999999</v>
      </c>
      <c r="L920" s="41">
        <f t="shared" ref="L920:L934" si="1105">E920*B920</f>
        <v>4073.5619999999999</v>
      </c>
      <c r="M920" s="41">
        <f t="shared" ref="M920:M934" si="1106">F920*B920</f>
        <v>1132.3619999999999</v>
      </c>
      <c r="N920" s="41">
        <v>1955.89</v>
      </c>
      <c r="O920" s="41"/>
      <c r="P920" s="213">
        <f t="shared" si="1094"/>
        <v>1.2581235273027656</v>
      </c>
      <c r="Q920" s="40">
        <f t="shared" si="1073"/>
        <v>27250.17</v>
      </c>
      <c r="R920" s="51">
        <v>34284.080000000002</v>
      </c>
      <c r="S920" s="41">
        <f t="shared" ref="S920:S934" si="1107">R920-T920-U920-V920-W920-X920</f>
        <v>3885.3234653031514</v>
      </c>
      <c r="T920" s="41">
        <f t="shared" ref="T920:T934" si="1108">P920*K920</f>
        <v>21388.271068946728</v>
      </c>
      <c r="U920" s="41">
        <f t="shared" ref="U920:U934" si="1109">L920*P920</f>
        <v>5125.0441921265083</v>
      </c>
      <c r="V920" s="41">
        <f t="shared" si="1095"/>
        <v>1424.6512736236141</v>
      </c>
      <c r="W920" s="51">
        <v>2460.79</v>
      </c>
      <c r="X920" s="51"/>
      <c r="Y920" s="41"/>
      <c r="Z920" s="40">
        <f t="shared" ref="Z920:Z934" si="1110">SUM(S920:Y920)</f>
        <v>34284.080000000002</v>
      </c>
      <c r="AA920" s="54">
        <f t="shared" si="1096"/>
        <v>4177.612738926764</v>
      </c>
      <c r="AB920" s="54">
        <f t="shared" si="1097"/>
        <v>21388.271068946728</v>
      </c>
      <c r="AC920" s="54">
        <f t="shared" si="1098"/>
        <v>5125.0441921265083</v>
      </c>
      <c r="AD920" s="54">
        <f t="shared" si="1099"/>
        <v>1132.3619999999999</v>
      </c>
      <c r="AE920" s="54">
        <f t="shared" si="1100"/>
        <v>2460.79</v>
      </c>
      <c r="AF920" s="54">
        <f t="shared" si="1101"/>
        <v>0</v>
      </c>
      <c r="AG920" s="54"/>
      <c r="AH920" s="42">
        <f t="shared" si="1102"/>
        <v>34284.080000000002</v>
      </c>
      <c r="AI920" s="56">
        <f t="shared" si="1103"/>
        <v>-7033.9100000000035</v>
      </c>
    </row>
    <row r="921" spans="1:35" x14ac:dyDescent="0.25">
      <c r="A921" s="31">
        <v>3</v>
      </c>
      <c r="B921" s="147">
        <v>1474.6</v>
      </c>
      <c r="C921" s="33">
        <v>2.2999999999999998</v>
      </c>
      <c r="D921" s="33">
        <v>11.54</v>
      </c>
      <c r="E921" s="33">
        <v>2.25</v>
      </c>
      <c r="F921" s="35">
        <v>0.77</v>
      </c>
      <c r="G921" s="35">
        <v>1.33</v>
      </c>
      <c r="H921" s="35"/>
      <c r="I921" s="51">
        <v>26528.080000000002</v>
      </c>
      <c r="J921" s="41">
        <f t="shared" si="1093"/>
        <v>3096.6840000000029</v>
      </c>
      <c r="K921" s="41">
        <f t="shared" si="1104"/>
        <v>17016.883999999998</v>
      </c>
      <c r="L921" s="41">
        <f t="shared" si="1105"/>
        <v>3317.85</v>
      </c>
      <c r="M921" s="41">
        <f t="shared" si="1106"/>
        <v>1135.442</v>
      </c>
      <c r="N921" s="41">
        <v>1961.22</v>
      </c>
      <c r="O921" s="41"/>
      <c r="P921" s="213">
        <f t="shared" si="1094"/>
        <v>0.97691088084776578</v>
      </c>
      <c r="Q921" s="40">
        <f t="shared" si="1073"/>
        <v>26528.080000000002</v>
      </c>
      <c r="R921" s="51">
        <v>25915.57</v>
      </c>
      <c r="S921" s="41">
        <f t="shared" si="1107"/>
        <v>3023.4814518834401</v>
      </c>
      <c r="T921" s="41">
        <f t="shared" si="1108"/>
        <v>16623.979137724251</v>
      </c>
      <c r="U921" s="41">
        <f t="shared" si="1109"/>
        <v>3241.2437660207597</v>
      </c>
      <c r="V921" s="41">
        <f t="shared" si="1095"/>
        <v>1109.2256443715489</v>
      </c>
      <c r="W921" s="51">
        <v>1917.64</v>
      </c>
      <c r="X921" s="51"/>
      <c r="Y921" s="41"/>
      <c r="Z921" s="40">
        <f t="shared" si="1110"/>
        <v>25915.569999999996</v>
      </c>
      <c r="AA921" s="54">
        <f t="shared" si="1096"/>
        <v>2997.2650962549887</v>
      </c>
      <c r="AB921" s="54">
        <f t="shared" si="1097"/>
        <v>16623.979137724251</v>
      </c>
      <c r="AC921" s="54">
        <f t="shared" si="1098"/>
        <v>3241.2437660207597</v>
      </c>
      <c r="AD921" s="54">
        <f t="shared" si="1099"/>
        <v>1135.442</v>
      </c>
      <c r="AE921" s="54">
        <f t="shared" si="1100"/>
        <v>1917.64</v>
      </c>
      <c r="AF921" s="54">
        <f t="shared" si="1101"/>
        <v>0</v>
      </c>
      <c r="AG921" s="54"/>
      <c r="AH921" s="42">
        <f t="shared" si="1102"/>
        <v>25915.569999999996</v>
      </c>
      <c r="AI921" s="56">
        <f t="shared" si="1103"/>
        <v>612.51000000000568</v>
      </c>
    </row>
    <row r="922" spans="1:35" x14ac:dyDescent="0.25">
      <c r="A922" s="31">
        <v>4</v>
      </c>
      <c r="B922" s="147">
        <v>1465.7</v>
      </c>
      <c r="C922" s="33">
        <v>2.2999999999999998</v>
      </c>
      <c r="D922" s="33">
        <v>11.58</v>
      </c>
      <c r="E922" s="33">
        <v>2.2999999999999998</v>
      </c>
      <c r="F922" s="35">
        <v>0.77</v>
      </c>
      <c r="G922" s="35">
        <v>1.33</v>
      </c>
      <c r="H922" s="35"/>
      <c r="I922" s="51">
        <v>26499.9</v>
      </c>
      <c r="J922" s="41">
        <f t="shared" si="1093"/>
        <v>3077.9850000000015</v>
      </c>
      <c r="K922" s="41">
        <f t="shared" si="1104"/>
        <v>16972.806</v>
      </c>
      <c r="L922" s="41">
        <f t="shared" si="1105"/>
        <v>3371.1099999999997</v>
      </c>
      <c r="M922" s="41">
        <f t="shared" si="1106"/>
        <v>1128.5890000000002</v>
      </c>
      <c r="N922" s="41">
        <v>1949.41</v>
      </c>
      <c r="O922" s="41"/>
      <c r="P922" s="213">
        <f t="shared" si="1094"/>
        <v>1.1284714281940686</v>
      </c>
      <c r="Q922" s="40">
        <f t="shared" si="1073"/>
        <v>26499.9</v>
      </c>
      <c r="R922" s="51">
        <v>29904.38</v>
      </c>
      <c r="S922" s="41">
        <f t="shared" si="1107"/>
        <v>3469.8316157457216</v>
      </c>
      <c r="T922" s="41">
        <f t="shared" si="1108"/>
        <v>19153.326627280858</v>
      </c>
      <c r="U922" s="41">
        <f t="shared" si="1109"/>
        <v>3804.2013162993062</v>
      </c>
      <c r="V922" s="41">
        <f t="shared" si="1095"/>
        <v>1273.5804406741158</v>
      </c>
      <c r="W922" s="51">
        <v>2203.44</v>
      </c>
      <c r="X922" s="51"/>
      <c r="Y922" s="41"/>
      <c r="Z922" s="40">
        <f t="shared" si="1110"/>
        <v>29904.38</v>
      </c>
      <c r="AA922" s="54">
        <f t="shared" si="1096"/>
        <v>3614.8230564198384</v>
      </c>
      <c r="AB922" s="54">
        <f t="shared" si="1097"/>
        <v>19153.326627280858</v>
      </c>
      <c r="AC922" s="54">
        <f t="shared" si="1098"/>
        <v>3804.2013162993062</v>
      </c>
      <c r="AD922" s="54">
        <f t="shared" si="1099"/>
        <v>1128.5890000000002</v>
      </c>
      <c r="AE922" s="54">
        <f t="shared" si="1100"/>
        <v>2203.44</v>
      </c>
      <c r="AF922" s="54">
        <f t="shared" si="1101"/>
        <v>0</v>
      </c>
      <c r="AG922" s="54"/>
      <c r="AH922" s="42">
        <f t="shared" si="1102"/>
        <v>29904.38</v>
      </c>
      <c r="AI922" s="56">
        <f t="shared" si="1103"/>
        <v>-3404.4799999999996</v>
      </c>
    </row>
    <row r="923" spans="1:35" x14ac:dyDescent="0.25">
      <c r="A923" s="31">
        <v>5</v>
      </c>
      <c r="B923" s="147">
        <v>8489.5</v>
      </c>
      <c r="C923" s="33">
        <v>2.2999999999999998</v>
      </c>
      <c r="D923" s="33">
        <v>10.64</v>
      </c>
      <c r="E923" s="33">
        <v>3.72</v>
      </c>
      <c r="F923" s="35">
        <v>0.77</v>
      </c>
      <c r="G923" s="35">
        <v>1.33</v>
      </c>
      <c r="H923" s="35"/>
      <c r="I923" s="51">
        <v>157568.85</v>
      </c>
      <c r="J923" s="41">
        <f t="shared" si="1093"/>
        <v>17831.365000000005</v>
      </c>
      <c r="K923" s="41">
        <f t="shared" si="1104"/>
        <v>90328.28</v>
      </c>
      <c r="L923" s="41">
        <f t="shared" si="1105"/>
        <v>31580.940000000002</v>
      </c>
      <c r="M923" s="41">
        <f t="shared" si="1106"/>
        <v>6536.915</v>
      </c>
      <c r="N923" s="41">
        <v>11291.35</v>
      </c>
      <c r="O923" s="41"/>
      <c r="P923" s="213">
        <f t="shared" si="1094"/>
        <v>1.0985811599183468</v>
      </c>
      <c r="Q923" s="40">
        <f t="shared" si="1073"/>
        <v>157568.85</v>
      </c>
      <c r="R923" s="51">
        <v>173102.17</v>
      </c>
      <c r="S923" s="41">
        <f t="shared" si="1107"/>
        <v>19584.156024671451</v>
      </c>
      <c r="T923" s="41">
        <f t="shared" si="1108"/>
        <v>99232.946615829205</v>
      </c>
      <c r="U923" s="41">
        <f t="shared" si="1109"/>
        <v>34694.225696511719</v>
      </c>
      <c r="V923" s="41">
        <f t="shared" si="1095"/>
        <v>7181.3316629876399</v>
      </c>
      <c r="W923" s="51">
        <v>12409.51</v>
      </c>
      <c r="X923" s="51"/>
      <c r="Y923" s="41"/>
      <c r="Z923" s="40">
        <f t="shared" si="1110"/>
        <v>173102.17000000004</v>
      </c>
      <c r="AA923" s="54">
        <f t="shared" si="1096"/>
        <v>20228.572687659107</v>
      </c>
      <c r="AB923" s="54">
        <f t="shared" si="1097"/>
        <v>99232.946615829205</v>
      </c>
      <c r="AC923" s="54">
        <f t="shared" si="1098"/>
        <v>34694.225696511719</v>
      </c>
      <c r="AD923" s="54">
        <f t="shared" si="1099"/>
        <v>6536.915</v>
      </c>
      <c r="AE923" s="54">
        <f t="shared" si="1100"/>
        <v>12409.51</v>
      </c>
      <c r="AF923" s="54">
        <f t="shared" si="1101"/>
        <v>0</v>
      </c>
      <c r="AG923" s="54"/>
      <c r="AH923" s="42">
        <f t="shared" si="1102"/>
        <v>173102.17000000004</v>
      </c>
      <c r="AI923" s="56">
        <f t="shared" si="1103"/>
        <v>-15533.320000000036</v>
      </c>
    </row>
    <row r="924" spans="1:35" x14ac:dyDescent="0.25">
      <c r="A924" s="31">
        <v>6</v>
      </c>
      <c r="B924" s="147">
        <v>10701.3</v>
      </c>
      <c r="C924" s="33">
        <v>2.2999999999999998</v>
      </c>
      <c r="D924" s="33">
        <v>10.85</v>
      </c>
      <c r="E924" s="33">
        <v>2.5099999999999998</v>
      </c>
      <c r="F924" s="35">
        <v>0.77</v>
      </c>
      <c r="G924" s="35">
        <v>1.33</v>
      </c>
      <c r="H924" s="35"/>
      <c r="I924" s="51">
        <v>188022.09</v>
      </c>
      <c r="J924" s="41">
        <f t="shared" si="1093"/>
        <v>22579.961000000018</v>
      </c>
      <c r="K924" s="41">
        <f t="shared" si="1104"/>
        <v>116109.10499999998</v>
      </c>
      <c r="L924" s="41">
        <f t="shared" si="1105"/>
        <v>26860.262999999995</v>
      </c>
      <c r="M924" s="41">
        <f t="shared" si="1106"/>
        <v>8240.0010000000002</v>
      </c>
      <c r="N924" s="41">
        <v>14232.76</v>
      </c>
      <c r="O924" s="41"/>
      <c r="P924" s="213">
        <f t="shared" si="1094"/>
        <v>1.1244108072620616</v>
      </c>
      <c r="Q924" s="40">
        <f t="shared" si="1073"/>
        <v>188022.09</v>
      </c>
      <c r="R924" s="51">
        <v>211414.07</v>
      </c>
      <c r="S924" s="41">
        <f t="shared" si="1107"/>
        <v>25373.761337123091</v>
      </c>
      <c r="T924" s="41">
        <f t="shared" si="1108"/>
        <v>130554.33248352545</v>
      </c>
      <c r="U924" s="41">
        <f t="shared" si="1109"/>
        <v>30201.970003101276</v>
      </c>
      <c r="V924" s="41">
        <f t="shared" si="1095"/>
        <v>9265.1461762501949</v>
      </c>
      <c r="W924" s="51">
        <v>16018.86</v>
      </c>
      <c r="X924" s="51"/>
      <c r="Y924" s="41"/>
      <c r="Z924" s="40">
        <f t="shared" si="1110"/>
        <v>211414.07</v>
      </c>
      <c r="AA924" s="54">
        <f t="shared" si="1096"/>
        <v>26398.906513373309</v>
      </c>
      <c r="AB924" s="54">
        <f t="shared" si="1097"/>
        <v>130554.33248352545</v>
      </c>
      <c r="AC924" s="54">
        <f t="shared" si="1098"/>
        <v>30201.970003101276</v>
      </c>
      <c r="AD924" s="54">
        <f t="shared" si="1099"/>
        <v>8240.0010000000002</v>
      </c>
      <c r="AE924" s="54">
        <f t="shared" si="1100"/>
        <v>16018.86</v>
      </c>
      <c r="AF924" s="54">
        <f t="shared" si="1101"/>
        <v>0</v>
      </c>
      <c r="AG924" s="54"/>
      <c r="AH924" s="42">
        <f t="shared" si="1102"/>
        <v>211414.07</v>
      </c>
      <c r="AI924" s="56">
        <f t="shared" si="1103"/>
        <v>-23391.98000000001</v>
      </c>
    </row>
    <row r="925" spans="1:35" x14ac:dyDescent="0.25">
      <c r="A925" s="31">
        <v>7</v>
      </c>
      <c r="B925" s="147">
        <v>4988.2</v>
      </c>
      <c r="C925" s="33">
        <v>2.2999999999999998</v>
      </c>
      <c r="D925" s="33">
        <v>11.22</v>
      </c>
      <c r="E925" s="33">
        <v>3.45</v>
      </c>
      <c r="F925" s="35">
        <v>0.77</v>
      </c>
      <c r="G925" s="35">
        <v>1.33</v>
      </c>
      <c r="H925" s="35"/>
      <c r="I925" s="51">
        <v>95374.52</v>
      </c>
      <c r="J925" s="41">
        <f>I925-K925-L925-M925-N925-O925</f>
        <v>11722.222000000003</v>
      </c>
      <c r="K925" s="41">
        <f t="shared" si="1104"/>
        <v>55967.603999999999</v>
      </c>
      <c r="L925" s="41">
        <f t="shared" si="1105"/>
        <v>17209.29</v>
      </c>
      <c r="M925" s="41">
        <f t="shared" si="1106"/>
        <v>3840.9139999999998</v>
      </c>
      <c r="N925" s="41">
        <v>6634.49</v>
      </c>
      <c r="O925" s="41"/>
      <c r="P925" s="213">
        <f t="shared" si="1094"/>
        <v>1.0651480080843394</v>
      </c>
      <c r="Q925" s="40">
        <f t="shared" si="1073"/>
        <v>95374.52</v>
      </c>
      <c r="R925" s="51">
        <v>101587.98</v>
      </c>
      <c r="S925" s="41">
        <f t="shared" si="1107"/>
        <v>12473.205221777895</v>
      </c>
      <c r="T925" s="41">
        <f t="shared" si="1108"/>
        <v>59613.781917853106</v>
      </c>
      <c r="U925" s="41">
        <f t="shared" si="1109"/>
        <v>18330.440964045742</v>
      </c>
      <c r="V925" s="41">
        <f t="shared" si="1095"/>
        <v>4091.1418963232522</v>
      </c>
      <c r="W925" s="51">
        <v>7079.41</v>
      </c>
      <c r="X925" s="51"/>
      <c r="Y925" s="41"/>
      <c r="Z925" s="40">
        <f t="shared" si="1110"/>
        <v>101587.98000000001</v>
      </c>
      <c r="AA925" s="54">
        <f t="shared" si="1096"/>
        <v>12723.433118101151</v>
      </c>
      <c r="AB925" s="54">
        <f t="shared" si="1097"/>
        <v>59613.781917853106</v>
      </c>
      <c r="AC925" s="54">
        <f t="shared" si="1098"/>
        <v>18330.440964045742</v>
      </c>
      <c r="AD925" s="54">
        <f t="shared" si="1099"/>
        <v>3840.9139999999998</v>
      </c>
      <c r="AE925" s="54">
        <f t="shared" si="1100"/>
        <v>7079.41</v>
      </c>
      <c r="AF925" s="54">
        <f t="shared" si="1101"/>
        <v>0</v>
      </c>
      <c r="AG925" s="54"/>
      <c r="AH925" s="42">
        <f t="shared" si="1102"/>
        <v>101587.98000000001</v>
      </c>
      <c r="AI925" s="56">
        <f t="shared" si="1103"/>
        <v>-6213.4600000000064</v>
      </c>
    </row>
    <row r="926" spans="1:35" x14ac:dyDescent="0.25">
      <c r="A926" s="31">
        <v>8</v>
      </c>
      <c r="B926" s="147">
        <v>2363.9</v>
      </c>
      <c r="C926" s="33">
        <v>2.2999999999999998</v>
      </c>
      <c r="D926" s="33">
        <v>11.02</v>
      </c>
      <c r="E926" s="33">
        <v>3.07</v>
      </c>
      <c r="F926" s="35">
        <v>0.77</v>
      </c>
      <c r="G926" s="35">
        <v>1.33</v>
      </c>
      <c r="H926" s="35"/>
      <c r="I926" s="51">
        <v>43472.27</v>
      </c>
      <c r="J926" s="41">
        <f>I926-K926-L926-M926-N926-O926</f>
        <v>5200.655999999999</v>
      </c>
      <c r="K926" s="41">
        <f t="shared" si="1104"/>
        <v>26050.178</v>
      </c>
      <c r="L926" s="41">
        <f t="shared" si="1105"/>
        <v>7257.1729999999998</v>
      </c>
      <c r="M926" s="41">
        <f t="shared" si="1106"/>
        <v>1820.2030000000002</v>
      </c>
      <c r="N926" s="41">
        <v>3144.06</v>
      </c>
      <c r="O926" s="41"/>
      <c r="P926" s="213">
        <f t="shared" si="1094"/>
        <v>1.2017925449947751</v>
      </c>
      <c r="Q926" s="40">
        <f t="shared" si="1073"/>
        <v>43472.27</v>
      </c>
      <c r="R926" s="51">
        <v>52244.65</v>
      </c>
      <c r="S926" s="41">
        <f t="shared" si="1107"/>
        <v>6250.1674788986102</v>
      </c>
      <c r="T926" s="41">
        <f t="shared" si="1108"/>
        <v>31306.909716186899</v>
      </c>
      <c r="U926" s="41">
        <f t="shared" si="1109"/>
        <v>8721.6164091373666</v>
      </c>
      <c r="V926" s="41">
        <f t="shared" si="1095"/>
        <v>2187.5063957771249</v>
      </c>
      <c r="W926" s="51">
        <v>3778.45</v>
      </c>
      <c r="X926" s="51"/>
      <c r="Y926" s="41"/>
      <c r="Z926" s="40">
        <f t="shared" si="1110"/>
        <v>52244.65</v>
      </c>
      <c r="AA926" s="54">
        <f t="shared" si="1096"/>
        <v>6617.4708746757387</v>
      </c>
      <c r="AB926" s="54">
        <f t="shared" si="1097"/>
        <v>31306.909716186899</v>
      </c>
      <c r="AC926" s="54">
        <f t="shared" si="1098"/>
        <v>8721.6164091373666</v>
      </c>
      <c r="AD926" s="54">
        <f t="shared" si="1099"/>
        <v>1820.2030000000002</v>
      </c>
      <c r="AE926" s="54">
        <f t="shared" si="1100"/>
        <v>3778.45</v>
      </c>
      <c r="AF926" s="54">
        <f t="shared" si="1101"/>
        <v>0</v>
      </c>
      <c r="AG926" s="54"/>
      <c r="AH926" s="42">
        <f t="shared" si="1102"/>
        <v>52244.65</v>
      </c>
      <c r="AI926" s="56">
        <f t="shared" si="1103"/>
        <v>-8772.3800000000047</v>
      </c>
    </row>
    <row r="927" spans="1:35" x14ac:dyDescent="0.25">
      <c r="A927" s="31">
        <v>9</v>
      </c>
      <c r="B927" s="147">
        <v>7667.4</v>
      </c>
      <c r="C927" s="33">
        <v>2.2999999999999998</v>
      </c>
      <c r="D927" s="33">
        <v>10.91</v>
      </c>
      <c r="E927" s="33">
        <v>3.26</v>
      </c>
      <c r="F927" s="35">
        <v>0.77</v>
      </c>
      <c r="G927" s="35">
        <v>1.33</v>
      </c>
      <c r="H927" s="35"/>
      <c r="I927" s="51">
        <v>142384.65</v>
      </c>
      <c r="J927" s="41">
        <f>I927-K927-L927-M927-N927-O927</f>
        <v>17636.103999999988</v>
      </c>
      <c r="K927" s="41">
        <f t="shared" si="1104"/>
        <v>83651.334000000003</v>
      </c>
      <c r="L927" s="41">
        <f t="shared" si="1105"/>
        <v>24995.723999999998</v>
      </c>
      <c r="M927" s="41">
        <f t="shared" si="1106"/>
        <v>5903.8980000000001</v>
      </c>
      <c r="N927" s="41">
        <v>10197.59</v>
      </c>
      <c r="O927" s="41"/>
      <c r="P927" s="213">
        <f t="shared" si="1094"/>
        <v>1.0866221183252549</v>
      </c>
      <c r="Q927" s="40">
        <f t="shared" si="1073"/>
        <v>142384.65</v>
      </c>
      <c r="R927" s="51">
        <v>154718.31</v>
      </c>
      <c r="S927" s="41">
        <f t="shared" si="1107"/>
        <v>19204.217535096934</v>
      </c>
      <c r="T927" s="41">
        <f t="shared" si="1108"/>
        <v>90897.389751813418</v>
      </c>
      <c r="U927" s="41">
        <f t="shared" si="1109"/>
        <v>27160.906561953412</v>
      </c>
      <c r="V927" s="41">
        <f t="shared" si="1095"/>
        <v>6415.3061511362357</v>
      </c>
      <c r="W927" s="51">
        <v>11040.49</v>
      </c>
      <c r="X927" s="51"/>
      <c r="Y927" s="41"/>
      <c r="Z927" s="40">
        <f t="shared" si="1110"/>
        <v>154718.31</v>
      </c>
      <c r="AA927" s="54">
        <f t="shared" si="1096"/>
        <v>19715.625686233194</v>
      </c>
      <c r="AB927" s="54">
        <f t="shared" si="1097"/>
        <v>90897.389751813418</v>
      </c>
      <c r="AC927" s="54">
        <f t="shared" si="1098"/>
        <v>27160.906561953412</v>
      </c>
      <c r="AD927" s="54">
        <f t="shared" si="1099"/>
        <v>5903.8980000000001</v>
      </c>
      <c r="AE927" s="54">
        <f t="shared" si="1100"/>
        <v>11040.49</v>
      </c>
      <c r="AF927" s="54">
        <f t="shared" si="1101"/>
        <v>0</v>
      </c>
      <c r="AG927" s="54"/>
      <c r="AH927" s="42">
        <f t="shared" si="1102"/>
        <v>154718.31</v>
      </c>
      <c r="AI927" s="56">
        <f t="shared" si="1103"/>
        <v>-12333.660000000003</v>
      </c>
    </row>
    <row r="928" spans="1:35" x14ac:dyDescent="0.25">
      <c r="A928" s="31">
        <v>10</v>
      </c>
      <c r="B928" s="147">
        <v>6150.5</v>
      </c>
      <c r="C928" s="33">
        <v>2.2999999999999998</v>
      </c>
      <c r="D928" s="33">
        <v>10.63</v>
      </c>
      <c r="E928" s="33">
        <v>3.97</v>
      </c>
      <c r="F928" s="35">
        <v>0.77</v>
      </c>
      <c r="G928" s="35">
        <v>1.33</v>
      </c>
      <c r="H928" s="35"/>
      <c r="I928" s="51">
        <v>116860.41</v>
      </c>
      <c r="J928" s="41">
        <f t="shared" ref="J928:J934" si="1111">I928-K928-L928-M928-N928</f>
        <v>14147.024999999998</v>
      </c>
      <c r="K928" s="41">
        <f t="shared" si="1104"/>
        <v>65379.815000000002</v>
      </c>
      <c r="L928" s="41">
        <f t="shared" si="1105"/>
        <v>24417.485000000001</v>
      </c>
      <c r="M928" s="41">
        <f t="shared" si="1106"/>
        <v>4735.8850000000002</v>
      </c>
      <c r="N928" s="41">
        <v>8180.2</v>
      </c>
      <c r="O928" s="41"/>
      <c r="P928" s="213">
        <f t="shared" si="1094"/>
        <v>1.190364469883342</v>
      </c>
      <c r="Q928" s="40">
        <f t="shared" si="1073"/>
        <v>116860.41</v>
      </c>
      <c r="R928" s="51">
        <v>139106.48000000001</v>
      </c>
      <c r="S928" s="41">
        <f t="shared" si="1107"/>
        <v>16840.095351091113</v>
      </c>
      <c r="T928" s="41">
        <f t="shared" si="1108"/>
        <v>77825.808823545973</v>
      </c>
      <c r="U928" s="41">
        <f t="shared" si="1109"/>
        <v>29065.706587909455</v>
      </c>
      <c r="V928" s="41">
        <f t="shared" si="1095"/>
        <v>5637.4292374534716</v>
      </c>
      <c r="W928" s="51">
        <v>9737.44</v>
      </c>
      <c r="X928" s="51"/>
      <c r="Y928" s="41"/>
      <c r="Z928" s="40">
        <f t="shared" si="1110"/>
        <v>139106.48000000001</v>
      </c>
      <c r="AA928" s="54">
        <f t="shared" si="1096"/>
        <v>17741.639588544582</v>
      </c>
      <c r="AB928" s="54">
        <f t="shared" si="1097"/>
        <v>77825.808823545973</v>
      </c>
      <c r="AC928" s="54">
        <f t="shared" si="1098"/>
        <v>29065.706587909455</v>
      </c>
      <c r="AD928" s="54">
        <f t="shared" si="1099"/>
        <v>4735.8850000000002</v>
      </c>
      <c r="AE928" s="54">
        <f t="shared" si="1100"/>
        <v>9737.44</v>
      </c>
      <c r="AF928" s="54">
        <f t="shared" si="1101"/>
        <v>0</v>
      </c>
      <c r="AG928" s="54"/>
      <c r="AH928" s="42">
        <f t="shared" si="1102"/>
        <v>139106.48000000001</v>
      </c>
      <c r="AI928" s="56">
        <f t="shared" si="1103"/>
        <v>-22246.070000000007</v>
      </c>
    </row>
    <row r="929" spans="1:35" x14ac:dyDescent="0.25">
      <c r="A929" s="31">
        <v>11</v>
      </c>
      <c r="B929" s="147">
        <v>6020.7</v>
      </c>
      <c r="C929" s="33">
        <v>2.2999999999999998</v>
      </c>
      <c r="D929" s="33">
        <v>10.48</v>
      </c>
      <c r="E929" s="33">
        <v>3.3</v>
      </c>
      <c r="F929" s="35">
        <v>0.77</v>
      </c>
      <c r="G929" s="35">
        <v>1.33</v>
      </c>
      <c r="H929" s="35"/>
      <c r="I929" s="51">
        <v>110118.57</v>
      </c>
      <c r="J929" s="41">
        <f t="shared" si="1111"/>
        <v>14509.81500000001</v>
      </c>
      <c r="K929" s="41">
        <f t="shared" si="1104"/>
        <v>63096.936000000002</v>
      </c>
      <c r="L929" s="41">
        <f t="shared" si="1105"/>
        <v>19868.309999999998</v>
      </c>
      <c r="M929" s="41">
        <f t="shared" si="1106"/>
        <v>4635.9390000000003</v>
      </c>
      <c r="N929" s="41">
        <v>8007.57</v>
      </c>
      <c r="O929" s="41"/>
      <c r="P929" s="213">
        <f t="shared" si="1094"/>
        <v>1.2745689487249969</v>
      </c>
      <c r="Q929" s="40">
        <f t="shared" si="1073"/>
        <v>110118.57</v>
      </c>
      <c r="R929" s="51">
        <v>140353.71</v>
      </c>
      <c r="S929" s="41">
        <f t="shared" si="1107"/>
        <v>18481.91972748602</v>
      </c>
      <c r="T929" s="41">
        <f t="shared" si="1108"/>
        <v>80421.395385288415</v>
      </c>
      <c r="U929" s="41">
        <f t="shared" si="1109"/>
        <v>25323.530989642342</v>
      </c>
      <c r="V929" s="41">
        <f t="shared" si="1095"/>
        <v>5908.8238975832137</v>
      </c>
      <c r="W929" s="51">
        <v>10218.040000000001</v>
      </c>
      <c r="X929" s="51"/>
      <c r="Y929" s="41"/>
      <c r="Z929" s="40">
        <f t="shared" si="1110"/>
        <v>140353.71</v>
      </c>
      <c r="AA929" s="54">
        <f t="shared" si="1096"/>
        <v>19754.804625069228</v>
      </c>
      <c r="AB929" s="54">
        <f t="shared" si="1097"/>
        <v>80421.395385288415</v>
      </c>
      <c r="AC929" s="54">
        <f t="shared" si="1098"/>
        <v>25323.530989642342</v>
      </c>
      <c r="AD929" s="54">
        <f t="shared" si="1099"/>
        <v>4635.9390000000003</v>
      </c>
      <c r="AE929" s="54">
        <f t="shared" si="1100"/>
        <v>10218.040000000001</v>
      </c>
      <c r="AF929" s="54">
        <f t="shared" si="1101"/>
        <v>0</v>
      </c>
      <c r="AG929" s="54"/>
      <c r="AH929" s="42">
        <f t="shared" si="1102"/>
        <v>140353.71</v>
      </c>
      <c r="AI929" s="56">
        <f t="shared" si="1103"/>
        <v>-30235.139999999985</v>
      </c>
    </row>
    <row r="930" spans="1:35" x14ac:dyDescent="0.25">
      <c r="A930" s="31">
        <v>12</v>
      </c>
      <c r="B930" s="147">
        <v>2819.7</v>
      </c>
      <c r="C930" s="33">
        <v>2.2999999999999998</v>
      </c>
      <c r="D930" s="33">
        <v>10.71</v>
      </c>
      <c r="E930" s="33">
        <v>2.95</v>
      </c>
      <c r="F930" s="35">
        <v>0.77</v>
      </c>
      <c r="G930" s="35">
        <v>1.33</v>
      </c>
      <c r="H930" s="35"/>
      <c r="I930" s="51">
        <v>51205.83</v>
      </c>
      <c r="J930" s="41">
        <f t="shared" si="1111"/>
        <v>6767.3590000000013</v>
      </c>
      <c r="K930" s="41">
        <f t="shared" si="1104"/>
        <v>30198.987000000001</v>
      </c>
      <c r="L930" s="41">
        <f t="shared" si="1105"/>
        <v>8318.1149999999998</v>
      </c>
      <c r="M930" s="41">
        <f t="shared" si="1106"/>
        <v>2171.1689999999999</v>
      </c>
      <c r="N930" s="41">
        <v>3750.2</v>
      </c>
      <c r="O930" s="41"/>
      <c r="P930" s="213">
        <f t="shared" si="1094"/>
        <v>1.0129397375259808</v>
      </c>
      <c r="Q930" s="40">
        <f t="shared" si="1073"/>
        <v>51205.83</v>
      </c>
      <c r="R930" s="51">
        <v>51868.42</v>
      </c>
      <c r="S930" s="41">
        <f t="shared" si="1107"/>
        <v>6854.8934528740228</v>
      </c>
      <c r="T930" s="41">
        <f t="shared" si="1108"/>
        <v>30589.753965330507</v>
      </c>
      <c r="U930" s="41">
        <f t="shared" si="1109"/>
        <v>8425.7492248109229</v>
      </c>
      <c r="V930" s="41">
        <f t="shared" si="1095"/>
        <v>2199.2633569845461</v>
      </c>
      <c r="W930" s="51">
        <v>3798.76</v>
      </c>
      <c r="X930" s="51"/>
      <c r="Y930" s="41"/>
      <c r="Z930" s="40">
        <f t="shared" si="1110"/>
        <v>51868.420000000006</v>
      </c>
      <c r="AA930" s="54">
        <f t="shared" si="1096"/>
        <v>6882.9878098585687</v>
      </c>
      <c r="AB930" s="54">
        <f t="shared" si="1097"/>
        <v>30589.753965330507</v>
      </c>
      <c r="AC930" s="54">
        <f t="shared" si="1098"/>
        <v>8425.7492248109229</v>
      </c>
      <c r="AD930" s="54">
        <f t="shared" si="1099"/>
        <v>2171.1689999999999</v>
      </c>
      <c r="AE930" s="54">
        <f t="shared" si="1100"/>
        <v>3798.76</v>
      </c>
      <c r="AF930" s="54">
        <f t="shared" si="1101"/>
        <v>0</v>
      </c>
      <c r="AG930" s="54"/>
      <c r="AH930" s="42">
        <f t="shared" si="1102"/>
        <v>51868.42</v>
      </c>
      <c r="AI930" s="56">
        <f t="shared" si="1103"/>
        <v>-662.59000000000378</v>
      </c>
    </row>
    <row r="931" spans="1:35" x14ac:dyDescent="0.25">
      <c r="A931" s="31">
        <v>13</v>
      </c>
      <c r="B931" s="147">
        <v>7986.1</v>
      </c>
      <c r="C931" s="33">
        <v>2.2999999999999998</v>
      </c>
      <c r="D931" s="33">
        <v>10.74</v>
      </c>
      <c r="E931" s="33">
        <v>2.81</v>
      </c>
      <c r="F931" s="35">
        <v>0.77</v>
      </c>
      <c r="G931" s="35">
        <v>1.33</v>
      </c>
      <c r="H931" s="35"/>
      <c r="I931" s="51">
        <v>143750.42000000001</v>
      </c>
      <c r="J931" s="41">
        <f t="shared" si="1111"/>
        <v>18767.918000000001</v>
      </c>
      <c r="K931" s="41">
        <f t="shared" si="1104"/>
        <v>85770.714000000007</v>
      </c>
      <c r="L931" s="41">
        <f t="shared" si="1105"/>
        <v>22440.941000000003</v>
      </c>
      <c r="M931" s="41">
        <f t="shared" si="1106"/>
        <v>6149.2970000000005</v>
      </c>
      <c r="N931" s="41">
        <v>10621.55</v>
      </c>
      <c r="O931" s="41"/>
      <c r="P931" s="213">
        <f t="shared" si="1094"/>
        <v>1.1374518418798358</v>
      </c>
      <c r="Q931" s="40">
        <f t="shared" si="1073"/>
        <v>143750.42000000001</v>
      </c>
      <c r="R931" s="51">
        <v>163509.18</v>
      </c>
      <c r="S931" s="41">
        <f t="shared" si="1107"/>
        <v>21321.994508468488</v>
      </c>
      <c r="T931" s="41">
        <f t="shared" si="1108"/>
        <v>97560.056618648625</v>
      </c>
      <c r="U931" s="41">
        <f t="shared" si="1109"/>
        <v>25525.489673966727</v>
      </c>
      <c r="V931" s="41">
        <f t="shared" si="1095"/>
        <v>6994.5291989161497</v>
      </c>
      <c r="W931" s="51">
        <v>12107.11</v>
      </c>
      <c r="X931" s="51"/>
      <c r="Y931" s="41"/>
      <c r="Z931" s="40">
        <f t="shared" si="1110"/>
        <v>163509.18</v>
      </c>
      <c r="AA931" s="54">
        <f t="shared" si="1096"/>
        <v>22167.22670738466</v>
      </c>
      <c r="AB931" s="54">
        <f t="shared" si="1097"/>
        <v>97560.056618648625</v>
      </c>
      <c r="AC931" s="54">
        <f t="shared" si="1098"/>
        <v>25525.489673966727</v>
      </c>
      <c r="AD931" s="54">
        <f t="shared" si="1099"/>
        <v>6149.2970000000005</v>
      </c>
      <c r="AE931" s="54">
        <f t="shared" si="1100"/>
        <v>12107.11</v>
      </c>
      <c r="AF931" s="54">
        <f t="shared" si="1101"/>
        <v>0</v>
      </c>
      <c r="AG931" s="54"/>
      <c r="AH931" s="42">
        <f t="shared" si="1102"/>
        <v>163509.18</v>
      </c>
      <c r="AI931" s="56">
        <f t="shared" si="1103"/>
        <v>-19758.75999999998</v>
      </c>
    </row>
    <row r="932" spans="1:35" x14ac:dyDescent="0.25">
      <c r="A932" s="31">
        <v>14</v>
      </c>
      <c r="B932" s="147">
        <v>6546</v>
      </c>
      <c r="C932" s="33">
        <v>2.2999999999999998</v>
      </c>
      <c r="D932" s="33">
        <v>11.04</v>
      </c>
      <c r="E932" s="33">
        <v>2.82</v>
      </c>
      <c r="F932" s="35">
        <v>0.77</v>
      </c>
      <c r="G932" s="35">
        <v>1.33</v>
      </c>
      <c r="H932" s="35"/>
      <c r="I932" s="51">
        <v>119464.95</v>
      </c>
      <c r="J932" s="41">
        <f t="shared" si="1111"/>
        <v>14990.720000000001</v>
      </c>
      <c r="K932" s="41">
        <f t="shared" si="1104"/>
        <v>72267.839999999997</v>
      </c>
      <c r="L932" s="41">
        <f t="shared" si="1105"/>
        <v>18459.719999999998</v>
      </c>
      <c r="M932" s="41">
        <f t="shared" si="1106"/>
        <v>5040.42</v>
      </c>
      <c r="N932" s="41">
        <v>8706.25</v>
      </c>
      <c r="O932" s="41"/>
      <c r="P932" s="213">
        <f t="shared" si="1094"/>
        <v>1.0616653671223233</v>
      </c>
      <c r="Q932" s="40">
        <f t="shared" si="1073"/>
        <v>119464.95</v>
      </c>
      <c r="R932" s="51">
        <v>126831.8</v>
      </c>
      <c r="S932" s="41">
        <f t="shared" si="1107"/>
        <v>15906.802354736697</v>
      </c>
      <c r="T932" s="41">
        <f t="shared" si="1108"/>
        <v>76724.262884737313</v>
      </c>
      <c r="U932" s="41">
        <f t="shared" si="1109"/>
        <v>19598.045410775292</v>
      </c>
      <c r="V932" s="41">
        <f t="shared" si="1095"/>
        <v>5351.239349750701</v>
      </c>
      <c r="W932" s="51">
        <v>9251.4500000000007</v>
      </c>
      <c r="X932" s="51"/>
      <c r="Y932" s="41"/>
      <c r="Z932" s="40">
        <f t="shared" si="1110"/>
        <v>126831.79999999999</v>
      </c>
      <c r="AA932" s="54">
        <f t="shared" si="1096"/>
        <v>16217.621704487392</v>
      </c>
      <c r="AB932" s="54">
        <f t="shared" si="1097"/>
        <v>76724.262884737313</v>
      </c>
      <c r="AC932" s="54">
        <f t="shared" si="1098"/>
        <v>19598.045410775292</v>
      </c>
      <c r="AD932" s="54">
        <f t="shared" si="1099"/>
        <v>5040.42</v>
      </c>
      <c r="AE932" s="54">
        <f t="shared" si="1100"/>
        <v>9251.4500000000007</v>
      </c>
      <c r="AF932" s="54">
        <f t="shared" si="1101"/>
        <v>0</v>
      </c>
      <c r="AG932" s="54"/>
      <c r="AH932" s="42">
        <f t="shared" si="1102"/>
        <v>126831.79999999999</v>
      </c>
      <c r="AI932" s="56">
        <f t="shared" si="1103"/>
        <v>-7366.8499999999913</v>
      </c>
    </row>
    <row r="933" spans="1:35" x14ac:dyDescent="0.25">
      <c r="A933" s="31">
        <v>31</v>
      </c>
      <c r="B933" s="147">
        <v>2810.1</v>
      </c>
      <c r="C933" s="33">
        <v>2.2999999999999998</v>
      </c>
      <c r="D933" s="33">
        <v>10.98</v>
      </c>
      <c r="E933" s="33">
        <v>3.74</v>
      </c>
      <c r="F933" s="35">
        <v>0.77</v>
      </c>
      <c r="G933" s="35">
        <v>1.33</v>
      </c>
      <c r="H933" s="35"/>
      <c r="I933" s="51">
        <v>52854.43</v>
      </c>
      <c r="J933" s="41">
        <f t="shared" si="1111"/>
        <v>5588.7309999999998</v>
      </c>
      <c r="K933" s="41">
        <f t="shared" si="1104"/>
        <v>30854.898000000001</v>
      </c>
      <c r="L933" s="41">
        <f t="shared" si="1105"/>
        <v>10509.773999999999</v>
      </c>
      <c r="M933" s="41">
        <f t="shared" si="1106"/>
        <v>2163.777</v>
      </c>
      <c r="N933" s="41">
        <v>3737.25</v>
      </c>
      <c r="O933" s="41"/>
      <c r="P933" s="213">
        <f t="shared" si="1094"/>
        <v>1.1735582050549027</v>
      </c>
      <c r="Q933" s="40">
        <f t="shared" si="1073"/>
        <v>52854.43</v>
      </c>
      <c r="R933" s="51">
        <v>62027.75</v>
      </c>
      <c r="S933" s="41">
        <f t="shared" si="1107"/>
        <v>6558.7215227361276</v>
      </c>
      <c r="T933" s="41">
        <f t="shared" si="1108"/>
        <v>36210.018714032107</v>
      </c>
      <c r="U933" s="41">
        <f t="shared" si="1109"/>
        <v>12333.831510972685</v>
      </c>
      <c r="V933" s="41">
        <f t="shared" si="1095"/>
        <v>2539.3182522590823</v>
      </c>
      <c r="W933" s="51">
        <v>4385.8599999999997</v>
      </c>
      <c r="X933" s="51"/>
      <c r="Y933" s="41"/>
      <c r="Z933" s="40">
        <f t="shared" si="1110"/>
        <v>62027.75</v>
      </c>
      <c r="AA933" s="54">
        <f t="shared" si="1096"/>
        <v>6934.262774995208</v>
      </c>
      <c r="AB933" s="54">
        <f t="shared" si="1097"/>
        <v>36210.018714032107</v>
      </c>
      <c r="AC933" s="54">
        <f t="shared" si="1098"/>
        <v>12333.831510972685</v>
      </c>
      <c r="AD933" s="54">
        <f t="shared" si="1099"/>
        <v>2163.777</v>
      </c>
      <c r="AE933" s="54">
        <f t="shared" si="1100"/>
        <v>4385.8599999999997</v>
      </c>
      <c r="AF933" s="54">
        <f t="shared" si="1101"/>
        <v>0</v>
      </c>
      <c r="AG933" s="54"/>
      <c r="AH933" s="42">
        <f t="shared" si="1102"/>
        <v>62027.75</v>
      </c>
      <c r="AI933" s="56">
        <f t="shared" si="1103"/>
        <v>-9173.32</v>
      </c>
    </row>
    <row r="934" spans="1:35" x14ac:dyDescent="0.25">
      <c r="A934" s="31">
        <v>32</v>
      </c>
      <c r="B934" s="147">
        <v>5327</v>
      </c>
      <c r="C934" s="33">
        <v>2.2999999999999998</v>
      </c>
      <c r="D934" s="33">
        <v>10.34</v>
      </c>
      <c r="E934" s="33">
        <v>2.02</v>
      </c>
      <c r="F934" s="35">
        <v>0.77</v>
      </c>
      <c r="G934" s="35">
        <v>1.33</v>
      </c>
      <c r="H934" s="35"/>
      <c r="I934" s="51">
        <v>87789.29</v>
      </c>
      <c r="J934" s="41">
        <f t="shared" si="1111"/>
        <v>10760.839999999993</v>
      </c>
      <c r="K934" s="41">
        <f t="shared" si="1104"/>
        <v>55081.18</v>
      </c>
      <c r="L934" s="41">
        <f t="shared" si="1105"/>
        <v>10760.54</v>
      </c>
      <c r="M934" s="41">
        <f t="shared" si="1106"/>
        <v>4101.79</v>
      </c>
      <c r="N934" s="41">
        <v>7084.94</v>
      </c>
      <c r="O934" s="41"/>
      <c r="P934" s="213">
        <f t="shared" si="1094"/>
        <v>1.5166617704733689</v>
      </c>
      <c r="Q934" s="40">
        <f t="shared" si="1073"/>
        <v>87789.29</v>
      </c>
      <c r="R934" s="51">
        <v>133146.66</v>
      </c>
      <c r="S934" s="41">
        <f t="shared" si="1107"/>
        <v>16320.54229027821</v>
      </c>
      <c r="T934" s="41">
        <f t="shared" si="1108"/>
        <v>83539.519978562326</v>
      </c>
      <c r="U934" s="41">
        <f t="shared" si="1109"/>
        <v>16320.099647649506</v>
      </c>
      <c r="V934" s="41">
        <f t="shared" si="1095"/>
        <v>6221.0280835099602</v>
      </c>
      <c r="W934" s="51">
        <v>10745.47</v>
      </c>
      <c r="X934" s="51"/>
      <c r="Y934" s="41"/>
      <c r="Z934" s="40">
        <f t="shared" si="1110"/>
        <v>133146.66</v>
      </c>
      <c r="AA934" s="54">
        <f t="shared" si="1096"/>
        <v>18439.780373788177</v>
      </c>
      <c r="AB934" s="54">
        <f t="shared" si="1097"/>
        <v>83539.519978562326</v>
      </c>
      <c r="AC934" s="54">
        <f t="shared" si="1098"/>
        <v>16320.099647649506</v>
      </c>
      <c r="AD934" s="54">
        <f t="shared" si="1099"/>
        <v>4101.79</v>
      </c>
      <c r="AE934" s="54">
        <f t="shared" si="1100"/>
        <v>10745.47</v>
      </c>
      <c r="AF934" s="54">
        <f t="shared" si="1101"/>
        <v>0</v>
      </c>
      <c r="AG934" s="54"/>
      <c r="AH934" s="42">
        <f t="shared" si="1102"/>
        <v>133146.66</v>
      </c>
      <c r="AI934" s="56">
        <f t="shared" si="1103"/>
        <v>-45357.37000000001</v>
      </c>
    </row>
    <row r="935" spans="1:35" x14ac:dyDescent="0.25">
      <c r="A935" s="32" t="s">
        <v>37</v>
      </c>
      <c r="B935" s="53">
        <f>SUM(B919:B934)</f>
        <v>79946.8</v>
      </c>
      <c r="C935" s="33"/>
      <c r="D935" s="34"/>
      <c r="E935" s="34"/>
      <c r="F935" s="35"/>
      <c r="G935" s="35"/>
      <c r="H935" s="35"/>
      <c r="I935" s="43">
        <f t="shared" ref="I935:N935" si="1112">SUM(I919:I934)</f>
        <v>1492328.35</v>
      </c>
      <c r="J935" s="43">
        <f t="shared" si="1112"/>
        <v>179149.39500000002</v>
      </c>
      <c r="K935" s="43">
        <f t="shared" si="1112"/>
        <v>874827.74199999997</v>
      </c>
      <c r="L935" s="43">
        <f t="shared" si="1112"/>
        <v>270462.34699999995</v>
      </c>
      <c r="M935" s="43">
        <f t="shared" si="1112"/>
        <v>61559.036</v>
      </c>
      <c r="N935" s="43">
        <f t="shared" si="1112"/>
        <v>106329.82999999999</v>
      </c>
      <c r="O935" s="43">
        <f>SUM(O924:O934)</f>
        <v>0</v>
      </c>
      <c r="P935" s="213">
        <f t="shared" si="1094"/>
        <v>1.1520007175364588</v>
      </c>
      <c r="Q935" s="40">
        <f t="shared" si="1073"/>
        <v>1492328.35</v>
      </c>
      <c r="R935" s="43">
        <f t="shared" ref="R935:W935" si="1113">SUM(R919:R934)</f>
        <v>1719163.3299999998</v>
      </c>
      <c r="S935" s="43">
        <f t="shared" si="1113"/>
        <v>206375.04129816708</v>
      </c>
      <c r="T935" s="43">
        <f t="shared" si="1113"/>
        <v>1008316.4200460921</v>
      </c>
      <c r="U935" s="43">
        <f t="shared" si="1113"/>
        <v>310621.47687677131</v>
      </c>
      <c r="V935" s="43">
        <f t="shared" si="1113"/>
        <v>71058.631778969488</v>
      </c>
      <c r="W935" s="43">
        <f t="shared" si="1113"/>
        <v>122791.75999999998</v>
      </c>
      <c r="X935" s="43">
        <f>SUM(X924:X934)</f>
        <v>0</v>
      </c>
      <c r="Y935" s="41"/>
      <c r="Z935" s="40">
        <f t="shared" ref="Z935:AE935" si="1114">SUM(Z919:Z934)</f>
        <v>1719163.3299999998</v>
      </c>
      <c r="AA935" s="55">
        <f t="shared" si="1114"/>
        <v>215874.63707713661</v>
      </c>
      <c r="AB935" s="55">
        <f t="shared" si="1114"/>
        <v>1008316.4200460921</v>
      </c>
      <c r="AC935" s="55">
        <f t="shared" si="1114"/>
        <v>310621.47687677131</v>
      </c>
      <c r="AD935" s="55">
        <f t="shared" si="1114"/>
        <v>61559.036</v>
      </c>
      <c r="AE935" s="55">
        <f t="shared" si="1114"/>
        <v>122791.75999999998</v>
      </c>
      <c r="AF935" s="55">
        <f>SUM(AF924:AF934)</f>
        <v>0</v>
      </c>
      <c r="AG935" s="54"/>
      <c r="AH935" s="42">
        <f>SUM(AH919:AH934)</f>
        <v>1719163.3299999998</v>
      </c>
      <c r="AI935" s="56">
        <f>SUM(AI919:AI934)</f>
        <v>-226834.97999999998</v>
      </c>
    </row>
    <row r="936" spans="1:35" x14ac:dyDescent="0.25">
      <c r="A936" s="6" t="s">
        <v>45</v>
      </c>
      <c r="B936" s="37"/>
      <c r="G936" s="35"/>
      <c r="P936" s="213"/>
      <c r="Q936" s="40">
        <f t="shared" si="1073"/>
        <v>0</v>
      </c>
    </row>
    <row r="937" spans="1:35" x14ac:dyDescent="0.25">
      <c r="A937" s="31">
        <v>5</v>
      </c>
      <c r="B937" s="147">
        <v>12921.5</v>
      </c>
      <c r="C937" s="33">
        <v>2.48</v>
      </c>
      <c r="D937" s="33">
        <v>10.57</v>
      </c>
      <c r="E937" s="33">
        <v>4.29</v>
      </c>
      <c r="F937" s="35">
        <v>0.77</v>
      </c>
      <c r="G937" s="35">
        <v>1.33</v>
      </c>
      <c r="H937" s="35">
        <v>5.51</v>
      </c>
      <c r="I937" s="51">
        <v>322908.77</v>
      </c>
      <c r="J937" s="41">
        <f>I937-K937-L937-M937-N937-O937</f>
        <v>32562.375</v>
      </c>
      <c r="K937" s="41">
        <f t="shared" ref="K937:K942" si="1115">B937*D937</f>
        <v>136580.255</v>
      </c>
      <c r="L937" s="41">
        <f t="shared" ref="L937:L942" si="1116">E937*B937</f>
        <v>55433.235000000001</v>
      </c>
      <c r="M937" s="41">
        <f t="shared" ref="M937:M942" si="1117">F937*B937</f>
        <v>9949.5550000000003</v>
      </c>
      <c r="N937" s="41">
        <v>17185.72</v>
      </c>
      <c r="O937" s="41">
        <v>71197.63</v>
      </c>
      <c r="P937" s="213">
        <f t="shared" ref="P937:P943" si="1118">R937/I937</f>
        <v>1.2188543531970346</v>
      </c>
      <c r="Q937" s="40">
        <f t="shared" si="1073"/>
        <v>322908.77</v>
      </c>
      <c r="R937" s="51">
        <v>393578.76</v>
      </c>
      <c r="S937" s="41">
        <f t="shared" ref="S937:S942" si="1119">R937-T937-U937-V937-W937-X937</f>
        <v>39340.693416821392</v>
      </c>
      <c r="T937" s="41">
        <f t="shared" ref="T937:T942" si="1120">P937*K937</f>
        <v>166471.43836751106</v>
      </c>
      <c r="U937" s="41">
        <f t="shared" ref="U937:U942" si="1121">L937*P937</f>
        <v>67565.039791544215</v>
      </c>
      <c r="V937" s="41">
        <f t="shared" ref="V937:V942" si="1122">P937*M937</f>
        <v>12127.058424123323</v>
      </c>
      <c r="W937" s="51">
        <v>20981.5</v>
      </c>
      <c r="X937" s="51">
        <v>87093.03</v>
      </c>
      <c r="Y937" s="41"/>
      <c r="Z937" s="40">
        <f t="shared" ref="Z937:Z942" si="1123">SUM(S937:Y937)</f>
        <v>393578.76</v>
      </c>
      <c r="AA937" s="54">
        <f t="shared" ref="AA937:AA942" si="1124">Z937-AF937-AE937-AD937-AC937-AB937</f>
        <v>41518.196840944729</v>
      </c>
      <c r="AB937" s="54">
        <f t="shared" ref="AB937:AC942" si="1125">T937</f>
        <v>166471.43836751106</v>
      </c>
      <c r="AC937" s="54">
        <f t="shared" si="1125"/>
        <v>67565.039791544215</v>
      </c>
      <c r="AD937" s="54">
        <f t="shared" ref="AD937:AD942" si="1126">M937</f>
        <v>9949.5550000000003</v>
      </c>
      <c r="AE937" s="54">
        <f t="shared" ref="AE937:AF942" si="1127">W937</f>
        <v>20981.5</v>
      </c>
      <c r="AF937" s="54">
        <f t="shared" si="1127"/>
        <v>87093.03</v>
      </c>
      <c r="AG937" s="54"/>
      <c r="AH937" s="42">
        <f t="shared" ref="AH937:AH942" si="1128">SUM(AA937:AG937)</f>
        <v>393578.76</v>
      </c>
      <c r="AI937" s="56">
        <f t="shared" ref="AI937:AI942" si="1129">I937-Z937</f>
        <v>-70669.989999999991</v>
      </c>
    </row>
    <row r="938" spans="1:35" x14ac:dyDescent="0.25">
      <c r="A938" s="31">
        <v>13</v>
      </c>
      <c r="B938" s="147">
        <v>6390.9</v>
      </c>
      <c r="C938" s="33">
        <v>2.2999999999999998</v>
      </c>
      <c r="D938" s="33">
        <v>10.99</v>
      </c>
      <c r="E938" s="33">
        <v>2.99</v>
      </c>
      <c r="F938" s="35">
        <v>0.77</v>
      </c>
      <c r="G938" s="35">
        <v>1.33</v>
      </c>
      <c r="H938" s="35"/>
      <c r="I938" s="51">
        <v>118039.91</v>
      </c>
      <c r="J938" s="41">
        <f>I938-K938-L938-M938-N938</f>
        <v>15274.15500000001</v>
      </c>
      <c r="K938" s="41">
        <f t="shared" si="1115"/>
        <v>70235.990999999995</v>
      </c>
      <c r="L938" s="41">
        <f t="shared" si="1116"/>
        <v>19108.791000000001</v>
      </c>
      <c r="M938" s="41">
        <f t="shared" si="1117"/>
        <v>4920.9929999999995</v>
      </c>
      <c r="N938" s="41">
        <v>8499.98</v>
      </c>
      <c r="O938" s="41"/>
      <c r="P938" s="213">
        <f t="shared" si="1118"/>
        <v>1.1132142510105267</v>
      </c>
      <c r="Q938" s="40">
        <f t="shared" si="1073"/>
        <v>118039.91</v>
      </c>
      <c r="R938" s="51">
        <v>131403.71</v>
      </c>
      <c r="S938" s="41">
        <f t="shared" si="1119"/>
        <v>17010.295887448166</v>
      </c>
      <c r="T938" s="41">
        <f t="shared" si="1120"/>
        <v>78187.706115047084</v>
      </c>
      <c r="U938" s="41">
        <f t="shared" si="1121"/>
        <v>21272.178460781695</v>
      </c>
      <c r="V938" s="41">
        <f t="shared" si="1122"/>
        <v>5478.1195367230448</v>
      </c>
      <c r="W938" s="51">
        <v>9455.41</v>
      </c>
      <c r="X938" s="51"/>
      <c r="Y938" s="41"/>
      <c r="Z938" s="40">
        <f t="shared" si="1123"/>
        <v>131403.71</v>
      </c>
      <c r="AA938" s="54">
        <f t="shared" si="1124"/>
        <v>17567.422424171207</v>
      </c>
      <c r="AB938" s="54">
        <f t="shared" si="1125"/>
        <v>78187.706115047084</v>
      </c>
      <c r="AC938" s="54">
        <f t="shared" si="1125"/>
        <v>21272.178460781695</v>
      </c>
      <c r="AD938" s="54">
        <f t="shared" si="1126"/>
        <v>4920.9929999999995</v>
      </c>
      <c r="AE938" s="54">
        <f t="shared" si="1127"/>
        <v>9455.41</v>
      </c>
      <c r="AF938" s="54">
        <f t="shared" si="1127"/>
        <v>0</v>
      </c>
      <c r="AG938" s="54"/>
      <c r="AH938" s="42">
        <f t="shared" si="1128"/>
        <v>131403.71</v>
      </c>
      <c r="AI938" s="56">
        <f t="shared" si="1129"/>
        <v>-13363.799999999988</v>
      </c>
    </row>
    <row r="939" spans="1:35" x14ac:dyDescent="0.25">
      <c r="A939" s="31">
        <v>15</v>
      </c>
      <c r="B939" s="147">
        <v>14247.9</v>
      </c>
      <c r="C939" s="33">
        <v>2.2999999999999998</v>
      </c>
      <c r="D939" s="33">
        <v>11.04</v>
      </c>
      <c r="E939" s="33">
        <v>3.75</v>
      </c>
      <c r="F939" s="35">
        <v>0.77</v>
      </c>
      <c r="G939" s="35">
        <v>1.33</v>
      </c>
      <c r="H939" s="35"/>
      <c r="I939" s="51">
        <v>260883.55</v>
      </c>
      <c r="J939" s="41">
        <f>I939-K939-L939-M939-N939</f>
        <v>21039.005999999994</v>
      </c>
      <c r="K939" s="41">
        <f t="shared" si="1115"/>
        <v>157296.81599999999</v>
      </c>
      <c r="L939" s="41">
        <f t="shared" si="1116"/>
        <v>53429.625</v>
      </c>
      <c r="M939" s="41">
        <f t="shared" si="1117"/>
        <v>10970.883</v>
      </c>
      <c r="N939" s="41">
        <v>18147.22</v>
      </c>
      <c r="O939" s="41"/>
      <c r="P939" s="213">
        <f t="shared" si="1118"/>
        <v>1.1111515846821312</v>
      </c>
      <c r="Q939" s="40">
        <f t="shared" si="1073"/>
        <v>260883.55</v>
      </c>
      <c r="R939" s="51">
        <v>289881.17</v>
      </c>
      <c r="S939" s="41">
        <f t="shared" si="1119"/>
        <v>23337.117117612135</v>
      </c>
      <c r="T939" s="41">
        <f t="shared" si="1120"/>
        <v>174780.60636385359</v>
      </c>
      <c r="U939" s="41">
        <f t="shared" si="1121"/>
        <v>59368.412487722009</v>
      </c>
      <c r="V939" s="41">
        <f t="shared" si="1122"/>
        <v>12190.314030812253</v>
      </c>
      <c r="W939" s="51">
        <v>20204.72</v>
      </c>
      <c r="X939" s="51"/>
      <c r="Y939" s="41"/>
      <c r="Z939" s="40">
        <f t="shared" si="1123"/>
        <v>289881.16999999993</v>
      </c>
      <c r="AA939" s="54">
        <f t="shared" si="1124"/>
        <v>24556.548148424365</v>
      </c>
      <c r="AB939" s="54">
        <f t="shared" si="1125"/>
        <v>174780.60636385359</v>
      </c>
      <c r="AC939" s="54">
        <f t="shared" si="1125"/>
        <v>59368.412487722009</v>
      </c>
      <c r="AD939" s="54">
        <f t="shared" si="1126"/>
        <v>10970.883</v>
      </c>
      <c r="AE939" s="54">
        <f t="shared" si="1127"/>
        <v>20204.72</v>
      </c>
      <c r="AF939" s="54">
        <f t="shared" si="1127"/>
        <v>0</v>
      </c>
      <c r="AG939" s="54"/>
      <c r="AH939" s="42">
        <f t="shared" si="1128"/>
        <v>289881.16999999993</v>
      </c>
      <c r="AI939" s="56">
        <f t="shared" si="1129"/>
        <v>-28997.619999999937</v>
      </c>
    </row>
    <row r="940" spans="1:35" x14ac:dyDescent="0.25">
      <c r="A940" s="31">
        <v>16</v>
      </c>
      <c r="B940" s="147">
        <v>10087.700000000001</v>
      </c>
      <c r="C940" s="33">
        <v>2.2999999999999998</v>
      </c>
      <c r="D940" s="33">
        <v>11.15</v>
      </c>
      <c r="E940" s="33">
        <v>3</v>
      </c>
      <c r="F940" s="35">
        <v>0.77</v>
      </c>
      <c r="G940" s="35">
        <v>1.33</v>
      </c>
      <c r="H940" s="35"/>
      <c r="I940" s="51">
        <v>188338.46</v>
      </c>
      <c r="J940" s="41">
        <f>I940-K940-L940-M940-N940</f>
        <v>24413.135999999973</v>
      </c>
      <c r="K940" s="41">
        <f t="shared" si="1115"/>
        <v>112477.85500000001</v>
      </c>
      <c r="L940" s="41">
        <f t="shared" si="1116"/>
        <v>30263.100000000002</v>
      </c>
      <c r="M940" s="41">
        <f t="shared" si="1117"/>
        <v>7767.5290000000005</v>
      </c>
      <c r="N940" s="41">
        <v>13416.84</v>
      </c>
      <c r="O940" s="41"/>
      <c r="P940" s="213">
        <f t="shared" si="1118"/>
        <v>1.0467198255735977</v>
      </c>
      <c r="Q940" s="40">
        <f t="shared" si="1073"/>
        <v>188338.46</v>
      </c>
      <c r="R940" s="51">
        <v>197137.6</v>
      </c>
      <c r="S940" s="41">
        <f t="shared" si="1119"/>
        <v>25520.415880173372</v>
      </c>
      <c r="T940" s="41">
        <f t="shared" si="1120"/>
        <v>117732.80076649242</v>
      </c>
      <c r="U940" s="41">
        <f t="shared" si="1121"/>
        <v>31676.986753316345</v>
      </c>
      <c r="V940" s="41">
        <f t="shared" si="1122"/>
        <v>8130.4266000178623</v>
      </c>
      <c r="W940" s="51">
        <v>14076.97</v>
      </c>
      <c r="X940" s="51"/>
      <c r="Y940" s="41"/>
      <c r="Z940" s="40">
        <f t="shared" si="1123"/>
        <v>197137.6</v>
      </c>
      <c r="AA940" s="54">
        <f t="shared" si="1124"/>
        <v>25883.313480191238</v>
      </c>
      <c r="AB940" s="54">
        <f t="shared" si="1125"/>
        <v>117732.80076649242</v>
      </c>
      <c r="AC940" s="54">
        <f t="shared" si="1125"/>
        <v>31676.986753316345</v>
      </c>
      <c r="AD940" s="54">
        <f t="shared" si="1126"/>
        <v>7767.5290000000005</v>
      </c>
      <c r="AE940" s="54">
        <f t="shared" si="1127"/>
        <v>14076.97</v>
      </c>
      <c r="AF940" s="54">
        <f t="shared" si="1127"/>
        <v>0</v>
      </c>
      <c r="AG940" s="54"/>
      <c r="AH940" s="42">
        <f t="shared" si="1128"/>
        <v>197137.6</v>
      </c>
      <c r="AI940" s="56">
        <f t="shared" si="1129"/>
        <v>-8799.140000000014</v>
      </c>
    </row>
    <row r="941" spans="1:35" x14ac:dyDescent="0.25">
      <c r="A941" s="31">
        <v>17</v>
      </c>
      <c r="B941" s="147">
        <v>6466.1</v>
      </c>
      <c r="C941" s="33">
        <v>2.2999999999999998</v>
      </c>
      <c r="D941" s="33">
        <v>11.07</v>
      </c>
      <c r="E941" s="33">
        <v>3.25</v>
      </c>
      <c r="F941" s="35">
        <v>0.77</v>
      </c>
      <c r="G941" s="35">
        <v>1.33</v>
      </c>
      <c r="H941" s="35"/>
      <c r="I941" s="51">
        <v>120334.33</v>
      </c>
      <c r="J941" s="41">
        <f>I941-K941-L941-M941-N941</f>
        <v>14160.941000000001</v>
      </c>
      <c r="K941" s="41">
        <f t="shared" si="1115"/>
        <v>71579.726999999999</v>
      </c>
      <c r="L941" s="41">
        <f t="shared" si="1116"/>
        <v>21014.825000000001</v>
      </c>
      <c r="M941" s="41">
        <f t="shared" si="1117"/>
        <v>4978.8970000000008</v>
      </c>
      <c r="N941" s="41">
        <v>8599.94</v>
      </c>
      <c r="O941" s="41"/>
      <c r="P941" s="213">
        <f t="shared" si="1118"/>
        <v>1.2240555126704074</v>
      </c>
      <c r="Q941" s="40">
        <f t="shared" si="1073"/>
        <v>120334.33</v>
      </c>
      <c r="R941" s="51">
        <v>147295.9</v>
      </c>
      <c r="S941" s="41">
        <f t="shared" si="1119"/>
        <v>17319.381861285136</v>
      </c>
      <c r="T941" s="41">
        <f t="shared" si="1120"/>
        <v>87617.559429792804</v>
      </c>
      <c r="U941" s="41">
        <f t="shared" si="1121"/>
        <v>25723.312389053895</v>
      </c>
      <c r="V941" s="41">
        <f t="shared" si="1122"/>
        <v>6094.4463198681542</v>
      </c>
      <c r="W941" s="51">
        <v>10541.2</v>
      </c>
      <c r="X941" s="51"/>
      <c r="Y941" s="41"/>
      <c r="Z941" s="40">
        <f t="shared" si="1123"/>
        <v>147295.9</v>
      </c>
      <c r="AA941" s="54">
        <f t="shared" si="1124"/>
        <v>18434.931181153283</v>
      </c>
      <c r="AB941" s="54">
        <f t="shared" si="1125"/>
        <v>87617.559429792804</v>
      </c>
      <c r="AC941" s="54">
        <f t="shared" si="1125"/>
        <v>25723.312389053895</v>
      </c>
      <c r="AD941" s="54">
        <f t="shared" si="1126"/>
        <v>4978.8970000000008</v>
      </c>
      <c r="AE941" s="54">
        <f t="shared" si="1127"/>
        <v>10541.2</v>
      </c>
      <c r="AF941" s="54">
        <f t="shared" si="1127"/>
        <v>0</v>
      </c>
      <c r="AG941" s="54"/>
      <c r="AH941" s="42">
        <f t="shared" si="1128"/>
        <v>147295.9</v>
      </c>
      <c r="AI941" s="56">
        <f t="shared" si="1129"/>
        <v>-26961.569999999992</v>
      </c>
    </row>
    <row r="942" spans="1:35" x14ac:dyDescent="0.25">
      <c r="A942" s="31" t="s">
        <v>38</v>
      </c>
      <c r="B942" s="147">
        <v>5386.3</v>
      </c>
      <c r="C942" s="33">
        <v>2.2999999999999998</v>
      </c>
      <c r="D942" s="33">
        <v>11.65</v>
      </c>
      <c r="E942" s="33">
        <v>1.51</v>
      </c>
      <c r="F942" s="35">
        <v>0.77</v>
      </c>
      <c r="G942" s="35">
        <v>1.33</v>
      </c>
      <c r="H942" s="35"/>
      <c r="I942" s="51">
        <v>93667.82</v>
      </c>
      <c r="J942" s="41">
        <f>I942-K942-L942-M942-N942</f>
        <v>11472.800999999999</v>
      </c>
      <c r="K942" s="41">
        <f t="shared" si="1115"/>
        <v>62750.395000000004</v>
      </c>
      <c r="L942" s="41">
        <f t="shared" si="1116"/>
        <v>8133.3130000000001</v>
      </c>
      <c r="M942" s="41">
        <f t="shared" si="1117"/>
        <v>4147.451</v>
      </c>
      <c r="N942" s="41">
        <v>7163.86</v>
      </c>
      <c r="O942" s="41"/>
      <c r="P942" s="213">
        <f t="shared" si="1118"/>
        <v>1.1181942741914992</v>
      </c>
      <c r="Q942" s="40">
        <f t="shared" si="1073"/>
        <v>93667.82</v>
      </c>
      <c r="R942" s="51">
        <v>104738.82</v>
      </c>
      <c r="S942" s="41">
        <f t="shared" si="1119"/>
        <v>12817.45762024802</v>
      </c>
      <c r="T942" s="41">
        <f t="shared" si="1120"/>
        <v>70167.132392254891</v>
      </c>
      <c r="U942" s="41">
        <f t="shared" si="1121"/>
        <v>9094.6240268072852</v>
      </c>
      <c r="V942" s="41">
        <f t="shared" si="1122"/>
        <v>4637.6559606898072</v>
      </c>
      <c r="W942" s="51">
        <v>8021.95</v>
      </c>
      <c r="X942" s="51"/>
      <c r="Y942" s="41"/>
      <c r="Z942" s="40">
        <f t="shared" si="1123"/>
        <v>104738.82</v>
      </c>
      <c r="AA942" s="54">
        <f t="shared" si="1124"/>
        <v>13307.662580937831</v>
      </c>
      <c r="AB942" s="54">
        <f t="shared" si="1125"/>
        <v>70167.132392254891</v>
      </c>
      <c r="AC942" s="54">
        <f t="shared" si="1125"/>
        <v>9094.6240268072852</v>
      </c>
      <c r="AD942" s="54">
        <f t="shared" si="1126"/>
        <v>4147.451</v>
      </c>
      <c r="AE942" s="54">
        <f t="shared" si="1127"/>
        <v>8021.95</v>
      </c>
      <c r="AF942" s="54">
        <f t="shared" si="1127"/>
        <v>0</v>
      </c>
      <c r="AG942" s="54"/>
      <c r="AH942" s="42">
        <f t="shared" si="1128"/>
        <v>104738.82</v>
      </c>
      <c r="AI942" s="56">
        <f t="shared" si="1129"/>
        <v>-11071</v>
      </c>
    </row>
    <row r="943" spans="1:35" x14ac:dyDescent="0.25">
      <c r="A943" s="32" t="s">
        <v>37</v>
      </c>
      <c r="B943" s="148">
        <f>SUM(B937:B942)</f>
        <v>55500.4</v>
      </c>
      <c r="C943" s="33"/>
      <c r="D943" s="34"/>
      <c r="E943" s="34"/>
      <c r="F943" s="35"/>
      <c r="G943" s="35"/>
      <c r="H943" s="35"/>
      <c r="I943" s="43">
        <f t="shared" ref="I943:O943" si="1130">SUM(I937:I942)</f>
        <v>1104172.8399999999</v>
      </c>
      <c r="J943" s="43">
        <f t="shared" si="1130"/>
        <v>118922.41399999999</v>
      </c>
      <c r="K943" s="43">
        <f t="shared" si="1130"/>
        <v>610921.03899999999</v>
      </c>
      <c r="L943" s="43">
        <f t="shared" si="1130"/>
        <v>187382.889</v>
      </c>
      <c r="M943" s="43">
        <f t="shared" si="1130"/>
        <v>42735.308000000005</v>
      </c>
      <c r="N943" s="43">
        <f t="shared" si="1130"/>
        <v>73013.56</v>
      </c>
      <c r="O943" s="43">
        <f t="shared" si="1130"/>
        <v>71197.63</v>
      </c>
      <c r="P943" s="213">
        <f t="shared" si="1118"/>
        <v>1.1447808841231777</v>
      </c>
      <c r="Q943" s="40">
        <f t="shared" si="1073"/>
        <v>1104172.8399999999</v>
      </c>
      <c r="R943" s="43">
        <f t="shared" ref="R943:W943" si="1131">SUM(R937:R942)</f>
        <v>1264035.96</v>
      </c>
      <c r="S943" s="43">
        <f t="shared" si="1131"/>
        <v>135345.36178358822</v>
      </c>
      <c r="T943" s="43">
        <f t="shared" si="1131"/>
        <v>694957.24343495176</v>
      </c>
      <c r="U943" s="43">
        <f t="shared" si="1131"/>
        <v>214700.55390922545</v>
      </c>
      <c r="V943" s="43">
        <f t="shared" si="1131"/>
        <v>48658.020872234447</v>
      </c>
      <c r="W943" s="43">
        <f t="shared" si="1131"/>
        <v>83281.75</v>
      </c>
      <c r="X943" s="43">
        <f>SUM(X931:X942)</f>
        <v>87093.03</v>
      </c>
      <c r="Y943" s="41"/>
      <c r="Z943" s="40">
        <f t="shared" ref="Z943:AF943" si="1132">SUM(Z937:Z942)</f>
        <v>1264035.96</v>
      </c>
      <c r="AA943" s="55">
        <f t="shared" si="1132"/>
        <v>141268.07465582265</v>
      </c>
      <c r="AB943" s="55">
        <f t="shared" si="1132"/>
        <v>694957.24343495176</v>
      </c>
      <c r="AC943" s="55">
        <f t="shared" si="1132"/>
        <v>214700.55390922545</v>
      </c>
      <c r="AD943" s="55">
        <f t="shared" si="1132"/>
        <v>42735.308000000005</v>
      </c>
      <c r="AE943" s="55">
        <f t="shared" si="1132"/>
        <v>83281.75</v>
      </c>
      <c r="AF943" s="55">
        <f t="shared" si="1132"/>
        <v>87093.03</v>
      </c>
      <c r="AG943" s="54"/>
      <c r="AH943" s="42">
        <f>SUM(AH937:AH942)</f>
        <v>1264035.96</v>
      </c>
      <c r="AI943" s="56">
        <f>SUM(AI937:AI942)</f>
        <v>-159863.11999999994</v>
      </c>
    </row>
    <row r="944" spans="1:35" x14ac:dyDescent="0.25">
      <c r="A944" t="s">
        <v>40</v>
      </c>
      <c r="P944" s="213"/>
      <c r="Q944" s="40">
        <f t="shared" si="1073"/>
        <v>0</v>
      </c>
    </row>
    <row r="945" spans="1:35" x14ac:dyDescent="0.25">
      <c r="A945" s="31">
        <v>2</v>
      </c>
      <c r="B945" s="147">
        <v>14818.5</v>
      </c>
      <c r="C945" s="33">
        <v>2.2999999999999998</v>
      </c>
      <c r="D945" s="33">
        <v>10.92</v>
      </c>
      <c r="E945" s="33">
        <v>3.15</v>
      </c>
      <c r="F945" s="35">
        <v>0.77</v>
      </c>
      <c r="G945" s="35">
        <v>1.33</v>
      </c>
      <c r="H945" s="35"/>
      <c r="I945" s="51">
        <v>273550.7</v>
      </c>
      <c r="J945" s="41">
        <f>I945-K945-L945-M945-N945</f>
        <v>33935.35000000002</v>
      </c>
      <c r="K945" s="41">
        <f>B945*D945</f>
        <v>161818.01999999999</v>
      </c>
      <c r="L945" s="41">
        <f>E945*B945</f>
        <v>46678.275000000001</v>
      </c>
      <c r="M945" s="41">
        <f>F945*B945</f>
        <v>11410.245000000001</v>
      </c>
      <c r="N945" s="41">
        <v>19708.810000000001</v>
      </c>
      <c r="O945" s="41"/>
      <c r="P945" s="213">
        <f>R945/I945</f>
        <v>1.0820583167946562</v>
      </c>
      <c r="Q945" s="40">
        <f t="shared" si="1073"/>
        <v>273550.7</v>
      </c>
      <c r="R945" s="51">
        <v>295997.81</v>
      </c>
      <c r="S945" s="41">
        <f>R945-T945-U945-V945-W945-X945</f>
        <v>36684.99947546325</v>
      </c>
      <c r="T945" s="41">
        <f>P945*K945</f>
        <v>175096.53434824402</v>
      </c>
      <c r="U945" s="41">
        <f>L945*P945</f>
        <v>50508.615677378082</v>
      </c>
      <c r="V945" s="41">
        <f>P945*M945</f>
        <v>12346.550498914643</v>
      </c>
      <c r="W945" s="51">
        <v>21361.11</v>
      </c>
      <c r="X945" s="51"/>
      <c r="Y945" s="41"/>
      <c r="Z945" s="40">
        <f>SUM(S945:Y945)</f>
        <v>295997.80999999994</v>
      </c>
      <c r="AA945" s="54">
        <f>Z945-AF945-AE945-AD945-AC945-AB945</f>
        <v>37621.304974377854</v>
      </c>
      <c r="AB945" s="54">
        <f t="shared" ref="AB945:AC948" si="1133">T945</f>
        <v>175096.53434824402</v>
      </c>
      <c r="AC945" s="54">
        <f t="shared" si="1133"/>
        <v>50508.615677378082</v>
      </c>
      <c r="AD945" s="54">
        <f>M945</f>
        <v>11410.245000000001</v>
      </c>
      <c r="AE945" s="54">
        <f t="shared" ref="AE945:AF948" si="1134">W945</f>
        <v>21361.11</v>
      </c>
      <c r="AF945" s="54">
        <f t="shared" si="1134"/>
        <v>0</v>
      </c>
      <c r="AG945" s="54"/>
      <c r="AH945" s="42">
        <f>SUM(AA945:AG945)</f>
        <v>295997.80999999994</v>
      </c>
      <c r="AI945" s="56">
        <f>I945-Z945</f>
        <v>-22447.109999999928</v>
      </c>
    </row>
    <row r="946" spans="1:35" x14ac:dyDescent="0.25">
      <c r="A946" s="31">
        <v>14</v>
      </c>
      <c r="B946" s="147">
        <v>9268.9</v>
      </c>
      <c r="C946" s="33">
        <v>2.2999999999999998</v>
      </c>
      <c r="D946" s="33">
        <v>10.92</v>
      </c>
      <c r="E946" s="33">
        <v>2.95</v>
      </c>
      <c r="F946" s="35">
        <v>0.77</v>
      </c>
      <c r="G946" s="35">
        <v>1.33</v>
      </c>
      <c r="H946" s="35"/>
      <c r="I946" s="51">
        <v>171196.82</v>
      </c>
      <c r="J946" s="41">
        <f>I946-K946-L946-M946-N946</f>
        <v>23172.44400000001</v>
      </c>
      <c r="K946" s="41">
        <f>B946*D946</f>
        <v>101216.38799999999</v>
      </c>
      <c r="L946" s="41">
        <f>E946*B946</f>
        <v>27343.255000000001</v>
      </c>
      <c r="M946" s="41">
        <f>F946*B946</f>
        <v>7137.0529999999999</v>
      </c>
      <c r="N946" s="41">
        <v>12327.68</v>
      </c>
      <c r="O946" s="41"/>
      <c r="P946" s="213">
        <f>R946/I946</f>
        <v>1.0900521399871796</v>
      </c>
      <c r="Q946" s="40">
        <f t="shared" si="1073"/>
        <v>171196.82</v>
      </c>
      <c r="R946" s="51">
        <v>186613.46</v>
      </c>
      <c r="S946" s="41">
        <f>R946-T946-U946-V946-W946-X946</f>
        <v>25255.006136010237</v>
      </c>
      <c r="T946" s="41">
        <f>P946*K946</f>
        <v>110331.14034117268</v>
      </c>
      <c r="U946" s="41">
        <f>L946*P946</f>
        <v>29805.57362696515</v>
      </c>
      <c r="V946" s="41">
        <f>P946*M946</f>
        <v>7779.7598958519202</v>
      </c>
      <c r="W946" s="51">
        <v>13441.98</v>
      </c>
      <c r="X946" s="51"/>
      <c r="Y946" s="41"/>
      <c r="Z946" s="40">
        <f>SUM(S946:Y946)</f>
        <v>186613.46</v>
      </c>
      <c r="AA946" s="54">
        <f>Z946-AF946-AE946-AD946-AC946-AB946</f>
        <v>25897.713031862149</v>
      </c>
      <c r="AB946" s="54">
        <f t="shared" si="1133"/>
        <v>110331.14034117268</v>
      </c>
      <c r="AC946" s="54">
        <f t="shared" si="1133"/>
        <v>29805.57362696515</v>
      </c>
      <c r="AD946" s="54">
        <f>M946</f>
        <v>7137.0529999999999</v>
      </c>
      <c r="AE946" s="54">
        <f t="shared" si="1134"/>
        <v>13441.98</v>
      </c>
      <c r="AF946" s="54">
        <f t="shared" si="1134"/>
        <v>0</v>
      </c>
      <c r="AG946" s="54"/>
      <c r="AH946" s="42">
        <f>SUM(AA946:AG946)</f>
        <v>186613.46</v>
      </c>
      <c r="AI946" s="56">
        <f>I946-Z946</f>
        <v>-15416.639999999985</v>
      </c>
    </row>
    <row r="947" spans="1:35" x14ac:dyDescent="0.25">
      <c r="A947" s="31">
        <v>6</v>
      </c>
      <c r="B947" s="147">
        <v>7878.8</v>
      </c>
      <c r="C947" s="33">
        <v>2.2999999999999998</v>
      </c>
      <c r="D947" s="33">
        <v>11.24</v>
      </c>
      <c r="E947" s="33">
        <v>3.02</v>
      </c>
      <c r="F947" s="35">
        <v>0.77</v>
      </c>
      <c r="G947" s="35">
        <v>1.33</v>
      </c>
      <c r="H947" s="35"/>
      <c r="I947" s="51">
        <v>143158.20000000001</v>
      </c>
      <c r="J947" s="41">
        <f>I947-K947-L947-M947-N947</f>
        <v>14261.15600000001</v>
      </c>
      <c r="K947" s="41">
        <f>B947*D947</f>
        <v>88557.712</v>
      </c>
      <c r="L947" s="41">
        <f>E947*B947</f>
        <v>23793.976000000002</v>
      </c>
      <c r="M947" s="41">
        <f>F947*B947</f>
        <v>6066.6760000000004</v>
      </c>
      <c r="N947" s="41">
        <v>10478.68</v>
      </c>
      <c r="O947" s="41"/>
      <c r="P947" s="213">
        <f>R947/I947</f>
        <v>1.080326659597564</v>
      </c>
      <c r="Q947" s="40">
        <f t="shared" si="1073"/>
        <v>143158.20000000001</v>
      </c>
      <c r="R947" s="51">
        <v>154657.62</v>
      </c>
      <c r="S947" s="41">
        <f>R947-T947-U947-V947-W947-X947</f>
        <v>15255.674384871571</v>
      </c>
      <c r="T947" s="41">
        <f>P947*K947</f>
        <v>95671.257186563103</v>
      </c>
      <c r="U947" s="41">
        <f>L947*P947</f>
        <v>25705.266610624611</v>
      </c>
      <c r="V947" s="41">
        <f>P947*M947</f>
        <v>6553.9918179407114</v>
      </c>
      <c r="W947" s="51">
        <v>11471.43</v>
      </c>
      <c r="X947" s="51"/>
      <c r="Y947" s="41"/>
      <c r="Z947" s="40">
        <f>SUM(S947:Y947)</f>
        <v>154657.62</v>
      </c>
      <c r="AA947" s="54">
        <f>Z947-AF947-AE947-AD947-AC947-AB947</f>
        <v>15742.990202812274</v>
      </c>
      <c r="AB947" s="54">
        <f t="shared" si="1133"/>
        <v>95671.257186563103</v>
      </c>
      <c r="AC947" s="54">
        <f t="shared" si="1133"/>
        <v>25705.266610624611</v>
      </c>
      <c r="AD947" s="54">
        <f>M947</f>
        <v>6066.6760000000004</v>
      </c>
      <c r="AE947" s="54">
        <f t="shared" si="1134"/>
        <v>11471.43</v>
      </c>
      <c r="AF947" s="54">
        <f t="shared" si="1134"/>
        <v>0</v>
      </c>
      <c r="AG947" s="54"/>
      <c r="AH947" s="42">
        <f>SUM(AA947:AG947)</f>
        <v>154657.62</v>
      </c>
      <c r="AI947" s="56">
        <f>I947-Z947</f>
        <v>-11499.419999999984</v>
      </c>
    </row>
    <row r="948" spans="1:35" x14ac:dyDescent="0.25">
      <c r="A948" s="31">
        <v>24</v>
      </c>
      <c r="B948" s="147">
        <v>3984.4</v>
      </c>
      <c r="C948" s="33">
        <v>2.2999999999999998</v>
      </c>
      <c r="D948" s="33">
        <v>12.24</v>
      </c>
      <c r="E948" s="33">
        <v>2.75</v>
      </c>
      <c r="F948" s="35">
        <v>0.77</v>
      </c>
      <c r="G948" s="35">
        <v>1.33</v>
      </c>
      <c r="H948" s="35"/>
      <c r="I948" s="51">
        <v>77098.81</v>
      </c>
      <c r="J948" s="41">
        <f>I948-K948-L948-M948-N948</f>
        <v>9005.3459999999941</v>
      </c>
      <c r="K948" s="41">
        <f>B948*D948</f>
        <v>48769.056000000004</v>
      </c>
      <c r="L948" s="41">
        <f>E948*B948</f>
        <v>10957.1</v>
      </c>
      <c r="M948" s="41">
        <f>F948*B948</f>
        <v>3067.9880000000003</v>
      </c>
      <c r="N948" s="41">
        <v>5299.32</v>
      </c>
      <c r="O948" s="41"/>
      <c r="P948" s="213">
        <f>R948/I948</f>
        <v>1.169624407951303</v>
      </c>
      <c r="Q948" s="40">
        <f t="shared" si="1073"/>
        <v>77098.81</v>
      </c>
      <c r="R948" s="51">
        <v>90176.65</v>
      </c>
      <c r="S948" s="41">
        <f>R948-T948-U948-V948-W948-X948</f>
        <v>10520.00650119113</v>
      </c>
      <c r="T948" s="41">
        <f>P948*K948</f>
        <v>57041.478250343942</v>
      </c>
      <c r="U948" s="41">
        <f>L948*P948</f>
        <v>12815.691600363221</v>
      </c>
      <c r="V948" s="41">
        <f>P948*M948</f>
        <v>3588.3936481017022</v>
      </c>
      <c r="W948" s="51">
        <v>6211.08</v>
      </c>
      <c r="X948" s="51"/>
      <c r="Y948" s="41"/>
      <c r="Z948" s="40">
        <f>SUM(S948:Y948)</f>
        <v>90176.65</v>
      </c>
      <c r="AA948" s="54">
        <f>Z948-AF948-AE948-AD948-AC948-AB948</f>
        <v>11040.412149292832</v>
      </c>
      <c r="AB948" s="54">
        <f t="shared" si="1133"/>
        <v>57041.478250343942</v>
      </c>
      <c r="AC948" s="54">
        <f t="shared" si="1133"/>
        <v>12815.691600363221</v>
      </c>
      <c r="AD948" s="54">
        <f>M948</f>
        <v>3067.9880000000003</v>
      </c>
      <c r="AE948" s="54">
        <f t="shared" si="1134"/>
        <v>6211.08</v>
      </c>
      <c r="AF948" s="54">
        <f t="shared" si="1134"/>
        <v>0</v>
      </c>
      <c r="AG948" s="54"/>
      <c r="AH948" s="42">
        <f>SUM(AA948:AG948)</f>
        <v>90176.65</v>
      </c>
      <c r="AI948" s="56">
        <f>I948-Z948</f>
        <v>-13077.839999999997</v>
      </c>
    </row>
    <row r="949" spans="1:35" x14ac:dyDescent="0.25">
      <c r="A949" s="32" t="s">
        <v>37</v>
      </c>
      <c r="B949" s="148">
        <f>SUM(B945:B948)</f>
        <v>35950.6</v>
      </c>
      <c r="C949" s="33"/>
      <c r="D949" s="34"/>
      <c r="E949" s="34"/>
      <c r="F949" s="35"/>
      <c r="G949" s="35"/>
      <c r="H949" s="35"/>
      <c r="I949" s="43">
        <f t="shared" ref="I949:O949" si="1135">SUM(I945:I948)</f>
        <v>665004.53</v>
      </c>
      <c r="J949" s="43">
        <f t="shared" si="1135"/>
        <v>80374.296000000031</v>
      </c>
      <c r="K949" s="43">
        <f t="shared" si="1135"/>
        <v>400361.17599999998</v>
      </c>
      <c r="L949" s="43">
        <f t="shared" si="1135"/>
        <v>108772.606</v>
      </c>
      <c r="M949" s="43">
        <f t="shared" si="1135"/>
        <v>27681.962000000003</v>
      </c>
      <c r="N949" s="43">
        <f t="shared" si="1135"/>
        <v>47814.49</v>
      </c>
      <c r="O949" s="43">
        <f t="shared" si="1135"/>
        <v>0</v>
      </c>
      <c r="P949" s="213">
        <f>R949/I949</f>
        <v>1.0938956160193376</v>
      </c>
      <c r="Q949" s="40">
        <f t="shared" si="1073"/>
        <v>665004.53</v>
      </c>
      <c r="R949" s="43">
        <f t="shared" ref="R949:X949" si="1136">SUM(R945:R948)</f>
        <v>727445.54</v>
      </c>
      <c r="S949" s="43">
        <f t="shared" si="1136"/>
        <v>87715.686497536197</v>
      </c>
      <c r="T949" s="43">
        <f t="shared" si="1136"/>
        <v>438140.41012632375</v>
      </c>
      <c r="U949" s="43">
        <f t="shared" si="1136"/>
        <v>118835.14751533106</v>
      </c>
      <c r="V949" s="43">
        <f t="shared" si="1136"/>
        <v>30268.695860808974</v>
      </c>
      <c r="W949" s="43">
        <f t="shared" si="1136"/>
        <v>52485.599999999999</v>
      </c>
      <c r="X949" s="43">
        <f t="shared" si="1136"/>
        <v>0</v>
      </c>
      <c r="Y949" s="41"/>
      <c r="Z949" s="40">
        <f>SUM(Z945:Z948)</f>
        <v>727445.53999999992</v>
      </c>
      <c r="AA949" s="55">
        <f>SUM(AA945:AA948)</f>
        <v>90302.420358345116</v>
      </c>
      <c r="AB949" s="55">
        <f>SUM(AB945:AB948)</f>
        <v>438140.41012632375</v>
      </c>
      <c r="AC949" s="55">
        <f>SUM(AC945:AC948)</f>
        <v>118835.14751533106</v>
      </c>
      <c r="AD949" s="55">
        <f>SUM(AD945:AD948)</f>
        <v>27681.962000000003</v>
      </c>
      <c r="AE949" s="55">
        <f>SUM(AE947:AE948)</f>
        <v>17682.510000000002</v>
      </c>
      <c r="AF949" s="55">
        <f>SUM(AF945:AF948)</f>
        <v>0</v>
      </c>
      <c r="AG949" s="54"/>
      <c r="AH949" s="42">
        <f>SUM(AH945:AH948)</f>
        <v>727445.53999999992</v>
      </c>
      <c r="AI949" s="56">
        <f>SUM(AI945:AI948)</f>
        <v>-62441.009999999893</v>
      </c>
    </row>
    <row r="950" spans="1:35" x14ac:dyDescent="0.25">
      <c r="A950" t="s">
        <v>41</v>
      </c>
      <c r="I950" t="s">
        <v>59</v>
      </c>
      <c r="P950" s="213"/>
      <c r="Q950" s="40" t="str">
        <f t="shared" si="1073"/>
        <v xml:space="preserve"> </v>
      </c>
    </row>
    <row r="951" spans="1:35" x14ac:dyDescent="0.25">
      <c r="A951" s="31">
        <v>15</v>
      </c>
      <c r="B951" s="147">
        <v>3319.7</v>
      </c>
      <c r="C951" s="33">
        <v>2.2999999999999998</v>
      </c>
      <c r="D951" s="33">
        <v>13.7</v>
      </c>
      <c r="E951" s="33">
        <v>10</v>
      </c>
      <c r="F951" s="35">
        <v>0.77</v>
      </c>
      <c r="G951" s="35">
        <v>1.33</v>
      </c>
      <c r="H951" s="35"/>
      <c r="I951" s="51">
        <v>94500.7</v>
      </c>
      <c r="J951" s="41">
        <f>I951-K951-L951-M951-N951</f>
        <v>8852.3810000000049</v>
      </c>
      <c r="K951" s="41">
        <f>B951*D951</f>
        <v>45479.889999999992</v>
      </c>
      <c r="L951" s="41">
        <f>E951*B951</f>
        <v>33197</v>
      </c>
      <c r="M951" s="41">
        <f>F951*B951</f>
        <v>2556.1689999999999</v>
      </c>
      <c r="N951" s="41">
        <v>4415.26</v>
      </c>
      <c r="O951" s="41"/>
      <c r="P951" s="213">
        <f t="shared" ref="P951:P963" si="1137">R951/I951</f>
        <v>1.0737919401655225</v>
      </c>
      <c r="Q951" s="40">
        <f t="shared" si="1073"/>
        <v>94500.7</v>
      </c>
      <c r="R951" s="51">
        <v>101474.09</v>
      </c>
      <c r="S951" s="41">
        <f>R951-T951-U951-V951-W951-X951</f>
        <v>9342.1459708096481</v>
      </c>
      <c r="T951" s="41">
        <f>P951*K951</f>
        <v>48835.939321614533</v>
      </c>
      <c r="U951" s="41">
        <f>L951*P951</f>
        <v>35646.671037674852</v>
      </c>
      <c r="V951" s="41">
        <f t="shared" ref="V951:V962" si="1138">P951*M951</f>
        <v>2744.7936699009633</v>
      </c>
      <c r="W951" s="51">
        <v>4904.54</v>
      </c>
      <c r="X951" s="51"/>
      <c r="Y951" s="41"/>
      <c r="Z951" s="40">
        <f>SUM(S951:Y951)</f>
        <v>101474.08999999998</v>
      </c>
      <c r="AA951" s="54">
        <f t="shared" ref="AA951:AA962" si="1139">Z951-AF951-AE951-AD951-AC951-AB951</f>
        <v>9530.7706407106089</v>
      </c>
      <c r="AB951" s="54">
        <f t="shared" ref="AB951:AB962" si="1140">T951</f>
        <v>48835.939321614533</v>
      </c>
      <c r="AC951" s="54">
        <f t="shared" ref="AC951:AC962" si="1141">U951</f>
        <v>35646.671037674852</v>
      </c>
      <c r="AD951" s="54">
        <f t="shared" ref="AD951:AD962" si="1142">M951</f>
        <v>2556.1689999999999</v>
      </c>
      <c r="AE951" s="54">
        <f t="shared" ref="AE951:AE962" si="1143">W951</f>
        <v>4904.54</v>
      </c>
      <c r="AF951" s="54">
        <f t="shared" ref="AF951:AF962" si="1144">X951</f>
        <v>0</v>
      </c>
      <c r="AG951" s="54"/>
      <c r="AH951" s="42">
        <f t="shared" ref="AH951:AH962" si="1145">SUM(AA951:AG951)</f>
        <v>101474.08999999998</v>
      </c>
      <c r="AI951" s="56">
        <f t="shared" ref="AI951:AI962" si="1146">I951-Z951</f>
        <v>-6973.3899999999849</v>
      </c>
    </row>
    <row r="952" spans="1:35" x14ac:dyDescent="0.25">
      <c r="A952" s="31">
        <v>17</v>
      </c>
      <c r="B952" s="147">
        <v>3600.2</v>
      </c>
      <c r="C952" s="33">
        <v>2.2999999999999998</v>
      </c>
      <c r="D952" s="33">
        <v>13.23</v>
      </c>
      <c r="E952" s="33">
        <v>10</v>
      </c>
      <c r="F952" s="35">
        <v>0.77</v>
      </c>
      <c r="G952" s="35">
        <v>1.33</v>
      </c>
      <c r="H952" s="35"/>
      <c r="I952" s="51">
        <v>77021.91</v>
      </c>
      <c r="J952" s="41">
        <f>I952-K952-L952-M952-N952</f>
        <v>-13082.359999999997</v>
      </c>
      <c r="K952" s="41">
        <f t="shared" ref="K952:K962" si="1147">B952*D952</f>
        <v>47630.646000000001</v>
      </c>
      <c r="L952" s="41">
        <f t="shared" ref="L952:L962" si="1148">E952*B952</f>
        <v>36002</v>
      </c>
      <c r="M952" s="41">
        <f t="shared" ref="M952:M962" si="1149">F952*B952</f>
        <v>2772.154</v>
      </c>
      <c r="N952" s="41">
        <v>3699.47</v>
      </c>
      <c r="O952" s="41"/>
      <c r="P952" s="213">
        <f t="shared" si="1137"/>
        <v>1.1493376365244641</v>
      </c>
      <c r="Q952" s="40">
        <f t="shared" si="1073"/>
        <v>77021.91</v>
      </c>
      <c r="R952" s="51">
        <v>88524.18</v>
      </c>
      <c r="S952" s="41">
        <f t="shared" ref="S952:S962" si="1150">R952-T952-U952-V952-W952-X952</f>
        <v>-15130.94861636902</v>
      </c>
      <c r="T952" s="41">
        <f t="shared" ref="T952:T962" si="1151">P952*K952</f>
        <v>54743.69409977342</v>
      </c>
      <c r="U952" s="41">
        <f t="shared" ref="U952:U962" si="1152">L952*P952</f>
        <v>41378.453590153753</v>
      </c>
      <c r="V952" s="41">
        <f t="shared" si="1138"/>
        <v>3186.1409264418394</v>
      </c>
      <c r="W952" s="51">
        <v>4346.84</v>
      </c>
      <c r="X952" s="51"/>
      <c r="Y952" s="41"/>
      <c r="Z952" s="40">
        <f t="shared" ref="Z952:Z962" si="1153">SUM(S952:Y952)</f>
        <v>88524.179999999978</v>
      </c>
      <c r="AA952" s="54">
        <f t="shared" si="1139"/>
        <v>-14716.961689927186</v>
      </c>
      <c r="AB952" s="54">
        <f t="shared" si="1140"/>
        <v>54743.69409977342</v>
      </c>
      <c r="AC952" s="54">
        <f t="shared" si="1141"/>
        <v>41378.453590153753</v>
      </c>
      <c r="AD952" s="54">
        <f t="shared" si="1142"/>
        <v>2772.154</v>
      </c>
      <c r="AE952" s="54">
        <f t="shared" si="1143"/>
        <v>4346.84</v>
      </c>
      <c r="AF952" s="54">
        <f t="shared" si="1144"/>
        <v>0</v>
      </c>
      <c r="AG952" s="54"/>
      <c r="AH952" s="42">
        <f t="shared" si="1145"/>
        <v>88524.179999999978</v>
      </c>
      <c r="AI952" s="56">
        <f t="shared" si="1146"/>
        <v>-11502.269999999975</v>
      </c>
    </row>
    <row r="953" spans="1:35" x14ac:dyDescent="0.25">
      <c r="A953" s="31">
        <v>18</v>
      </c>
      <c r="B953" s="147">
        <v>5655.7</v>
      </c>
      <c r="C953" s="33">
        <v>2.48</v>
      </c>
      <c r="D953" s="33">
        <v>11</v>
      </c>
      <c r="E953" s="33">
        <v>3.59</v>
      </c>
      <c r="F953" s="35">
        <v>0.77</v>
      </c>
      <c r="G953" s="35">
        <v>1.33</v>
      </c>
      <c r="H953" s="35">
        <v>5.51</v>
      </c>
      <c r="I953" s="51">
        <v>141562.41</v>
      </c>
      <c r="J953" s="41">
        <f>I953-K953-L953-M953-N953-O953</f>
        <v>16005.608</v>
      </c>
      <c r="K953" s="41">
        <f t="shared" si="1147"/>
        <v>62212.7</v>
      </c>
      <c r="L953" s="41">
        <f t="shared" si="1148"/>
        <v>20303.963</v>
      </c>
      <c r="M953" s="41">
        <f t="shared" si="1149"/>
        <v>4354.8890000000001</v>
      </c>
      <c r="N953" s="41">
        <v>7522.17</v>
      </c>
      <c r="O953" s="41">
        <v>31163.08</v>
      </c>
      <c r="P953" s="213">
        <f t="shared" si="1137"/>
        <v>1.1351945760177438</v>
      </c>
      <c r="Q953" s="40">
        <f t="shared" si="1073"/>
        <v>141562.41</v>
      </c>
      <c r="R953" s="51">
        <v>160700.88</v>
      </c>
      <c r="S953" s="41">
        <f t="shared" si="1150"/>
        <v>18583.59535935663</v>
      </c>
      <c r="T953" s="41">
        <f t="shared" si="1151"/>
        <v>70623.519599419087</v>
      </c>
      <c r="U953" s="41">
        <f t="shared" si="1152"/>
        <v>23048.948669264955</v>
      </c>
      <c r="V953" s="41">
        <f t="shared" si="1138"/>
        <v>4943.6463719593366</v>
      </c>
      <c r="W953" s="51">
        <v>8582.65</v>
      </c>
      <c r="X953" s="51">
        <v>34918.519999999997</v>
      </c>
      <c r="Y953" s="41"/>
      <c r="Z953" s="40">
        <f t="shared" si="1153"/>
        <v>160700.88</v>
      </c>
      <c r="AA953" s="54">
        <f t="shared" si="1139"/>
        <v>19172.352731315987</v>
      </c>
      <c r="AB953" s="54">
        <f t="shared" si="1140"/>
        <v>70623.519599419087</v>
      </c>
      <c r="AC953" s="54">
        <f t="shared" si="1141"/>
        <v>23048.948669264955</v>
      </c>
      <c r="AD953" s="54">
        <f t="shared" si="1142"/>
        <v>4354.8890000000001</v>
      </c>
      <c r="AE953" s="54">
        <f t="shared" si="1143"/>
        <v>8582.65</v>
      </c>
      <c r="AF953" s="54">
        <f t="shared" si="1144"/>
        <v>34918.519999999997</v>
      </c>
      <c r="AG953" s="54"/>
      <c r="AH953" s="42">
        <f t="shared" si="1145"/>
        <v>160700.88</v>
      </c>
      <c r="AI953" s="56">
        <f t="shared" si="1146"/>
        <v>-19138.47</v>
      </c>
    </row>
    <row r="954" spans="1:35" x14ac:dyDescent="0.25">
      <c r="A954" s="31">
        <v>19</v>
      </c>
      <c r="B954" s="147">
        <v>3708.2</v>
      </c>
      <c r="C954" s="33">
        <v>2.48</v>
      </c>
      <c r="D954" s="33">
        <v>11.81</v>
      </c>
      <c r="E954" s="33">
        <v>4.34</v>
      </c>
      <c r="F954" s="35">
        <v>0.77</v>
      </c>
      <c r="G954" s="35">
        <v>1.33</v>
      </c>
      <c r="H954" s="35">
        <v>5.51</v>
      </c>
      <c r="I954" s="51">
        <v>98093.32</v>
      </c>
      <c r="J954" s="41">
        <f t="shared" ref="J954:J960" si="1154">I954-K954-L954-M954-N954-O954</f>
        <v>9986.6360000000132</v>
      </c>
      <c r="K954" s="41">
        <f t="shared" si="1147"/>
        <v>43793.841999999997</v>
      </c>
      <c r="L954" s="41">
        <f t="shared" si="1148"/>
        <v>16093.587999999998</v>
      </c>
      <c r="M954" s="41">
        <f t="shared" si="1149"/>
        <v>2855.3139999999999</v>
      </c>
      <c r="N954" s="41">
        <v>4931.8100000000004</v>
      </c>
      <c r="O954" s="41">
        <v>20432.13</v>
      </c>
      <c r="P954" s="213">
        <f t="shared" si="1137"/>
        <v>1.0754023821397827</v>
      </c>
      <c r="Q954" s="40">
        <f t="shared" si="1073"/>
        <v>98093.32</v>
      </c>
      <c r="R954" s="51">
        <v>105489.79</v>
      </c>
      <c r="S954" s="41">
        <f t="shared" si="1150"/>
        <v>10761.093640413441</v>
      </c>
      <c r="T954" s="41">
        <f t="shared" si="1151"/>
        <v>47096.002009853262</v>
      </c>
      <c r="U954" s="41">
        <f t="shared" si="1152"/>
        <v>17307.082872376217</v>
      </c>
      <c r="V954" s="41">
        <f t="shared" si="1138"/>
        <v>3070.6114773570712</v>
      </c>
      <c r="W954" s="51">
        <v>5292.27</v>
      </c>
      <c r="X954" s="51">
        <v>21962.73</v>
      </c>
      <c r="Y954" s="41"/>
      <c r="Z954" s="40">
        <f t="shared" si="1153"/>
        <v>105489.79</v>
      </c>
      <c r="AA954" s="54">
        <f t="shared" si="1139"/>
        <v>10976.391117770516</v>
      </c>
      <c r="AB954" s="54">
        <f t="shared" si="1140"/>
        <v>47096.002009853262</v>
      </c>
      <c r="AC954" s="54">
        <f t="shared" si="1141"/>
        <v>17307.082872376217</v>
      </c>
      <c r="AD954" s="54">
        <f t="shared" si="1142"/>
        <v>2855.3139999999999</v>
      </c>
      <c r="AE954" s="54">
        <f t="shared" si="1143"/>
        <v>5292.27</v>
      </c>
      <c r="AF954" s="54">
        <f t="shared" si="1144"/>
        <v>21962.73</v>
      </c>
      <c r="AG954" s="54"/>
      <c r="AH954" s="42">
        <f t="shared" si="1145"/>
        <v>105489.79</v>
      </c>
      <c r="AI954" s="56">
        <f t="shared" si="1146"/>
        <v>-7396.4699999999866</v>
      </c>
    </row>
    <row r="955" spans="1:35" x14ac:dyDescent="0.25">
      <c r="A955" s="31">
        <v>20</v>
      </c>
      <c r="B955" s="147">
        <v>5568.4</v>
      </c>
      <c r="C955" s="33">
        <v>2.48</v>
      </c>
      <c r="D955" s="33">
        <v>11.39</v>
      </c>
      <c r="E955" s="33">
        <v>3.26</v>
      </c>
      <c r="F955" s="35">
        <v>0.77</v>
      </c>
      <c r="G955" s="35">
        <v>1.33</v>
      </c>
      <c r="H955" s="35">
        <v>5.51</v>
      </c>
      <c r="I955" s="51">
        <v>139098.89000000001</v>
      </c>
      <c r="J955" s="41">
        <f t="shared" si="1154"/>
        <v>15146.42200000002</v>
      </c>
      <c r="K955" s="41">
        <f t="shared" si="1147"/>
        <v>63424.076000000001</v>
      </c>
      <c r="L955" s="41">
        <f t="shared" si="1148"/>
        <v>18152.983999999997</v>
      </c>
      <c r="M955" s="41">
        <f t="shared" si="1149"/>
        <v>4287.6679999999997</v>
      </c>
      <c r="N955" s="41">
        <v>7405.92</v>
      </c>
      <c r="O955" s="41">
        <v>30681.82</v>
      </c>
      <c r="P955" s="213">
        <f t="shared" si="1137"/>
        <v>1.1348434915620103</v>
      </c>
      <c r="Q955" s="40">
        <f t="shared" si="1073"/>
        <v>139098.89000000001</v>
      </c>
      <c r="R955" s="51">
        <v>157855.47</v>
      </c>
      <c r="S955" s="41">
        <f t="shared" si="1150"/>
        <v>17162.712274457706</v>
      </c>
      <c r="T955" s="41">
        <f t="shared" si="1151"/>
        <v>71976.399856934295</v>
      </c>
      <c r="U955" s="41">
        <f t="shared" si="1152"/>
        <v>20600.795744829302</v>
      </c>
      <c r="V955" s="41">
        <f t="shared" si="1138"/>
        <v>4865.8321237787013</v>
      </c>
      <c r="W955" s="51">
        <v>8406.49</v>
      </c>
      <c r="X955" s="51">
        <v>34843.24</v>
      </c>
      <c r="Y955" s="41"/>
      <c r="Z955" s="40">
        <f t="shared" si="1153"/>
        <v>157855.47</v>
      </c>
      <c r="AA955" s="54">
        <f t="shared" si="1139"/>
        <v>17740.876398236403</v>
      </c>
      <c r="AB955" s="54">
        <f t="shared" si="1140"/>
        <v>71976.399856934295</v>
      </c>
      <c r="AC955" s="54">
        <f t="shared" si="1141"/>
        <v>20600.795744829302</v>
      </c>
      <c r="AD955" s="54">
        <f t="shared" si="1142"/>
        <v>4287.6679999999997</v>
      </c>
      <c r="AE955" s="54">
        <f t="shared" si="1143"/>
        <v>8406.49</v>
      </c>
      <c r="AF955" s="54">
        <f t="shared" si="1144"/>
        <v>34843.24</v>
      </c>
      <c r="AG955" s="54"/>
      <c r="AH955" s="42">
        <f t="shared" si="1145"/>
        <v>157855.47</v>
      </c>
      <c r="AI955" s="56">
        <f t="shared" si="1146"/>
        <v>-18756.579999999987</v>
      </c>
    </row>
    <row r="956" spans="1:35" x14ac:dyDescent="0.25">
      <c r="A956" s="31">
        <v>42</v>
      </c>
      <c r="B956" s="147">
        <v>4035.7</v>
      </c>
      <c r="C956" s="33">
        <v>2.48</v>
      </c>
      <c r="D956" s="33">
        <v>11.1</v>
      </c>
      <c r="E956" s="33">
        <v>3.98</v>
      </c>
      <c r="F956" s="35">
        <v>0.77</v>
      </c>
      <c r="G956" s="35">
        <v>1.33</v>
      </c>
      <c r="H956" s="35">
        <v>5.51</v>
      </c>
      <c r="I956" s="51">
        <v>103071.86</v>
      </c>
      <c r="J956" s="41">
        <f t="shared" si="1154"/>
        <v>11501.754999999997</v>
      </c>
      <c r="K956" s="41">
        <f t="shared" si="1147"/>
        <v>44796.27</v>
      </c>
      <c r="L956" s="41">
        <f t="shared" si="1148"/>
        <v>16062.085999999999</v>
      </c>
      <c r="M956" s="41">
        <f t="shared" si="1149"/>
        <v>3107.489</v>
      </c>
      <c r="N956" s="41">
        <v>5367.58</v>
      </c>
      <c r="O956" s="41">
        <v>22236.68</v>
      </c>
      <c r="P956" s="213">
        <f t="shared" si="1137"/>
        <v>1.1229368520176117</v>
      </c>
      <c r="Q956" s="40">
        <f t="shared" si="1073"/>
        <v>103071.86</v>
      </c>
      <c r="R956" s="51">
        <v>115743.19</v>
      </c>
      <c r="S956" s="41">
        <f t="shared" si="1150"/>
        <v>12902.705379053521</v>
      </c>
      <c r="T956" s="41">
        <f t="shared" si="1151"/>
        <v>50303.382415930973</v>
      </c>
      <c r="U956" s="41">
        <f t="shared" si="1152"/>
        <v>18036.708289676153</v>
      </c>
      <c r="V956" s="41">
        <f t="shared" si="1138"/>
        <v>3489.5139153393561</v>
      </c>
      <c r="W956" s="51">
        <v>6028.49</v>
      </c>
      <c r="X956" s="51">
        <v>24982.39</v>
      </c>
      <c r="Y956" s="41"/>
      <c r="Z956" s="40">
        <f t="shared" si="1153"/>
        <v>115743.19</v>
      </c>
      <c r="AA956" s="54">
        <f t="shared" si="1139"/>
        <v>13284.730294392866</v>
      </c>
      <c r="AB956" s="54">
        <f t="shared" si="1140"/>
        <v>50303.382415930973</v>
      </c>
      <c r="AC956" s="54">
        <f t="shared" si="1141"/>
        <v>18036.708289676153</v>
      </c>
      <c r="AD956" s="54">
        <f t="shared" si="1142"/>
        <v>3107.489</v>
      </c>
      <c r="AE956" s="54">
        <f t="shared" si="1143"/>
        <v>6028.49</v>
      </c>
      <c r="AF956" s="54">
        <f t="shared" si="1144"/>
        <v>24982.39</v>
      </c>
      <c r="AG956" s="54"/>
      <c r="AH956" s="42">
        <f t="shared" si="1145"/>
        <v>115743.19</v>
      </c>
      <c r="AI956" s="56">
        <f t="shared" si="1146"/>
        <v>-12671.330000000002</v>
      </c>
    </row>
    <row r="957" spans="1:35" x14ac:dyDescent="0.25">
      <c r="A957" s="31">
        <v>43</v>
      </c>
      <c r="B957" s="147">
        <v>4116.7</v>
      </c>
      <c r="C957" s="33">
        <v>2.48</v>
      </c>
      <c r="D957" s="33">
        <v>11.67</v>
      </c>
      <c r="E957" s="33">
        <v>10.84</v>
      </c>
      <c r="F957" s="35">
        <v>0.77</v>
      </c>
      <c r="G957" s="35">
        <v>1.33</v>
      </c>
      <c r="H957" s="35">
        <v>5.51</v>
      </c>
      <c r="I957" s="51">
        <v>136257.10999999999</v>
      </c>
      <c r="J957" s="41">
        <f t="shared" si="1154"/>
        <v>12262.043999999991</v>
      </c>
      <c r="K957" s="41">
        <f t="shared" si="1147"/>
        <v>48041.888999999996</v>
      </c>
      <c r="L957" s="41">
        <f t="shared" si="1148"/>
        <v>44625.027999999998</v>
      </c>
      <c r="M957" s="41">
        <f t="shared" si="1149"/>
        <v>3169.8589999999999</v>
      </c>
      <c r="N957" s="41">
        <v>5475.23</v>
      </c>
      <c r="O957" s="41">
        <v>22683.06</v>
      </c>
      <c r="P957" s="213">
        <f t="shared" si="1137"/>
        <v>1.1405051817112517</v>
      </c>
      <c r="Q957" s="40">
        <f t="shared" si="1073"/>
        <v>136257.10999999999</v>
      </c>
      <c r="R957" s="51">
        <v>155401.94</v>
      </c>
      <c r="S957" s="41">
        <f t="shared" si="1150"/>
        <v>13888.470373499469</v>
      </c>
      <c r="T957" s="41">
        <f t="shared" si="1151"/>
        <v>54792.023343696783</v>
      </c>
      <c r="U957" s="41">
        <f t="shared" si="1152"/>
        <v>50895.075668009697</v>
      </c>
      <c r="V957" s="41">
        <f t="shared" si="1138"/>
        <v>3615.2406147940465</v>
      </c>
      <c r="W957" s="51">
        <v>6259.27</v>
      </c>
      <c r="X957" s="51">
        <v>25951.86</v>
      </c>
      <c r="Y957" s="41"/>
      <c r="Z957" s="40">
        <f t="shared" si="1153"/>
        <v>155401.94</v>
      </c>
      <c r="AA957" s="54">
        <f t="shared" si="1139"/>
        <v>14333.851988293522</v>
      </c>
      <c r="AB957" s="54">
        <f t="shared" si="1140"/>
        <v>54792.023343696783</v>
      </c>
      <c r="AC957" s="54">
        <f t="shared" si="1141"/>
        <v>50895.075668009697</v>
      </c>
      <c r="AD957" s="54">
        <f t="shared" si="1142"/>
        <v>3169.8589999999999</v>
      </c>
      <c r="AE957" s="54">
        <f t="shared" si="1143"/>
        <v>6259.27</v>
      </c>
      <c r="AF957" s="54">
        <f t="shared" si="1144"/>
        <v>25951.86</v>
      </c>
      <c r="AG957" s="54"/>
      <c r="AH957" s="42">
        <f t="shared" si="1145"/>
        <v>155401.94</v>
      </c>
      <c r="AI957" s="56">
        <f t="shared" si="1146"/>
        <v>-19144.830000000016</v>
      </c>
    </row>
    <row r="958" spans="1:35" x14ac:dyDescent="0.25">
      <c r="A958" s="31">
        <v>44</v>
      </c>
      <c r="B958" s="147">
        <v>4127.7</v>
      </c>
      <c r="C958" s="33">
        <v>2.48</v>
      </c>
      <c r="D958" s="33">
        <v>11.19</v>
      </c>
      <c r="E958" s="33">
        <v>4.25</v>
      </c>
      <c r="F958" s="35">
        <v>0.77</v>
      </c>
      <c r="G958" s="35">
        <v>1.33</v>
      </c>
      <c r="H958" s="35">
        <v>5.51</v>
      </c>
      <c r="I958" s="51">
        <v>106753.47</v>
      </c>
      <c r="J958" s="41">
        <f t="shared" si="1154"/>
        <v>11609.773000000008</v>
      </c>
      <c r="K958" s="41">
        <f t="shared" si="1147"/>
        <v>46188.962999999996</v>
      </c>
      <c r="L958" s="41">
        <f t="shared" si="1148"/>
        <v>17542.724999999999</v>
      </c>
      <c r="M958" s="41">
        <f t="shared" si="1149"/>
        <v>3178.3289999999997</v>
      </c>
      <c r="N958" s="41">
        <v>5489.9</v>
      </c>
      <c r="O958" s="41">
        <v>22743.78</v>
      </c>
      <c r="P958" s="213">
        <f t="shared" si="1137"/>
        <v>1.1805020483174926</v>
      </c>
      <c r="Q958" s="40">
        <f t="shared" si="1073"/>
        <v>106753.47</v>
      </c>
      <c r="R958" s="51">
        <v>126022.69</v>
      </c>
      <c r="S958" s="41">
        <f t="shared" si="1150"/>
        <v>13470.737878541753</v>
      </c>
      <c r="T958" s="41">
        <f t="shared" si="1151"/>
        <v>54526.165431160873</v>
      </c>
      <c r="U958" s="41">
        <f t="shared" si="1152"/>
        <v>20709.222795570484</v>
      </c>
      <c r="V958" s="41">
        <f t="shared" si="1138"/>
        <v>3752.0238947268876</v>
      </c>
      <c r="W958" s="51">
        <v>6491.93</v>
      </c>
      <c r="X958" s="51">
        <v>27072.61</v>
      </c>
      <c r="Y958" s="41"/>
      <c r="Z958" s="40">
        <f t="shared" si="1153"/>
        <v>126022.68999999999</v>
      </c>
      <c r="AA958" s="54">
        <f t="shared" si="1139"/>
        <v>14044.432773268636</v>
      </c>
      <c r="AB958" s="54">
        <f t="shared" si="1140"/>
        <v>54526.165431160873</v>
      </c>
      <c r="AC958" s="54">
        <f t="shared" si="1141"/>
        <v>20709.222795570484</v>
      </c>
      <c r="AD958" s="54">
        <f t="shared" si="1142"/>
        <v>3178.3289999999997</v>
      </c>
      <c r="AE958" s="54">
        <f t="shared" si="1143"/>
        <v>6491.93</v>
      </c>
      <c r="AF958" s="54">
        <f t="shared" si="1144"/>
        <v>27072.61</v>
      </c>
      <c r="AG958" s="54"/>
      <c r="AH958" s="42">
        <f t="shared" si="1145"/>
        <v>126022.68999999999</v>
      </c>
      <c r="AI958" s="56">
        <f t="shared" si="1146"/>
        <v>-19269.219999999987</v>
      </c>
    </row>
    <row r="959" spans="1:35" x14ac:dyDescent="0.25">
      <c r="A959" s="31">
        <v>65</v>
      </c>
      <c r="B959" s="147">
        <v>10693</v>
      </c>
      <c r="C959" s="33">
        <v>2.2999999999999998</v>
      </c>
      <c r="D959" s="33">
        <v>10.81</v>
      </c>
      <c r="E959" s="33">
        <v>3.44</v>
      </c>
      <c r="F959" s="35">
        <v>0.77</v>
      </c>
      <c r="G959" s="35">
        <v>1.33</v>
      </c>
      <c r="H959" s="35"/>
      <c r="I959" s="51">
        <v>198462.92</v>
      </c>
      <c r="J959" s="41">
        <f t="shared" si="1154"/>
        <v>23632.210000000014</v>
      </c>
      <c r="K959" s="41">
        <f t="shared" si="1147"/>
        <v>115591.33</v>
      </c>
      <c r="L959" s="41">
        <f t="shared" si="1148"/>
        <v>36783.919999999998</v>
      </c>
      <c r="M959" s="41">
        <f t="shared" si="1149"/>
        <v>8233.61</v>
      </c>
      <c r="N959" s="41">
        <v>14221.85</v>
      </c>
      <c r="O959" s="41"/>
      <c r="P959" s="213">
        <f t="shared" si="1137"/>
        <v>1.1842956860656892</v>
      </c>
      <c r="Q959" s="40">
        <f t="shared" si="1073"/>
        <v>198462.92</v>
      </c>
      <c r="R959" s="51">
        <v>235038.78</v>
      </c>
      <c r="S959" s="41">
        <f t="shared" si="1150"/>
        <v>27963.279958071773</v>
      </c>
      <c r="T959" s="41">
        <f t="shared" si="1151"/>
        <v>136894.31346559548</v>
      </c>
      <c r="U959" s="41">
        <f t="shared" si="1152"/>
        <v>43563.037772585427</v>
      </c>
      <c r="V959" s="41">
        <f t="shared" si="1138"/>
        <v>9751.0288037473201</v>
      </c>
      <c r="W959" s="51">
        <v>16867.12</v>
      </c>
      <c r="X959" s="51"/>
      <c r="Y959" s="41"/>
      <c r="Z959" s="40">
        <f t="shared" si="1153"/>
        <v>235038.78</v>
      </c>
      <c r="AA959" s="54">
        <f t="shared" si="1139"/>
        <v>29480.698761819076</v>
      </c>
      <c r="AB959" s="54">
        <f t="shared" si="1140"/>
        <v>136894.31346559548</v>
      </c>
      <c r="AC959" s="54">
        <f t="shared" si="1141"/>
        <v>43563.037772585427</v>
      </c>
      <c r="AD959" s="54">
        <f t="shared" si="1142"/>
        <v>8233.61</v>
      </c>
      <c r="AE959" s="54">
        <f t="shared" si="1143"/>
        <v>16867.12</v>
      </c>
      <c r="AF959" s="54">
        <f t="shared" si="1144"/>
        <v>0</v>
      </c>
      <c r="AG959" s="54"/>
      <c r="AH959" s="42">
        <f t="shared" si="1145"/>
        <v>235038.77999999997</v>
      </c>
      <c r="AI959" s="56">
        <f t="shared" si="1146"/>
        <v>-36575.859999999986</v>
      </c>
    </row>
    <row r="960" spans="1:35" x14ac:dyDescent="0.25">
      <c r="A960" s="31">
        <v>66</v>
      </c>
      <c r="B960" s="147">
        <v>3535.1</v>
      </c>
      <c r="C960" s="33">
        <v>2.2999999999999998</v>
      </c>
      <c r="D960" s="33">
        <v>15.28</v>
      </c>
      <c r="E960" s="33">
        <v>10.89</v>
      </c>
      <c r="F960" s="35">
        <v>0.77</v>
      </c>
      <c r="G960" s="35">
        <v>1.33</v>
      </c>
      <c r="H960" s="35"/>
      <c r="I960" s="51">
        <v>108739.94</v>
      </c>
      <c r="J960" s="41">
        <f t="shared" si="1154"/>
        <v>8802.5060000000067</v>
      </c>
      <c r="K960" s="41">
        <f t="shared" si="1147"/>
        <v>54016.327999999994</v>
      </c>
      <c r="L960" s="41">
        <f t="shared" si="1148"/>
        <v>38497.239000000001</v>
      </c>
      <c r="M960" s="41">
        <f t="shared" si="1149"/>
        <v>2722.027</v>
      </c>
      <c r="N960" s="41">
        <v>4701.84</v>
      </c>
      <c r="O960" s="41"/>
      <c r="P960" s="213">
        <f t="shared" si="1137"/>
        <v>0.86328132974875649</v>
      </c>
      <c r="Q960" s="40">
        <f t="shared" si="1073"/>
        <v>108739.94</v>
      </c>
      <c r="R960" s="51">
        <v>93873.16</v>
      </c>
      <c r="S960" s="41">
        <f t="shared" si="1150"/>
        <v>7589.13977226731</v>
      </c>
      <c r="T960" s="41">
        <f t="shared" si="1151"/>
        <v>46631.287463984983</v>
      </c>
      <c r="U960" s="41">
        <f t="shared" si="1152"/>
        <v>33233.947675575691</v>
      </c>
      <c r="V960" s="41">
        <f t="shared" si="1138"/>
        <v>2349.8750881720184</v>
      </c>
      <c r="W960" s="51">
        <v>4068.91</v>
      </c>
      <c r="X960" s="51"/>
      <c r="Y960" s="41"/>
      <c r="Z960" s="40">
        <f t="shared" si="1153"/>
        <v>93873.16</v>
      </c>
      <c r="AA960" s="54">
        <f t="shared" si="1139"/>
        <v>7216.9878604393234</v>
      </c>
      <c r="AB960" s="54">
        <f t="shared" si="1140"/>
        <v>46631.287463984983</v>
      </c>
      <c r="AC960" s="54">
        <f t="shared" si="1141"/>
        <v>33233.947675575691</v>
      </c>
      <c r="AD960" s="54">
        <f t="shared" si="1142"/>
        <v>2722.027</v>
      </c>
      <c r="AE960" s="54">
        <f t="shared" si="1143"/>
        <v>4068.91</v>
      </c>
      <c r="AF960" s="54">
        <f t="shared" si="1144"/>
        <v>0</v>
      </c>
      <c r="AG960" s="54"/>
      <c r="AH960" s="42">
        <f t="shared" si="1145"/>
        <v>93873.16</v>
      </c>
      <c r="AI960" s="56">
        <f t="shared" si="1146"/>
        <v>14866.779999999999</v>
      </c>
    </row>
    <row r="961" spans="1:35" x14ac:dyDescent="0.25">
      <c r="A961" s="31" t="s">
        <v>58</v>
      </c>
      <c r="B961" s="147">
        <v>3535.3</v>
      </c>
      <c r="C961" s="33">
        <v>2.2999999999999998</v>
      </c>
      <c r="D961" s="33">
        <v>15.21</v>
      </c>
      <c r="E961" s="33">
        <v>10.88</v>
      </c>
      <c r="F961" s="35">
        <v>0.77</v>
      </c>
      <c r="G961" s="35">
        <v>1.33</v>
      </c>
      <c r="H961" s="35"/>
      <c r="I961" s="51">
        <v>108392.63</v>
      </c>
      <c r="J961" s="41">
        <f>I961-K961-L961-M961-N961</f>
        <v>8732.4219999999914</v>
      </c>
      <c r="K961" s="41">
        <f t="shared" si="1147"/>
        <v>53771.913000000008</v>
      </c>
      <c r="L961" s="41">
        <f t="shared" si="1148"/>
        <v>38464.064000000006</v>
      </c>
      <c r="M961" s="41">
        <f t="shared" si="1149"/>
        <v>2722.181</v>
      </c>
      <c r="N961" s="41">
        <v>4702.05</v>
      </c>
      <c r="O961" s="41"/>
      <c r="P961" s="213">
        <f t="shared" si="1137"/>
        <v>1.0305460804853614</v>
      </c>
      <c r="Q961" s="40">
        <f t="shared" si="1073"/>
        <v>108392.63</v>
      </c>
      <c r="R961" s="51">
        <v>111703.6</v>
      </c>
      <c r="S961" s="41">
        <f t="shared" si="1150"/>
        <v>8979.4524629903208</v>
      </c>
      <c r="T961" s="41">
        <f t="shared" si="1151"/>
        <v>55414.434182349862</v>
      </c>
      <c r="U961" s="41">
        <f t="shared" si="1152"/>
        <v>39638.990394738103</v>
      </c>
      <c r="V961" s="41">
        <f t="shared" si="1138"/>
        <v>2805.3329599217218</v>
      </c>
      <c r="W961" s="51">
        <v>4865.3900000000003</v>
      </c>
      <c r="X961" s="51"/>
      <c r="Y961" s="41"/>
      <c r="Z961" s="40">
        <f t="shared" si="1153"/>
        <v>111703.6</v>
      </c>
      <c r="AA961" s="54">
        <f t="shared" si="1139"/>
        <v>9062.6044229120453</v>
      </c>
      <c r="AB961" s="54">
        <f t="shared" si="1140"/>
        <v>55414.434182349862</v>
      </c>
      <c r="AC961" s="54">
        <f t="shared" si="1141"/>
        <v>39638.990394738103</v>
      </c>
      <c r="AD961" s="54">
        <f t="shared" si="1142"/>
        <v>2722.181</v>
      </c>
      <c r="AE961" s="54">
        <f t="shared" si="1143"/>
        <v>4865.3900000000003</v>
      </c>
      <c r="AF961" s="54">
        <f t="shared" si="1144"/>
        <v>0</v>
      </c>
      <c r="AG961" s="54"/>
      <c r="AH961" s="42">
        <f t="shared" si="1145"/>
        <v>111703.6</v>
      </c>
      <c r="AI961" s="56">
        <f t="shared" si="1146"/>
        <v>-3310.9700000000012</v>
      </c>
    </row>
    <row r="962" spans="1:35" x14ac:dyDescent="0.25">
      <c r="A962" s="31">
        <v>67</v>
      </c>
      <c r="B962" s="147">
        <v>14263.9</v>
      </c>
      <c r="C962" s="33">
        <v>2.2999999999999998</v>
      </c>
      <c r="D962" s="33">
        <v>11.27</v>
      </c>
      <c r="E962" s="33">
        <v>2.75</v>
      </c>
      <c r="F962" s="35">
        <v>0.77</v>
      </c>
      <c r="G962" s="35">
        <v>1.33</v>
      </c>
      <c r="H962" s="35"/>
      <c r="I962" s="51">
        <v>256737.65</v>
      </c>
      <c r="J962" s="41">
        <f>I962-K962-L962-M962-N962</f>
        <v>27266.999000000003</v>
      </c>
      <c r="K962" s="41">
        <f t="shared" si="1147"/>
        <v>160754.15299999999</v>
      </c>
      <c r="L962" s="41">
        <f t="shared" si="1148"/>
        <v>39225.724999999999</v>
      </c>
      <c r="M962" s="41">
        <f t="shared" si="1149"/>
        <v>10983.203</v>
      </c>
      <c r="N962" s="41">
        <v>18507.57</v>
      </c>
      <c r="O962" s="41"/>
      <c r="P962" s="213">
        <f t="shared" si="1137"/>
        <v>1.0313197538421031</v>
      </c>
      <c r="Q962" s="40">
        <f t="shared" si="1073"/>
        <v>256737.65</v>
      </c>
      <c r="R962" s="51">
        <v>264778.61</v>
      </c>
      <c r="S962" s="41">
        <f t="shared" si="1150"/>
        <v>28114.627233308358</v>
      </c>
      <c r="T962" s="41">
        <f t="shared" si="1151"/>
        <v>165788.93350105576</v>
      </c>
      <c r="U962" s="41">
        <f t="shared" si="1152"/>
        <v>40454.265051278024</v>
      </c>
      <c r="V962" s="41">
        <f t="shared" si="1138"/>
        <v>11327.194214357847</v>
      </c>
      <c r="W962" s="51">
        <v>19093.59</v>
      </c>
      <c r="X962" s="51"/>
      <c r="Y962" s="41"/>
      <c r="Z962" s="40">
        <f t="shared" si="1153"/>
        <v>264778.61</v>
      </c>
      <c r="AA962" s="54">
        <f t="shared" si="1139"/>
        <v>28458.618447666202</v>
      </c>
      <c r="AB962" s="54">
        <f t="shared" si="1140"/>
        <v>165788.93350105576</v>
      </c>
      <c r="AC962" s="54">
        <f t="shared" si="1141"/>
        <v>40454.265051278024</v>
      </c>
      <c r="AD962" s="54">
        <f t="shared" si="1142"/>
        <v>10983.203</v>
      </c>
      <c r="AE962" s="54">
        <f t="shared" si="1143"/>
        <v>19093.59</v>
      </c>
      <c r="AF962" s="54">
        <f t="shared" si="1144"/>
        <v>0</v>
      </c>
      <c r="AG962" s="54"/>
      <c r="AH962" s="42">
        <f t="shared" si="1145"/>
        <v>264778.61</v>
      </c>
      <c r="AI962" s="56">
        <f t="shared" si="1146"/>
        <v>-8040.9599999999919</v>
      </c>
    </row>
    <row r="963" spans="1:35" x14ac:dyDescent="0.25">
      <c r="A963" s="32" t="s">
        <v>37</v>
      </c>
      <c r="B963" s="148">
        <f>SUM(B951:B962)</f>
        <v>66159.599999999991</v>
      </c>
      <c r="C963" s="33"/>
      <c r="D963" s="34"/>
      <c r="E963" s="34"/>
      <c r="F963" s="35"/>
      <c r="G963" s="35"/>
      <c r="H963" s="35"/>
      <c r="I963" s="43">
        <f t="shared" ref="I963:O963" si="1155">SUM(I951:I962)</f>
        <v>1568692.8099999996</v>
      </c>
      <c r="J963" s="43">
        <f t="shared" si="1155"/>
        <v>140716.39600000007</v>
      </c>
      <c r="K963" s="43">
        <f t="shared" si="1155"/>
        <v>785702</v>
      </c>
      <c r="L963" s="43">
        <f t="shared" si="1155"/>
        <v>354950.32199999999</v>
      </c>
      <c r="M963" s="43">
        <f t="shared" si="1155"/>
        <v>50942.892</v>
      </c>
      <c r="N963" s="43">
        <f t="shared" si="1155"/>
        <v>86440.65</v>
      </c>
      <c r="O963" s="43">
        <f t="shared" si="1155"/>
        <v>149940.54999999999</v>
      </c>
      <c r="P963" s="213">
        <f t="shared" si="1137"/>
        <v>1.0942909721119971</v>
      </c>
      <c r="Q963" s="40">
        <f t="shared" si="1073"/>
        <v>1568692.8099999996</v>
      </c>
      <c r="R963" s="43">
        <f t="shared" ref="R963:X963" si="1156">SUM(R951:R962)</f>
        <v>1716606.38</v>
      </c>
      <c r="S963" s="43">
        <f t="shared" si="1156"/>
        <v>153627.01168640089</v>
      </c>
      <c r="T963" s="43">
        <f t="shared" si="1156"/>
        <v>857626.09469136945</v>
      </c>
      <c r="U963" s="43">
        <f t="shared" si="1156"/>
        <v>384513.19956173259</v>
      </c>
      <c r="V963" s="43">
        <f t="shared" si="1156"/>
        <v>55901.234060497118</v>
      </c>
      <c r="W963" s="43">
        <f t="shared" si="1156"/>
        <v>95207.49</v>
      </c>
      <c r="X963" s="43">
        <f t="shared" si="1156"/>
        <v>169731.34999999998</v>
      </c>
      <c r="Y963" s="41"/>
      <c r="Z963" s="40">
        <f t="shared" ref="Z963:AF963" si="1157">SUM(Z951:Z962)</f>
        <v>1716606.38</v>
      </c>
      <c r="AA963" s="55">
        <f t="shared" si="1157"/>
        <v>158585.35374689801</v>
      </c>
      <c r="AB963" s="55">
        <f t="shared" si="1157"/>
        <v>857626.09469136945</v>
      </c>
      <c r="AC963" s="55">
        <f t="shared" si="1157"/>
        <v>384513.19956173259</v>
      </c>
      <c r="AD963" s="55">
        <f t="shared" si="1157"/>
        <v>50942.892</v>
      </c>
      <c r="AE963" s="55">
        <f t="shared" si="1157"/>
        <v>95207.49</v>
      </c>
      <c r="AF963" s="55">
        <f t="shared" si="1157"/>
        <v>169731.34999999998</v>
      </c>
      <c r="AG963" s="54"/>
      <c r="AH963" s="42">
        <f>SUM(AH951:AH962)</f>
        <v>1716606.38</v>
      </c>
      <c r="AI963" s="56">
        <f>SUM(AI951:AI962)</f>
        <v>-147913.56999999992</v>
      </c>
    </row>
    <row r="964" spans="1:35" x14ac:dyDescent="0.25">
      <c r="A964" t="s">
        <v>60</v>
      </c>
      <c r="P964" s="213"/>
      <c r="Q964" s="40">
        <f t="shared" si="1073"/>
        <v>0</v>
      </c>
    </row>
    <row r="965" spans="1:35" x14ac:dyDescent="0.25">
      <c r="A965" s="31">
        <v>1</v>
      </c>
      <c r="B965" s="147">
        <v>3380.5</v>
      </c>
      <c r="C965" s="33">
        <v>2.2999999999999998</v>
      </c>
      <c r="D965" s="33">
        <v>13.15</v>
      </c>
      <c r="E965" s="33">
        <v>10.050000000000001</v>
      </c>
      <c r="F965" s="35">
        <v>0.77</v>
      </c>
      <c r="G965" s="35">
        <v>1.33</v>
      </c>
      <c r="H965" s="35"/>
      <c r="I965" s="51">
        <v>93490.22</v>
      </c>
      <c r="J965" s="41">
        <f>I965-K965-L965-M965-N965</f>
        <v>7962.5949999999948</v>
      </c>
      <c r="K965" s="41">
        <f>B965*D965</f>
        <v>44453.575000000004</v>
      </c>
      <c r="L965" s="41">
        <f>E965*B965</f>
        <v>33974.025000000001</v>
      </c>
      <c r="M965" s="41">
        <f>F965*B965</f>
        <v>2602.9850000000001</v>
      </c>
      <c r="N965" s="41">
        <v>4497.04</v>
      </c>
      <c r="O965" s="41"/>
      <c r="P965" s="213">
        <f>R965/I965</f>
        <v>0.83292509098812695</v>
      </c>
      <c r="Q965" s="40">
        <f t="shared" si="1073"/>
        <v>93490.22</v>
      </c>
      <c r="R965" s="51">
        <v>77870.350000000006</v>
      </c>
      <c r="S965" s="41">
        <f>R965-T965-U965-V965-W965-X965</f>
        <v>6569.8026160538448</v>
      </c>
      <c r="T965" s="41">
        <f>P965*K965</f>
        <v>37026.498001622531</v>
      </c>
      <c r="U965" s="41">
        <f>L965*P965</f>
        <v>28297.817864357901</v>
      </c>
      <c r="V965" s="41">
        <f>P965*M965</f>
        <v>2168.0915179657295</v>
      </c>
      <c r="W965" s="51">
        <v>3808.14</v>
      </c>
      <c r="X965" s="51"/>
      <c r="Y965" s="41"/>
      <c r="Z965" s="40">
        <f>SUM(S965:Y965)</f>
        <v>77870.350000000006</v>
      </c>
      <c r="AA965" s="54">
        <f>Z965-AF965-AE965-AD965-AC965-AB965</f>
        <v>6134.9091340195737</v>
      </c>
      <c r="AB965" s="54">
        <f t="shared" ref="AB965:AC967" si="1158">T965</f>
        <v>37026.498001622531</v>
      </c>
      <c r="AC965" s="54">
        <f t="shared" si="1158"/>
        <v>28297.817864357901</v>
      </c>
      <c r="AD965" s="54">
        <f>M965</f>
        <v>2602.9850000000001</v>
      </c>
      <c r="AE965" s="54">
        <f t="shared" ref="AE965:AF967" si="1159">W965</f>
        <v>3808.14</v>
      </c>
      <c r="AF965" s="54">
        <f t="shared" si="1159"/>
        <v>0</v>
      </c>
      <c r="AG965" s="54"/>
      <c r="AH965" s="42">
        <f>SUM(AA965:AG965)</f>
        <v>77870.350000000006</v>
      </c>
      <c r="AI965" s="56">
        <f>I965-Z965</f>
        <v>15619.869999999995</v>
      </c>
    </row>
    <row r="966" spans="1:35" x14ac:dyDescent="0.25">
      <c r="A966" s="31">
        <v>2</v>
      </c>
      <c r="B966" s="147">
        <v>3241.2</v>
      </c>
      <c r="C966" s="33">
        <v>2.2999999999999998</v>
      </c>
      <c r="D966" s="33">
        <v>13.89</v>
      </c>
      <c r="E966" s="33">
        <v>10.41</v>
      </c>
      <c r="F966" s="35">
        <v>0.77</v>
      </c>
      <c r="G966" s="35">
        <v>1.33</v>
      </c>
      <c r="H966" s="35"/>
      <c r="I966" s="51">
        <v>93573.72</v>
      </c>
      <c r="J966" s="41">
        <f>I966-K966-L966-M966-N966</f>
        <v>8005.9160000000047</v>
      </c>
      <c r="K966" s="41">
        <f>B966*D966</f>
        <v>45020.267999999996</v>
      </c>
      <c r="L966" s="41">
        <f>E966*B966</f>
        <v>33740.892</v>
      </c>
      <c r="M966" s="41">
        <f>F966*B966</f>
        <v>2495.7239999999997</v>
      </c>
      <c r="N966" s="41">
        <v>4310.92</v>
      </c>
      <c r="O966" s="41"/>
      <c r="P966" s="213">
        <f>R966/I966</f>
        <v>0.93569871968326146</v>
      </c>
      <c r="Q966" s="40">
        <f t="shared" si="1073"/>
        <v>93573.72</v>
      </c>
      <c r="R966" s="51">
        <v>87556.81</v>
      </c>
      <c r="S966" s="41">
        <f>R966-T966-U966-V966-W966-X966</f>
        <v>7444.8776757487085</v>
      </c>
      <c r="T966" s="41">
        <f>P966*K966</f>
        <v>42125.407127397302</v>
      </c>
      <c r="U966" s="41">
        <f>L966*P966</f>
        <v>31571.3094453712</v>
      </c>
      <c r="V966" s="41">
        <f>P966*M966</f>
        <v>2335.2457514827879</v>
      </c>
      <c r="W966" s="51">
        <v>4079.97</v>
      </c>
      <c r="X966" s="51"/>
      <c r="Y966" s="41"/>
      <c r="Z966" s="40">
        <f>SUM(S966:Y966)</f>
        <v>87556.81</v>
      </c>
      <c r="AA966" s="54">
        <f>Z966-AF966-AE966-AD966-AC966-AB966</f>
        <v>7284.3994272314958</v>
      </c>
      <c r="AB966" s="54">
        <f t="shared" si="1158"/>
        <v>42125.407127397302</v>
      </c>
      <c r="AC966" s="54">
        <f t="shared" si="1158"/>
        <v>31571.3094453712</v>
      </c>
      <c r="AD966" s="54">
        <f>M966</f>
        <v>2495.7239999999997</v>
      </c>
      <c r="AE966" s="54">
        <f t="shared" si="1159"/>
        <v>4079.97</v>
      </c>
      <c r="AF966" s="54">
        <f t="shared" si="1159"/>
        <v>0</v>
      </c>
      <c r="AG966" s="54"/>
      <c r="AH966" s="42">
        <f>SUM(AA966:AG966)</f>
        <v>87556.81</v>
      </c>
      <c r="AI966" s="56">
        <f>I966-Z966</f>
        <v>6016.9100000000035</v>
      </c>
    </row>
    <row r="967" spans="1:35" x14ac:dyDescent="0.25">
      <c r="A967" s="31">
        <v>3</v>
      </c>
      <c r="B967" s="147">
        <v>3409.9</v>
      </c>
      <c r="C967" s="33">
        <v>2.2999999999999998</v>
      </c>
      <c r="D967" s="33">
        <v>13.53</v>
      </c>
      <c r="E967" s="33">
        <v>10.08</v>
      </c>
      <c r="F967" s="35">
        <v>0.77</v>
      </c>
      <c r="G967" s="35">
        <v>1.33</v>
      </c>
      <c r="H967" s="35"/>
      <c r="I967" s="51">
        <v>96166.1</v>
      </c>
      <c r="J967" s="41">
        <f>I967-K967-L967-M967-N967</f>
        <v>8497.248000000005</v>
      </c>
      <c r="K967" s="41">
        <f>B967*D967</f>
        <v>46135.947</v>
      </c>
      <c r="L967" s="41">
        <f>E967*B967</f>
        <v>34371.792000000001</v>
      </c>
      <c r="M967" s="41">
        <f>F967*B967</f>
        <v>2625.623</v>
      </c>
      <c r="N967" s="41">
        <v>4535.49</v>
      </c>
      <c r="O967" s="41"/>
      <c r="P967" s="213">
        <f>R967/I967</f>
        <v>0.7688446344397869</v>
      </c>
      <c r="Q967" s="40">
        <f t="shared" si="1073"/>
        <v>96166.1</v>
      </c>
      <c r="R967" s="51">
        <v>73936.789999999994</v>
      </c>
      <c r="S967" s="41">
        <f>R967-T967-U967-V967-W967-X967</f>
        <v>6509.9306833595219</v>
      </c>
      <c r="T967" s="41">
        <f>P967*K967</f>
        <v>35471.375305748385</v>
      </c>
      <c r="U967" s="41">
        <f>L967*P967</f>
        <v>26426.567855280391</v>
      </c>
      <c r="V967" s="41">
        <f>P967*M967</f>
        <v>2018.6961556116967</v>
      </c>
      <c r="W967" s="51">
        <v>3510.22</v>
      </c>
      <c r="X967" s="51"/>
      <c r="Y967" s="41"/>
      <c r="Z967" s="40">
        <f>SUM(S967:Y967)</f>
        <v>73936.789999999994</v>
      </c>
      <c r="AA967" s="54">
        <f>Z967-AF967-AE967-AD967-AC967-AB967</f>
        <v>5903.0038389712136</v>
      </c>
      <c r="AB967" s="54">
        <f t="shared" si="1158"/>
        <v>35471.375305748385</v>
      </c>
      <c r="AC967" s="54">
        <f t="shared" si="1158"/>
        <v>26426.567855280391</v>
      </c>
      <c r="AD967" s="54">
        <f>M967</f>
        <v>2625.623</v>
      </c>
      <c r="AE967" s="54">
        <f t="shared" si="1159"/>
        <v>3510.22</v>
      </c>
      <c r="AF967" s="54">
        <f t="shared" si="1159"/>
        <v>0</v>
      </c>
      <c r="AG967" s="54"/>
      <c r="AH967" s="42">
        <f>SUM(AA967:AG967)</f>
        <v>73936.789999999994</v>
      </c>
      <c r="AI967" s="56">
        <f>I967-Z967</f>
        <v>22229.310000000012</v>
      </c>
    </row>
    <row r="968" spans="1:35" x14ac:dyDescent="0.25">
      <c r="A968" s="32" t="s">
        <v>37</v>
      </c>
      <c r="B968" s="148">
        <f>SUM(B964:B967)</f>
        <v>10031.6</v>
      </c>
      <c r="C968" s="33"/>
      <c r="D968" s="34"/>
      <c r="E968" s="34"/>
      <c r="F968" s="35"/>
      <c r="G968" s="35"/>
      <c r="H968" s="35"/>
      <c r="I968" s="43">
        <f t="shared" ref="I968:O968" si="1160">SUM(I965:I967)</f>
        <v>283230.04000000004</v>
      </c>
      <c r="J968" s="43">
        <f t="shared" si="1160"/>
        <v>24465.759000000005</v>
      </c>
      <c r="K968" s="43">
        <f t="shared" si="1160"/>
        <v>135609.78999999998</v>
      </c>
      <c r="L968" s="43">
        <f t="shared" si="1160"/>
        <v>102086.709</v>
      </c>
      <c r="M968" s="43">
        <f t="shared" si="1160"/>
        <v>7724.3320000000003</v>
      </c>
      <c r="N968" s="43">
        <f t="shared" si="1160"/>
        <v>13343.449999999999</v>
      </c>
      <c r="O968" s="43">
        <f t="shared" si="1160"/>
        <v>0</v>
      </c>
      <c r="P968" s="213">
        <f>R968/I968</f>
        <v>0.84512204284545511</v>
      </c>
      <c r="Q968" s="40">
        <f t="shared" si="1073"/>
        <v>283230.04000000004</v>
      </c>
      <c r="R968" s="43">
        <f t="shared" ref="R968:X968" si="1161">SUM(R965:R967)</f>
        <v>239363.95</v>
      </c>
      <c r="S968" s="43">
        <f t="shared" si="1161"/>
        <v>20524.610975162075</v>
      </c>
      <c r="T968" s="43">
        <f t="shared" si="1161"/>
        <v>114623.28043476822</v>
      </c>
      <c r="U968" s="43">
        <f t="shared" si="1161"/>
        <v>86295.695165009485</v>
      </c>
      <c r="V968" s="43">
        <f t="shared" si="1161"/>
        <v>6522.0334250602136</v>
      </c>
      <c r="W968" s="43">
        <f t="shared" si="1161"/>
        <v>11398.33</v>
      </c>
      <c r="X968" s="43">
        <f t="shared" si="1161"/>
        <v>0</v>
      </c>
      <c r="Y968" s="41"/>
      <c r="Z968" s="40">
        <f>SUM(Z965:Z967)</f>
        <v>239363.95</v>
      </c>
      <c r="AA968" s="55">
        <f>SUM(AA965:AA967)</f>
        <v>19322.312400222283</v>
      </c>
      <c r="AB968" s="55">
        <f>SUM(AB965:AB967)</f>
        <v>114623.28043476822</v>
      </c>
      <c r="AC968" s="55">
        <f>SUM(AC965:AC967)</f>
        <v>86295.695165009485</v>
      </c>
      <c r="AD968" s="55">
        <f>SUM(AD965:AD967)</f>
        <v>7724.3320000000003</v>
      </c>
      <c r="AE968" s="55">
        <f>SUM(AE966:AE967)</f>
        <v>7590.19</v>
      </c>
      <c r="AF968" s="55">
        <f>SUM(AF965:AF967)</f>
        <v>0</v>
      </c>
      <c r="AG968" s="54"/>
      <c r="AH968" s="42">
        <f>SUM(AH965:AH967)</f>
        <v>239363.95</v>
      </c>
      <c r="AI968" s="56">
        <f>SUM(AI965:AI967)</f>
        <v>43866.090000000011</v>
      </c>
    </row>
    <row r="969" spans="1:35" x14ac:dyDescent="0.25">
      <c r="A969" s="67" t="s">
        <v>61</v>
      </c>
      <c r="B969" s="68">
        <f>B917+B935+B943+B949+B963+B968</f>
        <v>324938.89999999997</v>
      </c>
      <c r="C969" s="67"/>
      <c r="D969" s="67"/>
      <c r="E969" s="67"/>
      <c r="F969" s="67"/>
      <c r="G969" s="67"/>
      <c r="H969" s="67"/>
      <c r="I969" s="68">
        <f t="shared" ref="I969:O969" si="1162">I917+I935+I943+I949+I963+I968</f>
        <v>6637429.5499999998</v>
      </c>
      <c r="J969" s="68">
        <f t="shared" si="1162"/>
        <v>719580.39899999998</v>
      </c>
      <c r="K969" s="68">
        <f t="shared" si="1162"/>
        <v>3670204.7689999999</v>
      </c>
      <c r="L969" s="68">
        <f t="shared" si="1162"/>
        <v>1277210.4839999999</v>
      </c>
      <c r="M969" s="68">
        <f t="shared" si="1162"/>
        <v>250202.95299999998</v>
      </c>
      <c r="N969" s="68">
        <f t="shared" si="1162"/>
        <v>427228.3</v>
      </c>
      <c r="O969" s="68">
        <f t="shared" si="1162"/>
        <v>290432.20999999996</v>
      </c>
      <c r="P969" s="217">
        <f>R969/I969</f>
        <v>1.1223964674698506</v>
      </c>
      <c r="Q969" s="83">
        <f t="shared" si="1073"/>
        <v>6637429.5499999998</v>
      </c>
      <c r="R969" s="68">
        <f t="shared" ref="R969:AI969" si="1163">R917+R935+R943+R949+R963+R968</f>
        <v>7449827.4799999995</v>
      </c>
      <c r="S969" s="68">
        <f t="shared" si="1163"/>
        <v>809394.83324801584</v>
      </c>
      <c r="T969" s="68">
        <f t="shared" si="1163"/>
        <v>4116292.2622624435</v>
      </c>
      <c r="U969" s="68">
        <f t="shared" si="1163"/>
        <v>1411206.3012326064</v>
      </c>
      <c r="V969" s="68">
        <f t="shared" si="1163"/>
        <v>281603.02953594091</v>
      </c>
      <c r="W969" s="68">
        <f t="shared" si="1163"/>
        <v>482068.73999999993</v>
      </c>
      <c r="X969" s="68">
        <f t="shared" si="1163"/>
        <v>346756.13999999996</v>
      </c>
      <c r="Y969" s="68">
        <f t="shared" si="1163"/>
        <v>0</v>
      </c>
      <c r="Z969" s="68">
        <f t="shared" si="1163"/>
        <v>7415709.3299999991</v>
      </c>
      <c r="AA969" s="68">
        <f t="shared" si="1163"/>
        <v>840832.39554462722</v>
      </c>
      <c r="AB969" s="68">
        <f t="shared" si="1163"/>
        <v>4116292.2622624435</v>
      </c>
      <c r="AC969" s="68">
        <f t="shared" si="1163"/>
        <v>1411206.3012326064</v>
      </c>
      <c r="AD969" s="68">
        <f t="shared" si="1163"/>
        <v>250202.95299999998</v>
      </c>
      <c r="AE969" s="68">
        <f t="shared" si="1163"/>
        <v>443457.50999999995</v>
      </c>
      <c r="AF969" s="68">
        <f t="shared" si="1163"/>
        <v>346756.13999999996</v>
      </c>
      <c r="AG969" s="68">
        <f t="shared" si="1163"/>
        <v>0</v>
      </c>
      <c r="AH969" s="68">
        <f t="shared" si="1163"/>
        <v>7415709.3299999991</v>
      </c>
      <c r="AI969" s="68">
        <f t="shared" si="1163"/>
        <v>-813272.75999999989</v>
      </c>
    </row>
  </sheetData>
  <mergeCells count="512">
    <mergeCell ref="AH607:AH610"/>
    <mergeCell ref="AI607:AI610"/>
    <mergeCell ref="C608:C609"/>
    <mergeCell ref="D608:D609"/>
    <mergeCell ref="E608:E609"/>
    <mergeCell ref="F608:F609"/>
    <mergeCell ref="G608:G609"/>
    <mergeCell ref="H608:H609"/>
    <mergeCell ref="I608:I609"/>
    <mergeCell ref="T607:U607"/>
    <mergeCell ref="Z607:Z609"/>
    <mergeCell ref="S608:S609"/>
    <mergeCell ref="T608:T609"/>
    <mergeCell ref="U608:U609"/>
    <mergeCell ref="V608:V609"/>
    <mergeCell ref="W608:W609"/>
    <mergeCell ref="X608:X609"/>
    <mergeCell ref="Y608:Y609"/>
    <mergeCell ref="AE608:AE609"/>
    <mergeCell ref="AF608:AF609"/>
    <mergeCell ref="AG608:AG609"/>
    <mergeCell ref="AA608:AA609"/>
    <mergeCell ref="AB608:AB609"/>
    <mergeCell ref="AC608:AC609"/>
    <mergeCell ref="A607:A609"/>
    <mergeCell ref="B607:B609"/>
    <mergeCell ref="C607:H607"/>
    <mergeCell ref="K607:L607"/>
    <mergeCell ref="J608:J609"/>
    <mergeCell ref="K608:K609"/>
    <mergeCell ref="L608:L609"/>
    <mergeCell ref="AE531:AE532"/>
    <mergeCell ref="AF531:AF532"/>
    <mergeCell ref="A530:A532"/>
    <mergeCell ref="B530:B532"/>
    <mergeCell ref="AD608:AD609"/>
    <mergeCell ref="M608:M609"/>
    <mergeCell ref="N608:N609"/>
    <mergeCell ref="O608:O609"/>
    <mergeCell ref="R608:R609"/>
    <mergeCell ref="P607:P609"/>
    <mergeCell ref="Q607:Q609"/>
    <mergeCell ref="AA607:AG607"/>
    <mergeCell ref="M531:M532"/>
    <mergeCell ref="N531:N532"/>
    <mergeCell ref="O531:O532"/>
    <mergeCell ref="R531:R532"/>
    <mergeCell ref="P530:P532"/>
    <mergeCell ref="AI530:AI533"/>
    <mergeCell ref="C531:C532"/>
    <mergeCell ref="D531:D532"/>
    <mergeCell ref="E531:E532"/>
    <mergeCell ref="F531:F532"/>
    <mergeCell ref="G531:G532"/>
    <mergeCell ref="H531:H532"/>
    <mergeCell ref="I531:I532"/>
    <mergeCell ref="T530:U530"/>
    <mergeCell ref="Z530:Z532"/>
    <mergeCell ref="S531:S532"/>
    <mergeCell ref="T531:T532"/>
    <mergeCell ref="U531:U532"/>
    <mergeCell ref="V531:V532"/>
    <mergeCell ref="W531:W532"/>
    <mergeCell ref="X531:X532"/>
    <mergeCell ref="Y531:Y532"/>
    <mergeCell ref="C530:H530"/>
    <mergeCell ref="K530:L530"/>
    <mergeCell ref="J531:J532"/>
    <mergeCell ref="K531:K532"/>
    <mergeCell ref="L531:L532"/>
    <mergeCell ref="AG531:AG532"/>
    <mergeCell ref="AA531:AA532"/>
    <mergeCell ref="Q530:Q532"/>
    <mergeCell ref="AA530:AG530"/>
    <mergeCell ref="AH303:AH306"/>
    <mergeCell ref="AA379:AG379"/>
    <mergeCell ref="AA380:AA381"/>
    <mergeCell ref="AB380:AB381"/>
    <mergeCell ref="U380:U381"/>
    <mergeCell ref="N304:N305"/>
    <mergeCell ref="O304:O305"/>
    <mergeCell ref="R304:R305"/>
    <mergeCell ref="P303:P305"/>
    <mergeCell ref="Q303:Q305"/>
    <mergeCell ref="AA303:AG303"/>
    <mergeCell ref="AH530:AH533"/>
    <mergeCell ref="AB531:AB532"/>
    <mergeCell ref="AC531:AC532"/>
    <mergeCell ref="AD531:AD532"/>
    <mergeCell ref="Z379:Z381"/>
    <mergeCell ref="T379:U379"/>
    <mergeCell ref="Y380:Y381"/>
    <mergeCell ref="S380:S381"/>
    <mergeCell ref="O380:O381"/>
    <mergeCell ref="N380:N381"/>
    <mergeCell ref="V380:V381"/>
    <mergeCell ref="AI303:AI306"/>
    <mergeCell ref="C304:C305"/>
    <mergeCell ref="D304:D305"/>
    <mergeCell ref="E304:E305"/>
    <mergeCell ref="F304:F305"/>
    <mergeCell ref="G304:G305"/>
    <mergeCell ref="H304:H305"/>
    <mergeCell ref="I304:I305"/>
    <mergeCell ref="T303:U303"/>
    <mergeCell ref="Z303:Z305"/>
    <mergeCell ref="S304:S305"/>
    <mergeCell ref="T304:T305"/>
    <mergeCell ref="U304:U305"/>
    <mergeCell ref="V304:V305"/>
    <mergeCell ref="W304:W305"/>
    <mergeCell ref="X304:X305"/>
    <mergeCell ref="Y304:Y305"/>
    <mergeCell ref="AE304:AE305"/>
    <mergeCell ref="AF304:AF305"/>
    <mergeCell ref="AG304:AG305"/>
    <mergeCell ref="AA304:AA305"/>
    <mergeCell ref="AB304:AB305"/>
    <mergeCell ref="AC304:AC305"/>
    <mergeCell ref="AD304:AD305"/>
    <mergeCell ref="A303:A305"/>
    <mergeCell ref="B303:B305"/>
    <mergeCell ref="C303:H303"/>
    <mergeCell ref="K303:L303"/>
    <mergeCell ref="J304:J305"/>
    <mergeCell ref="K304:K305"/>
    <mergeCell ref="L304:L305"/>
    <mergeCell ref="P79:P81"/>
    <mergeCell ref="V80:V81"/>
    <mergeCell ref="R80:R81"/>
    <mergeCell ref="S80:S81"/>
    <mergeCell ref="Q79:Q81"/>
    <mergeCell ref="T80:T81"/>
    <mergeCell ref="K80:K81"/>
    <mergeCell ref="A153:A155"/>
    <mergeCell ref="B153:B155"/>
    <mergeCell ref="C153:H153"/>
    <mergeCell ref="K153:L153"/>
    <mergeCell ref="H154:H155"/>
    <mergeCell ref="I154:I155"/>
    <mergeCell ref="J154:J155"/>
    <mergeCell ref="K154:K155"/>
    <mergeCell ref="L154:L155"/>
    <mergeCell ref="M304:M305"/>
    <mergeCell ref="Z79:Z81"/>
    <mergeCell ref="AH79:AH82"/>
    <mergeCell ref="AC81:AC82"/>
    <mergeCell ref="T79:U79"/>
    <mergeCell ref="W80:W81"/>
    <mergeCell ref="X80:X81"/>
    <mergeCell ref="Y80:Y81"/>
    <mergeCell ref="U80:U81"/>
    <mergeCell ref="A79:A81"/>
    <mergeCell ref="B79:B81"/>
    <mergeCell ref="C79:H79"/>
    <mergeCell ref="C80:C81"/>
    <mergeCell ref="D80:D81"/>
    <mergeCell ref="E80:E81"/>
    <mergeCell ref="F80:F81"/>
    <mergeCell ref="K79:L79"/>
    <mergeCell ref="N80:N81"/>
    <mergeCell ref="O80:O81"/>
    <mergeCell ref="G80:G81"/>
    <mergeCell ref="H80:H81"/>
    <mergeCell ref="L80:L81"/>
    <mergeCell ref="M80:M81"/>
    <mergeCell ref="J80:J81"/>
    <mergeCell ref="I80:I81"/>
    <mergeCell ref="AI79:AI82"/>
    <mergeCell ref="AA79:AG79"/>
    <mergeCell ref="AA81:AA82"/>
    <mergeCell ref="AB81:AB82"/>
    <mergeCell ref="AD81:AD82"/>
    <mergeCell ref="AA80:AG80"/>
    <mergeCell ref="AE81:AE82"/>
    <mergeCell ref="AF81:AF82"/>
    <mergeCell ref="AG81:AG82"/>
    <mergeCell ref="AI153:AI156"/>
    <mergeCell ref="C154:C155"/>
    <mergeCell ref="D154:D155"/>
    <mergeCell ref="E154:E155"/>
    <mergeCell ref="F154:F155"/>
    <mergeCell ref="G154:G155"/>
    <mergeCell ref="T153:U153"/>
    <mergeCell ref="Z153:Z155"/>
    <mergeCell ref="AA153:AG153"/>
    <mergeCell ref="AH153:AH156"/>
    <mergeCell ref="Y154:Y155"/>
    <mergeCell ref="M154:M155"/>
    <mergeCell ref="N154:N155"/>
    <mergeCell ref="O154:O155"/>
    <mergeCell ref="R154:R155"/>
    <mergeCell ref="P153:P155"/>
    <mergeCell ref="Q153:Q155"/>
    <mergeCell ref="S154:S155"/>
    <mergeCell ref="T154:T155"/>
    <mergeCell ref="AA154:AG154"/>
    <mergeCell ref="AA155:AA156"/>
    <mergeCell ref="AB155:AB156"/>
    <mergeCell ref="AC155:AC156"/>
    <mergeCell ref="AD155:AD156"/>
    <mergeCell ref="AF155:AF156"/>
    <mergeCell ref="AG155:AG156"/>
    <mergeCell ref="A227:A229"/>
    <mergeCell ref="B227:B229"/>
    <mergeCell ref="C227:H227"/>
    <mergeCell ref="K227:L227"/>
    <mergeCell ref="H228:H229"/>
    <mergeCell ref="I228:I229"/>
    <mergeCell ref="J228:J229"/>
    <mergeCell ref="K228:K229"/>
    <mergeCell ref="L228:L229"/>
    <mergeCell ref="S228:S229"/>
    <mergeCell ref="U154:U155"/>
    <mergeCell ref="V154:V155"/>
    <mergeCell ref="W154:W155"/>
    <mergeCell ref="X154:X155"/>
    <mergeCell ref="AE155:AE156"/>
    <mergeCell ref="W228:W229"/>
    <mergeCell ref="X228:X229"/>
    <mergeCell ref="Y228:Y229"/>
    <mergeCell ref="AB228:AB229"/>
    <mergeCell ref="Z227:Z229"/>
    <mergeCell ref="AI227:AI230"/>
    <mergeCell ref="C228:C229"/>
    <mergeCell ref="D228:D229"/>
    <mergeCell ref="E228:E229"/>
    <mergeCell ref="F228:F229"/>
    <mergeCell ref="G228:G229"/>
    <mergeCell ref="P227:P229"/>
    <mergeCell ref="Q227:Q229"/>
    <mergeCell ref="T227:U227"/>
    <mergeCell ref="AC228:AC229"/>
    <mergeCell ref="AA227:AG227"/>
    <mergeCell ref="AH227:AH230"/>
    <mergeCell ref="M228:M229"/>
    <mergeCell ref="N228:N229"/>
    <mergeCell ref="O228:O229"/>
    <mergeCell ref="AF228:AF229"/>
    <mergeCell ref="AD228:AD229"/>
    <mergeCell ref="AE228:AE229"/>
    <mergeCell ref="R228:R229"/>
    <mergeCell ref="AG228:AG229"/>
    <mergeCell ref="AA228:AA229"/>
    <mergeCell ref="T228:T229"/>
    <mergeCell ref="U228:U229"/>
    <mergeCell ref="V228:V229"/>
    <mergeCell ref="AA5:AG5"/>
    <mergeCell ref="AH5:AH8"/>
    <mergeCell ref="A5:A7"/>
    <mergeCell ref="B5:B7"/>
    <mergeCell ref="C5:H5"/>
    <mergeCell ref="K5:L5"/>
    <mergeCell ref="H6:H7"/>
    <mergeCell ref="I6:I7"/>
    <mergeCell ref="J6:J7"/>
    <mergeCell ref="K6:K7"/>
    <mergeCell ref="S6:S7"/>
    <mergeCell ref="T6:T7"/>
    <mergeCell ref="V6:V7"/>
    <mergeCell ref="W6:W7"/>
    <mergeCell ref="X6:X7"/>
    <mergeCell ref="L6:L7"/>
    <mergeCell ref="AI5:AI8"/>
    <mergeCell ref="C6:C7"/>
    <mergeCell ref="D6:D7"/>
    <mergeCell ref="E6:E7"/>
    <mergeCell ref="F6:F7"/>
    <mergeCell ref="G6:G7"/>
    <mergeCell ref="T5:U5"/>
    <mergeCell ref="Z5:Z7"/>
    <mergeCell ref="M6:M7"/>
    <mergeCell ref="N6:N7"/>
    <mergeCell ref="O6:O7"/>
    <mergeCell ref="R6:R7"/>
    <mergeCell ref="P5:P7"/>
    <mergeCell ref="Q5:Q7"/>
    <mergeCell ref="AA6:AG6"/>
    <mergeCell ref="AA7:AA8"/>
    <mergeCell ref="AB7:AB8"/>
    <mergeCell ref="AC7:AC8"/>
    <mergeCell ref="AD7:AD8"/>
    <mergeCell ref="AE7:AE8"/>
    <mergeCell ref="AF7:AF8"/>
    <mergeCell ref="AG7:AG8"/>
    <mergeCell ref="Y6:Y7"/>
    <mergeCell ref="U6:U7"/>
    <mergeCell ref="A379:A381"/>
    <mergeCell ref="B379:B381"/>
    <mergeCell ref="C379:H379"/>
    <mergeCell ref="K379:L379"/>
    <mergeCell ref="J380:J381"/>
    <mergeCell ref="K380:K381"/>
    <mergeCell ref="L380:L381"/>
    <mergeCell ref="H380:H381"/>
    <mergeCell ref="I380:I381"/>
    <mergeCell ref="AC380:AC381"/>
    <mergeCell ref="AI379:AI382"/>
    <mergeCell ref="C380:C381"/>
    <mergeCell ref="D380:D381"/>
    <mergeCell ref="E380:E381"/>
    <mergeCell ref="F380:F381"/>
    <mergeCell ref="G380:G381"/>
    <mergeCell ref="X380:X381"/>
    <mergeCell ref="AH379:AH382"/>
    <mergeCell ref="AE380:AE381"/>
    <mergeCell ref="M380:M381"/>
    <mergeCell ref="AD380:AD381"/>
    <mergeCell ref="Q379:Q381"/>
    <mergeCell ref="W380:W381"/>
    <mergeCell ref="AF380:AF381"/>
    <mergeCell ref="AG380:AG381"/>
    <mergeCell ref="R380:R381"/>
    <mergeCell ref="P379:P381"/>
    <mergeCell ref="T380:T381"/>
    <mergeCell ref="A456:A458"/>
    <mergeCell ref="B456:B458"/>
    <mergeCell ref="C456:H456"/>
    <mergeCell ref="K456:L456"/>
    <mergeCell ref="J457:J458"/>
    <mergeCell ref="K457:K458"/>
    <mergeCell ref="L457:L458"/>
    <mergeCell ref="AD457:AD458"/>
    <mergeCell ref="AH456:AH459"/>
    <mergeCell ref="AA456:AG456"/>
    <mergeCell ref="AE457:AE458"/>
    <mergeCell ref="AF457:AF458"/>
    <mergeCell ref="AG457:AG458"/>
    <mergeCell ref="AA457:AA458"/>
    <mergeCell ref="AB457:AB458"/>
    <mergeCell ref="AC457:AC458"/>
    <mergeCell ref="Y457:Y458"/>
    <mergeCell ref="W457:W458"/>
    <mergeCell ref="X457:X458"/>
    <mergeCell ref="M457:M458"/>
    <mergeCell ref="R457:R458"/>
    <mergeCell ref="Z456:Z458"/>
    <mergeCell ref="C682:C683"/>
    <mergeCell ref="AI456:AI459"/>
    <mergeCell ref="C457:C458"/>
    <mergeCell ref="D457:D458"/>
    <mergeCell ref="E457:E458"/>
    <mergeCell ref="F457:F458"/>
    <mergeCell ref="G457:G458"/>
    <mergeCell ref="H457:H458"/>
    <mergeCell ref="I457:I458"/>
    <mergeCell ref="N457:N458"/>
    <mergeCell ref="O457:O458"/>
    <mergeCell ref="P456:P458"/>
    <mergeCell ref="Q456:Q458"/>
    <mergeCell ref="S457:S458"/>
    <mergeCell ref="V457:V458"/>
    <mergeCell ref="T681:U681"/>
    <mergeCell ref="D682:D683"/>
    <mergeCell ref="E682:E683"/>
    <mergeCell ref="F682:F683"/>
    <mergeCell ref="P681:P683"/>
    <mergeCell ref="L682:L683"/>
    <mergeCell ref="O682:O683"/>
    <mergeCell ref="I682:I683"/>
    <mergeCell ref="J682:J683"/>
    <mergeCell ref="A681:A683"/>
    <mergeCell ref="B681:B683"/>
    <mergeCell ref="C681:H681"/>
    <mergeCell ref="K681:L681"/>
    <mergeCell ref="H682:H683"/>
    <mergeCell ref="T457:T458"/>
    <mergeCell ref="U457:U458"/>
    <mergeCell ref="T456:U456"/>
    <mergeCell ref="AI681:AI684"/>
    <mergeCell ref="Z681:Z683"/>
    <mergeCell ref="AH681:AH684"/>
    <mergeCell ref="AA682:AA683"/>
    <mergeCell ref="AB682:AB683"/>
    <mergeCell ref="AC682:AC683"/>
    <mergeCell ref="AF682:AF683"/>
    <mergeCell ref="AG682:AG683"/>
    <mergeCell ref="AA681:AG681"/>
    <mergeCell ref="Q681:Q683"/>
    <mergeCell ref="M682:M683"/>
    <mergeCell ref="N682:N683"/>
    <mergeCell ref="X682:X683"/>
    <mergeCell ref="Y682:Y683"/>
    <mergeCell ref="AD682:AD683"/>
    <mergeCell ref="AE682:AE683"/>
    <mergeCell ref="K682:K683"/>
    <mergeCell ref="G682:G683"/>
    <mergeCell ref="T682:T683"/>
    <mergeCell ref="V682:V683"/>
    <mergeCell ref="W682:W683"/>
    <mergeCell ref="R682:R683"/>
    <mergeCell ref="S682:S683"/>
    <mergeCell ref="U682:U683"/>
    <mergeCell ref="P754:P756"/>
    <mergeCell ref="Q754:Q756"/>
    <mergeCell ref="W755:W756"/>
    <mergeCell ref="V755:V756"/>
    <mergeCell ref="R755:R756"/>
    <mergeCell ref="AH754:AH757"/>
    <mergeCell ref="M755:M756"/>
    <mergeCell ref="N755:N756"/>
    <mergeCell ref="O755:O756"/>
    <mergeCell ref="AA754:AG754"/>
    <mergeCell ref="AC755:AC756"/>
    <mergeCell ref="AD755:AD756"/>
    <mergeCell ref="T755:T756"/>
    <mergeCell ref="U755:U756"/>
    <mergeCell ref="AF755:AF756"/>
    <mergeCell ref="AE755:AE756"/>
    <mergeCell ref="AA755:AA756"/>
    <mergeCell ref="X755:X756"/>
    <mergeCell ref="Z754:Z756"/>
    <mergeCell ref="Y755:Y756"/>
    <mergeCell ref="T754:U754"/>
    <mergeCell ref="AI754:AI757"/>
    <mergeCell ref="D828:D829"/>
    <mergeCell ref="E828:E829"/>
    <mergeCell ref="J828:J829"/>
    <mergeCell ref="AG755:AG756"/>
    <mergeCell ref="AB755:AB756"/>
    <mergeCell ref="S755:S756"/>
    <mergeCell ref="N828:N829"/>
    <mergeCell ref="L828:L829"/>
    <mergeCell ref="P827:P829"/>
    <mergeCell ref="Z827:Z829"/>
    <mergeCell ref="Y828:Y829"/>
    <mergeCell ref="T827:U827"/>
    <mergeCell ref="W828:W829"/>
    <mergeCell ref="X828:X829"/>
    <mergeCell ref="V828:V829"/>
    <mergeCell ref="T828:T829"/>
    <mergeCell ref="M828:M829"/>
    <mergeCell ref="AI827:AI830"/>
    <mergeCell ref="AD828:AD829"/>
    <mergeCell ref="AE828:AE829"/>
    <mergeCell ref="AA827:AG827"/>
    <mergeCell ref="AC828:AC829"/>
    <mergeCell ref="AF828:AF829"/>
    <mergeCell ref="A827:A829"/>
    <mergeCell ref="B827:B829"/>
    <mergeCell ref="C827:H827"/>
    <mergeCell ref="K827:L827"/>
    <mergeCell ref="C828:C829"/>
    <mergeCell ref="F828:F829"/>
    <mergeCell ref="G828:G829"/>
    <mergeCell ref="H828:H829"/>
    <mergeCell ref="I828:I829"/>
    <mergeCell ref="K828:K829"/>
    <mergeCell ref="B754:B756"/>
    <mergeCell ref="C754:H754"/>
    <mergeCell ref="K754:L754"/>
    <mergeCell ref="J755:J756"/>
    <mergeCell ref="K755:K756"/>
    <mergeCell ref="L755:L756"/>
    <mergeCell ref="C755:C756"/>
    <mergeCell ref="D755:D756"/>
    <mergeCell ref="E755:E756"/>
    <mergeCell ref="F755:F756"/>
    <mergeCell ref="G755:G756"/>
    <mergeCell ref="H755:H756"/>
    <mergeCell ref="I755:I756"/>
    <mergeCell ref="AH827:AH830"/>
    <mergeCell ref="AA828:AA829"/>
    <mergeCell ref="AG828:AG829"/>
    <mergeCell ref="E901:E902"/>
    <mergeCell ref="U828:U829"/>
    <mergeCell ref="S828:S829"/>
    <mergeCell ref="U901:U902"/>
    <mergeCell ref="O901:O902"/>
    <mergeCell ref="R828:R829"/>
    <mergeCell ref="Q827:Q829"/>
    <mergeCell ref="O828:O829"/>
    <mergeCell ref="N901:N902"/>
    <mergeCell ref="X901:X902"/>
    <mergeCell ref="Q900:Q902"/>
    <mergeCell ref="M901:M902"/>
    <mergeCell ref="W901:W902"/>
    <mergeCell ref="T901:T902"/>
    <mergeCell ref="R901:R902"/>
    <mergeCell ref="AI900:AI903"/>
    <mergeCell ref="AH900:AH903"/>
    <mergeCell ref="AG901:AG902"/>
    <mergeCell ref="AA901:AA902"/>
    <mergeCell ref="AF901:AF902"/>
    <mergeCell ref="AC901:AC902"/>
    <mergeCell ref="AA900:AG900"/>
    <mergeCell ref="AD901:AD902"/>
    <mergeCell ref="AB901:AB902"/>
    <mergeCell ref="A2:D2"/>
    <mergeCell ref="L3:N3"/>
    <mergeCell ref="AE901:AE902"/>
    <mergeCell ref="L901:L902"/>
    <mergeCell ref="T900:U900"/>
    <mergeCell ref="V901:V902"/>
    <mergeCell ref="Z900:Z902"/>
    <mergeCell ref="Y901:Y902"/>
    <mergeCell ref="S901:S902"/>
    <mergeCell ref="P900:P902"/>
    <mergeCell ref="A900:A902"/>
    <mergeCell ref="B900:B902"/>
    <mergeCell ref="C900:H900"/>
    <mergeCell ref="K900:L900"/>
    <mergeCell ref="J901:J902"/>
    <mergeCell ref="H901:H902"/>
    <mergeCell ref="K901:K902"/>
    <mergeCell ref="I901:I902"/>
    <mergeCell ref="G901:G902"/>
    <mergeCell ref="C901:C902"/>
    <mergeCell ref="D901:D902"/>
    <mergeCell ref="F901:F902"/>
    <mergeCell ref="AB828:AB829"/>
    <mergeCell ref="A754:A756"/>
  </mergeCells>
  <phoneticPr fontId="0" type="noConversion"/>
  <pageMargins left="3.937007874015748E-2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8"/>
  <sheetViews>
    <sheetView zoomScale="66" zoomScaleNormal="66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T21" sqref="T21"/>
    </sheetView>
  </sheetViews>
  <sheetFormatPr defaultRowHeight="15" x14ac:dyDescent="0.25"/>
  <cols>
    <col min="2" max="2" width="10.42578125" customWidth="1"/>
    <col min="7" max="8" width="7.42578125" customWidth="1"/>
    <col min="9" max="9" width="12.42578125" customWidth="1"/>
    <col min="10" max="10" width="11.85546875" customWidth="1"/>
    <col min="11" max="11" width="14.28515625" customWidth="1"/>
    <col min="12" max="12" width="11.42578125" customWidth="1"/>
    <col min="13" max="13" width="10.85546875" customWidth="1"/>
    <col min="14" max="14" width="12" customWidth="1"/>
    <col min="16" max="16" width="11.42578125" customWidth="1"/>
    <col min="17" max="17" width="12.7109375" customWidth="1"/>
    <col min="18" max="18" width="13" customWidth="1"/>
    <col min="19" max="19" width="13.140625" customWidth="1"/>
    <col min="20" max="20" width="13" customWidth="1"/>
    <col min="21" max="21" width="12.140625" customWidth="1"/>
    <col min="22" max="22" width="13.140625" customWidth="1"/>
    <col min="23" max="23" width="10.28515625" customWidth="1"/>
    <col min="24" max="24" width="11.28515625" customWidth="1"/>
    <col min="26" max="26" width="12.5703125" customWidth="1"/>
    <col min="27" max="27" width="12" customWidth="1"/>
    <col min="28" max="28" width="12.7109375" customWidth="1"/>
    <col min="29" max="29" width="11.85546875" customWidth="1"/>
    <col min="30" max="30" width="12.140625" customWidth="1"/>
    <col min="34" max="34" width="13.140625" customWidth="1"/>
    <col min="35" max="35" width="11.140625" customWidth="1"/>
  </cols>
  <sheetData>
    <row r="1" spans="1:35" ht="18.75" x14ac:dyDescent="0.3">
      <c r="A1" s="8"/>
      <c r="B1" s="72" t="s">
        <v>82</v>
      </c>
      <c r="C1" s="9"/>
      <c r="D1" s="9"/>
      <c r="E1" s="10" t="s">
        <v>95</v>
      </c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2"/>
      <c r="S1" s="13"/>
      <c r="T1" s="13"/>
      <c r="U1" s="13"/>
      <c r="V1" s="13"/>
      <c r="W1" s="13"/>
      <c r="X1" s="13"/>
      <c r="Y1" s="13"/>
      <c r="Z1" s="12"/>
      <c r="AA1" s="12"/>
      <c r="AB1" s="12"/>
      <c r="AC1" s="12"/>
      <c r="AD1" s="12"/>
      <c r="AE1" s="12"/>
      <c r="AF1" s="12"/>
      <c r="AG1" s="12"/>
      <c r="AH1" s="11"/>
    </row>
    <row r="2" spans="1:35" ht="18.75" x14ac:dyDescent="0.3">
      <c r="A2" s="8"/>
      <c r="B2" s="72"/>
      <c r="C2" s="9"/>
      <c r="D2" s="9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2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1"/>
    </row>
    <row r="3" spans="1:35" ht="18.75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1" t="s">
        <v>52</v>
      </c>
      <c r="N3" s="11"/>
      <c r="O3" s="11"/>
      <c r="P3" s="11"/>
      <c r="Q3" s="11"/>
      <c r="R3" s="12"/>
      <c r="S3" s="13"/>
      <c r="T3" s="14" t="s">
        <v>53</v>
      </c>
      <c r="U3" s="13"/>
      <c r="V3" s="13"/>
      <c r="W3" s="13"/>
      <c r="X3" s="13"/>
      <c r="Y3" s="13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21.75" x14ac:dyDescent="0.25">
      <c r="A4" s="171" t="s">
        <v>1</v>
      </c>
      <c r="B4" s="171" t="s">
        <v>39</v>
      </c>
      <c r="C4" s="174" t="s">
        <v>2</v>
      </c>
      <c r="D4" s="175"/>
      <c r="E4" s="175"/>
      <c r="F4" s="175"/>
      <c r="G4" s="175"/>
      <c r="H4" s="176"/>
      <c r="I4" s="44" t="s">
        <v>92</v>
      </c>
      <c r="J4" s="44" t="s">
        <v>55</v>
      </c>
      <c r="K4" s="177" t="s">
        <v>46</v>
      </c>
      <c r="L4" s="169"/>
      <c r="M4" s="46" t="s">
        <v>47</v>
      </c>
      <c r="N4" s="46"/>
      <c r="O4" s="47"/>
      <c r="P4" s="187" t="s">
        <v>54</v>
      </c>
      <c r="Q4" s="170" t="s">
        <v>74</v>
      </c>
      <c r="R4" s="45" t="s">
        <v>92</v>
      </c>
      <c r="S4" s="48" t="s">
        <v>55</v>
      </c>
      <c r="T4" s="168" t="s">
        <v>46</v>
      </c>
      <c r="U4" s="169"/>
      <c r="V4" s="49" t="s">
        <v>47</v>
      </c>
      <c r="W4" s="49"/>
      <c r="X4" s="50" t="s">
        <v>49</v>
      </c>
      <c r="Y4" s="45"/>
      <c r="Z4" s="170" t="s">
        <v>42</v>
      </c>
      <c r="AA4" s="184" t="s">
        <v>3</v>
      </c>
      <c r="AB4" s="185"/>
      <c r="AC4" s="185"/>
      <c r="AD4" s="185"/>
      <c r="AE4" s="185"/>
      <c r="AF4" s="185"/>
      <c r="AG4" s="186"/>
      <c r="AH4" s="181" t="s">
        <v>44</v>
      </c>
      <c r="AI4" s="178" t="s">
        <v>65</v>
      </c>
    </row>
    <row r="5" spans="1:35" x14ac:dyDescent="0.25">
      <c r="A5" s="172"/>
      <c r="B5" s="172"/>
      <c r="C5" s="171" t="s">
        <v>4</v>
      </c>
      <c r="D5" s="171" t="s">
        <v>5</v>
      </c>
      <c r="E5" s="171" t="s">
        <v>6</v>
      </c>
      <c r="F5" s="171" t="s">
        <v>7</v>
      </c>
      <c r="G5" s="171" t="s">
        <v>98</v>
      </c>
      <c r="H5" s="171"/>
      <c r="I5" s="166"/>
      <c r="J5" s="166" t="s">
        <v>4</v>
      </c>
      <c r="K5" s="166" t="s">
        <v>5</v>
      </c>
      <c r="L5" s="166" t="s">
        <v>6</v>
      </c>
      <c r="M5" s="166" t="s">
        <v>7</v>
      </c>
      <c r="N5" s="166"/>
      <c r="O5" s="166"/>
      <c r="P5" s="188"/>
      <c r="Q5" s="170"/>
      <c r="R5" s="166"/>
      <c r="S5" s="166" t="s">
        <v>4</v>
      </c>
      <c r="T5" s="166" t="s">
        <v>5</v>
      </c>
      <c r="U5" s="166" t="s">
        <v>6</v>
      </c>
      <c r="V5" s="166" t="s">
        <v>7</v>
      </c>
      <c r="W5" s="166"/>
      <c r="X5" s="166"/>
      <c r="Y5" s="166"/>
      <c r="Z5" s="170"/>
      <c r="AA5" s="165" t="s">
        <v>4</v>
      </c>
      <c r="AB5" s="165" t="s">
        <v>5</v>
      </c>
      <c r="AC5" s="165" t="s">
        <v>6</v>
      </c>
      <c r="AD5" s="165" t="s">
        <v>7</v>
      </c>
      <c r="AE5" s="165" t="s">
        <v>8</v>
      </c>
      <c r="AF5" s="165" t="s">
        <v>9</v>
      </c>
      <c r="AG5" s="165" t="s">
        <v>10</v>
      </c>
      <c r="AH5" s="182"/>
      <c r="AI5" s="179"/>
    </row>
    <row r="6" spans="1:35" x14ac:dyDescent="0.25">
      <c r="A6" s="173"/>
      <c r="B6" s="173"/>
      <c r="C6" s="173"/>
      <c r="D6" s="173"/>
      <c r="E6" s="173"/>
      <c r="F6" s="173"/>
      <c r="G6" s="173"/>
      <c r="H6" s="173"/>
      <c r="I6" s="167"/>
      <c r="J6" s="167"/>
      <c r="K6" s="167"/>
      <c r="L6" s="167"/>
      <c r="M6" s="167"/>
      <c r="N6" s="167"/>
      <c r="O6" s="167"/>
      <c r="P6" s="189"/>
      <c r="Q6" s="170"/>
      <c r="R6" s="167"/>
      <c r="S6" s="167"/>
      <c r="T6" s="167"/>
      <c r="U6" s="167"/>
      <c r="V6" s="167"/>
      <c r="W6" s="167"/>
      <c r="X6" s="167"/>
      <c r="Y6" s="167"/>
      <c r="Z6" s="170"/>
      <c r="AA6" s="165"/>
      <c r="AB6" s="165"/>
      <c r="AC6" s="165"/>
      <c r="AD6" s="165"/>
      <c r="AE6" s="165"/>
      <c r="AF6" s="165"/>
      <c r="AG6" s="165"/>
      <c r="AH6" s="182"/>
      <c r="AI6" s="179"/>
    </row>
    <row r="7" spans="1:35" x14ac:dyDescent="0.25">
      <c r="A7" s="19" t="s">
        <v>11</v>
      </c>
      <c r="B7" s="19">
        <v>2</v>
      </c>
      <c r="C7" s="20">
        <v>3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3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22" t="s">
        <v>31</v>
      </c>
      <c r="X7" s="22" t="s">
        <v>32</v>
      </c>
      <c r="Y7" s="22" t="s">
        <v>33</v>
      </c>
      <c r="Z7" s="23" t="s">
        <v>34</v>
      </c>
      <c r="AA7" s="66">
        <v>36</v>
      </c>
      <c r="AB7" s="66">
        <v>37</v>
      </c>
      <c r="AC7" s="66">
        <v>38</v>
      </c>
      <c r="AD7" s="66">
        <v>39</v>
      </c>
      <c r="AE7" s="66">
        <v>40</v>
      </c>
      <c r="AF7" s="66">
        <v>41</v>
      </c>
      <c r="AG7" s="66">
        <v>42</v>
      </c>
      <c r="AH7" s="183"/>
      <c r="AI7" s="180"/>
    </row>
    <row r="8" spans="1:35" x14ac:dyDescent="0.25">
      <c r="A8" s="6" t="s">
        <v>35</v>
      </c>
      <c r="B8" s="37"/>
      <c r="C8" s="7"/>
      <c r="D8" s="24"/>
      <c r="E8" s="24"/>
      <c r="F8" s="24"/>
      <c r="G8" s="25"/>
      <c r="H8" s="25"/>
      <c r="I8" s="26"/>
      <c r="J8" s="26"/>
      <c r="K8" s="26"/>
      <c r="L8" s="26"/>
      <c r="M8" s="26"/>
      <c r="N8" s="26"/>
      <c r="O8" s="27"/>
      <c r="P8" s="27"/>
      <c r="Q8" s="28"/>
      <c r="R8" s="26"/>
      <c r="S8" s="26"/>
      <c r="T8" s="26"/>
      <c r="U8" s="26"/>
      <c r="V8" s="26"/>
      <c r="W8" s="26"/>
      <c r="X8" s="27"/>
      <c r="Y8" s="27"/>
      <c r="Z8" s="28"/>
      <c r="AA8" s="29"/>
      <c r="AB8" s="29"/>
      <c r="AC8" s="29"/>
      <c r="AD8" s="29"/>
      <c r="AE8" s="29"/>
      <c r="AF8" s="29"/>
      <c r="AG8" s="29"/>
      <c r="AH8" s="30"/>
      <c r="AI8" s="36"/>
    </row>
    <row r="9" spans="1:35" x14ac:dyDescent="0.25">
      <c r="A9" s="31">
        <v>1</v>
      </c>
      <c r="B9" s="52">
        <v>562</v>
      </c>
      <c r="C9" s="33">
        <v>2.2999999999999998</v>
      </c>
      <c r="D9" s="33">
        <v>9.4600000000000009</v>
      </c>
      <c r="E9" s="33">
        <v>3.46</v>
      </c>
      <c r="F9" s="35">
        <v>0.77</v>
      </c>
      <c r="G9" s="35"/>
      <c r="H9" s="35"/>
      <c r="I9" s="51">
        <f t="shared" ref="I9:I19" si="0">I86+I159+I232+I304+I380+I456+I531+I607+I679+I751+I823+I895</f>
        <v>106447.79999999997</v>
      </c>
      <c r="J9" s="51">
        <f t="shared" ref="J9:M9" si="1">J86+J159+J232+J304+J380+J456+J531+J607+J679+J751+J823+J895</f>
        <v>22485.839999999989</v>
      </c>
      <c r="K9" s="51">
        <f t="shared" si="1"/>
        <v>63798.24000000002</v>
      </c>
      <c r="L9" s="51">
        <f t="shared" si="1"/>
        <v>23334.240000000002</v>
      </c>
      <c r="M9" s="51">
        <f t="shared" si="1"/>
        <v>5192.8799999999983</v>
      </c>
      <c r="N9" s="41">
        <f>N86+N159+N232+N304+N380+N456+N531</f>
        <v>0</v>
      </c>
      <c r="O9" s="41">
        <f>O86+O159+O232+O304+O380+O456</f>
        <v>0</v>
      </c>
      <c r="P9" s="41">
        <f t="shared" ref="P9:P73" si="2">R9/I9</f>
        <v>0.98898568124470432</v>
      </c>
      <c r="Q9" s="40">
        <f>J9+K9+L9+M9</f>
        <v>114811.20000000003</v>
      </c>
      <c r="R9" s="51">
        <f t="shared" ref="R9:R19" si="3">R86+R159+R232+R304+R380+R456+R531+R607+R679+R751+R823+R895</f>
        <v>105275.35</v>
      </c>
      <c r="S9" s="51">
        <f t="shared" ref="S9:X9" si="4">S86+S159+S232+S304+S380+S456+S531+S607+S679+S751+S823+S895</f>
        <v>13966.89094423745</v>
      </c>
      <c r="T9" s="51">
        <f t="shared" si="4"/>
        <v>63095.545848613139</v>
      </c>
      <c r="U9" s="51">
        <f t="shared" si="4"/>
        <v>23077.229242727422</v>
      </c>
      <c r="V9" s="51">
        <f t="shared" si="4"/>
        <v>5135.6839644219981</v>
      </c>
      <c r="W9" s="51">
        <f t="shared" si="4"/>
        <v>0</v>
      </c>
      <c r="X9" s="51">
        <f t="shared" si="4"/>
        <v>0</v>
      </c>
      <c r="Y9" s="41"/>
      <c r="Z9" s="40">
        <f>S9+T9+U9+V9+W9+X9</f>
        <v>105275.35</v>
      </c>
      <c r="AA9" s="54">
        <f>Z9-AB9-AC9-AD9-AE9-AF9</f>
        <v>13909.694908659447</v>
      </c>
      <c r="AB9" s="54">
        <f t="shared" ref="AB9:AC19" si="5">T9</f>
        <v>63095.545848613139</v>
      </c>
      <c r="AC9" s="54">
        <f t="shared" si="5"/>
        <v>23077.229242727422</v>
      </c>
      <c r="AD9" s="54">
        <f>M9</f>
        <v>5192.8799999999983</v>
      </c>
      <c r="AE9" s="54">
        <f t="shared" ref="AE9:AF19" si="6">W9</f>
        <v>0</v>
      </c>
      <c r="AF9" s="54">
        <f t="shared" si="6"/>
        <v>0</v>
      </c>
      <c r="AG9" s="54"/>
      <c r="AH9" s="42">
        <f t="shared" ref="AH9:AH19" si="7">SUM(AA9:AG9)</f>
        <v>105275.35</v>
      </c>
      <c r="AI9" s="56">
        <f t="shared" ref="AI9:AI19" si="8">I9-Z9</f>
        <v>1172.449999999968</v>
      </c>
    </row>
    <row r="10" spans="1:35" x14ac:dyDescent="0.25">
      <c r="A10" s="31">
        <v>2</v>
      </c>
      <c r="B10" s="52">
        <v>401.9</v>
      </c>
      <c r="C10" s="33">
        <v>2.2999999999999998</v>
      </c>
      <c r="D10" s="33">
        <v>8.23</v>
      </c>
      <c r="E10" s="33">
        <v>3.54</v>
      </c>
      <c r="F10" s="35">
        <v>0.77</v>
      </c>
      <c r="G10" s="35"/>
      <c r="H10" s="35"/>
      <c r="I10" s="51">
        <f t="shared" si="0"/>
        <v>71715</v>
      </c>
      <c r="J10" s="51">
        <f t="shared" ref="J10:M18" si="9">J87+J160+J233+J305+J381+J457+J532+J608+J680+J752+J824+J896</f>
        <v>14582.837999999996</v>
      </c>
      <c r="K10" s="51">
        <f t="shared" si="9"/>
        <v>39691.644</v>
      </c>
      <c r="L10" s="51">
        <f t="shared" si="9"/>
        <v>17072.712000000003</v>
      </c>
      <c r="M10" s="51">
        <f t="shared" si="9"/>
        <v>3713.5559999999987</v>
      </c>
      <c r="N10" s="41">
        <f t="shared" ref="N10:N19" si="10">G10*B10</f>
        <v>0</v>
      </c>
      <c r="O10" s="41"/>
      <c r="P10" s="41">
        <f t="shared" si="2"/>
        <v>1.0930590531966815</v>
      </c>
      <c r="Q10" s="40">
        <f t="shared" ref="Q10:Q16" si="11">J10+K10+L10+M10</f>
        <v>75060.75</v>
      </c>
      <c r="R10" s="51">
        <f t="shared" si="3"/>
        <v>78388.73000000001</v>
      </c>
      <c r="S10" s="51">
        <f t="shared" ref="S10:V12" si="12">S87+S160+S233+S305+S381+S457+S532+S608+S680+S752+S824+S896</f>
        <v>12282.800769967789</v>
      </c>
      <c r="T10" s="51">
        <f t="shared" si="12"/>
        <v>43385.310810459734</v>
      </c>
      <c r="U10" s="51">
        <f t="shared" si="12"/>
        <v>18661.482414219616</v>
      </c>
      <c r="V10" s="51">
        <f t="shared" si="12"/>
        <v>4059.1360053528547</v>
      </c>
      <c r="W10" s="51"/>
      <c r="X10" s="51"/>
      <c r="Y10" s="41"/>
      <c r="Z10" s="40">
        <f t="shared" ref="Z10:Z73" si="13">S10+T10+U10+V10+W10+X10</f>
        <v>78388.73</v>
      </c>
      <c r="AA10" s="54">
        <f t="shared" ref="AA10:AA19" si="14">Z10-AB10-AC10-AD10-AE10-AF10</f>
        <v>12628.380775320647</v>
      </c>
      <c r="AB10" s="54">
        <f t="shared" si="5"/>
        <v>43385.310810459734</v>
      </c>
      <c r="AC10" s="54">
        <f t="shared" si="5"/>
        <v>18661.482414219616</v>
      </c>
      <c r="AD10" s="54">
        <f t="shared" ref="AD10:AD19" si="15">M10</f>
        <v>3713.5559999999987</v>
      </c>
      <c r="AE10" s="54">
        <f t="shared" si="6"/>
        <v>0</v>
      </c>
      <c r="AF10" s="54">
        <f t="shared" si="6"/>
        <v>0</v>
      </c>
      <c r="AG10" s="54"/>
      <c r="AH10" s="42">
        <f t="shared" si="7"/>
        <v>78388.73</v>
      </c>
      <c r="AI10" s="56">
        <f t="shared" si="8"/>
        <v>-6673.7299999999959</v>
      </c>
    </row>
    <row r="11" spans="1:35" x14ac:dyDescent="0.25">
      <c r="A11" s="31">
        <v>5</v>
      </c>
      <c r="B11" s="52">
        <v>329.8</v>
      </c>
      <c r="C11" s="33">
        <v>2.2999999999999998</v>
      </c>
      <c r="D11" s="33">
        <v>8.81</v>
      </c>
      <c r="E11" s="33">
        <v>3.12</v>
      </c>
      <c r="F11" s="35">
        <v>0.77</v>
      </c>
      <c r="G11" s="35"/>
      <c r="H11" s="35"/>
      <c r="I11" s="51">
        <f t="shared" si="0"/>
        <v>59205.719999999994</v>
      </c>
      <c r="J11" s="51">
        <f t="shared" si="9"/>
        <v>18899.969999999994</v>
      </c>
      <c r="K11" s="51">
        <f t="shared" si="9"/>
        <v>34866.456000000006</v>
      </c>
      <c r="L11" s="51">
        <f t="shared" si="9"/>
        <v>12347.712000000005</v>
      </c>
      <c r="M11" s="51">
        <f t="shared" si="9"/>
        <v>3047.3519999999994</v>
      </c>
      <c r="N11" s="41">
        <f t="shared" si="10"/>
        <v>0</v>
      </c>
      <c r="O11" s="41">
        <f>H11*B11</f>
        <v>0</v>
      </c>
      <c r="P11" s="41">
        <f t="shared" si="2"/>
        <v>1.0861960634884602</v>
      </c>
      <c r="Q11" s="40">
        <f t="shared" si="11"/>
        <v>69161.490000000005</v>
      </c>
      <c r="R11" s="51">
        <f t="shared" si="3"/>
        <v>64309.02</v>
      </c>
      <c r="S11" s="51">
        <f t="shared" si="12"/>
        <v>9715.1548310534854</v>
      </c>
      <c r="T11" s="51">
        <f t="shared" si="12"/>
        <v>37871.807254993611</v>
      </c>
      <c r="U11" s="51">
        <f t="shared" si="12"/>
        <v>13412.036167489221</v>
      </c>
      <c r="V11" s="51">
        <f t="shared" si="12"/>
        <v>3310.0217464636862</v>
      </c>
      <c r="W11" s="51"/>
      <c r="X11" s="51"/>
      <c r="Y11" s="41"/>
      <c r="Z11" s="40">
        <f t="shared" si="13"/>
        <v>64309.020000000004</v>
      </c>
      <c r="AA11" s="54">
        <f t="shared" si="14"/>
        <v>9977.8245775171727</v>
      </c>
      <c r="AB11" s="54">
        <f t="shared" si="5"/>
        <v>37871.807254993611</v>
      </c>
      <c r="AC11" s="54">
        <f t="shared" si="5"/>
        <v>13412.036167489221</v>
      </c>
      <c r="AD11" s="54">
        <f t="shared" si="15"/>
        <v>3047.3519999999994</v>
      </c>
      <c r="AE11" s="54">
        <f t="shared" si="6"/>
        <v>0</v>
      </c>
      <c r="AF11" s="54">
        <f t="shared" si="6"/>
        <v>0</v>
      </c>
      <c r="AG11" s="54"/>
      <c r="AH11" s="42">
        <f t="shared" si="7"/>
        <v>64309.020000000004</v>
      </c>
      <c r="AI11" s="56">
        <f t="shared" si="8"/>
        <v>-5103.3000000000102</v>
      </c>
    </row>
    <row r="12" spans="1:35" x14ac:dyDescent="0.25">
      <c r="A12" s="31">
        <v>7</v>
      </c>
      <c r="B12" s="52">
        <v>264.10000000000002</v>
      </c>
      <c r="C12" s="33">
        <v>2.2999999999999998</v>
      </c>
      <c r="D12" s="33">
        <v>8.91</v>
      </c>
      <c r="E12" s="33">
        <v>2.96</v>
      </c>
      <c r="F12" s="35">
        <v>0.77</v>
      </c>
      <c r="G12" s="35"/>
      <c r="H12" s="35"/>
      <c r="I12" s="51">
        <f t="shared" si="0"/>
        <v>47284.56</v>
      </c>
      <c r="J12" s="51">
        <f t="shared" si="9"/>
        <v>5259.4119999999984</v>
      </c>
      <c r="K12" s="51">
        <f t="shared" si="9"/>
        <v>28237.572000000011</v>
      </c>
      <c r="L12" s="51">
        <f t="shared" si="9"/>
        <v>9380.8320000000003</v>
      </c>
      <c r="M12" s="51">
        <f t="shared" si="9"/>
        <v>2440.2840000000001</v>
      </c>
      <c r="N12" s="41">
        <f t="shared" si="10"/>
        <v>0</v>
      </c>
      <c r="O12" s="41">
        <f>H12*B12</f>
        <v>0</v>
      </c>
      <c r="P12" s="41">
        <f t="shared" si="2"/>
        <v>1.2504090130055139</v>
      </c>
      <c r="Q12" s="40">
        <f t="shared" si="11"/>
        <v>45318.100000000013</v>
      </c>
      <c r="R12" s="51">
        <f t="shared" si="3"/>
        <v>59125.04</v>
      </c>
      <c r="S12" s="51">
        <f t="shared" si="12"/>
        <v>9035.2954756241725</v>
      </c>
      <c r="T12" s="51">
        <f t="shared" si="12"/>
        <v>35308.514534192145</v>
      </c>
      <c r="U12" s="51">
        <f t="shared" si="12"/>
        <v>11729.876882290542</v>
      </c>
      <c r="V12" s="51">
        <f t="shared" si="12"/>
        <v>3051.3531078931478</v>
      </c>
      <c r="W12" s="51"/>
      <c r="X12" s="51"/>
      <c r="Y12" s="41"/>
      <c r="Z12" s="40">
        <f t="shared" si="13"/>
        <v>59125.040000000008</v>
      </c>
      <c r="AA12" s="54">
        <f t="shared" si="14"/>
        <v>9646.3645835173211</v>
      </c>
      <c r="AB12" s="54">
        <f t="shared" si="5"/>
        <v>35308.514534192145</v>
      </c>
      <c r="AC12" s="54">
        <f t="shared" si="5"/>
        <v>11729.876882290542</v>
      </c>
      <c r="AD12" s="54">
        <f t="shared" si="15"/>
        <v>2440.2840000000001</v>
      </c>
      <c r="AE12" s="54">
        <f t="shared" si="6"/>
        <v>0</v>
      </c>
      <c r="AF12" s="54">
        <f t="shared" si="6"/>
        <v>0</v>
      </c>
      <c r="AG12" s="54"/>
      <c r="AH12" s="42">
        <f t="shared" si="7"/>
        <v>59125.040000000008</v>
      </c>
      <c r="AI12" s="56">
        <f t="shared" si="8"/>
        <v>-11840.48000000001</v>
      </c>
    </row>
    <row r="13" spans="1:35" x14ac:dyDescent="0.25">
      <c r="A13" s="31"/>
      <c r="B13" s="52"/>
      <c r="C13" s="33"/>
      <c r="D13" s="33"/>
      <c r="E13" s="33"/>
      <c r="F13" s="35"/>
      <c r="G13" s="35"/>
      <c r="H13" s="35"/>
      <c r="I13" s="51">
        <f t="shared" si="0"/>
        <v>0</v>
      </c>
      <c r="J13" s="51">
        <f t="shared" si="9"/>
        <v>0</v>
      </c>
      <c r="K13" s="51">
        <f t="shared" si="9"/>
        <v>0</v>
      </c>
      <c r="L13" s="51">
        <f t="shared" si="9"/>
        <v>0</v>
      </c>
      <c r="M13" s="51">
        <f t="shared" si="9"/>
        <v>0</v>
      </c>
      <c r="N13" s="41"/>
      <c r="O13" s="41"/>
      <c r="P13" s="41">
        <v>0</v>
      </c>
      <c r="Q13" s="40">
        <f t="shared" si="11"/>
        <v>0</v>
      </c>
      <c r="R13" s="51">
        <f t="shared" si="3"/>
        <v>0</v>
      </c>
      <c r="S13" s="51">
        <f t="shared" ref="S13:T19" si="16">S90+S163+S236+S308+S384+S460+S535+S611+S683+S755+S827+S899</f>
        <v>0</v>
      </c>
      <c r="T13" s="51">
        <f t="shared" si="16"/>
        <v>0</v>
      </c>
      <c r="U13" s="51">
        <f t="shared" ref="U13:V16" si="17">U90+U163+U236+U308+U384+U460+U535+U611+U683+U755+U899</f>
        <v>0</v>
      </c>
      <c r="V13" s="51">
        <f t="shared" si="17"/>
        <v>0</v>
      </c>
      <c r="W13" s="51"/>
      <c r="X13" s="51"/>
      <c r="Y13" s="41"/>
      <c r="Z13" s="40">
        <f t="shared" si="13"/>
        <v>0</v>
      </c>
      <c r="AA13" s="54">
        <f t="shared" si="14"/>
        <v>0</v>
      </c>
      <c r="AB13" s="54"/>
      <c r="AC13" s="54"/>
      <c r="AD13" s="54">
        <f t="shared" si="15"/>
        <v>0</v>
      </c>
      <c r="AE13" s="54"/>
      <c r="AF13" s="54"/>
      <c r="AG13" s="54"/>
      <c r="AH13" s="42"/>
      <c r="AI13" s="56"/>
    </row>
    <row r="14" spans="1:35" x14ac:dyDescent="0.25">
      <c r="A14" s="31">
        <v>8</v>
      </c>
      <c r="B14" s="52">
        <v>175.3</v>
      </c>
      <c r="C14" s="33">
        <v>2.2999999999999998</v>
      </c>
      <c r="D14" s="33">
        <v>8.85</v>
      </c>
      <c r="E14" s="33">
        <v>2.66</v>
      </c>
      <c r="F14" s="35">
        <v>0.77</v>
      </c>
      <c r="G14" s="35"/>
      <c r="H14" s="35"/>
      <c r="I14" s="51">
        <f t="shared" si="0"/>
        <v>37162.070000000007</v>
      </c>
      <c r="J14" s="51">
        <f t="shared" si="9"/>
        <v>3990.8400000000047</v>
      </c>
      <c r="K14" s="51">
        <f t="shared" si="9"/>
        <v>22567.499999999996</v>
      </c>
      <c r="L14" s="51">
        <f t="shared" si="9"/>
        <v>6782.9999999999991</v>
      </c>
      <c r="M14" s="51">
        <f t="shared" si="9"/>
        <v>1963.5</v>
      </c>
      <c r="N14" s="41">
        <f t="shared" si="10"/>
        <v>0</v>
      </c>
      <c r="O14" s="41">
        <f>H14*B14</f>
        <v>0</v>
      </c>
      <c r="P14" s="41">
        <f t="shared" si="2"/>
        <v>1.1181120965543625</v>
      </c>
      <c r="Q14" s="40">
        <f t="shared" si="11"/>
        <v>35304.839999999997</v>
      </c>
      <c r="R14" s="51">
        <f t="shared" si="3"/>
        <v>41551.359999999986</v>
      </c>
      <c r="S14" s="51">
        <f t="shared" si="16"/>
        <v>6656.9766246835252</v>
      </c>
      <c r="T14" s="51">
        <f t="shared" si="16"/>
        <v>25147.825152406411</v>
      </c>
      <c r="U14" s="51">
        <f>U91+U164+U237+U309+U385+U461+U536+U612+U684+U756+U828+U900</f>
        <v>7558.5553565424907</v>
      </c>
      <c r="V14" s="51">
        <f>V91+V164+V237+V309+V385+V461+V536+V612+V684+V756+V828+V900</f>
        <v>2188.0028663675639</v>
      </c>
      <c r="W14" s="51"/>
      <c r="X14" s="51"/>
      <c r="Y14" s="41"/>
      <c r="Z14" s="40">
        <f t="shared" si="13"/>
        <v>41551.359999999986</v>
      </c>
      <c r="AA14" s="54">
        <f t="shared" si="14"/>
        <v>6881.4794910510846</v>
      </c>
      <c r="AB14" s="54">
        <f t="shared" si="5"/>
        <v>25147.825152406411</v>
      </c>
      <c r="AC14" s="54">
        <f t="shared" si="5"/>
        <v>7558.5553565424907</v>
      </c>
      <c r="AD14" s="54">
        <f t="shared" si="15"/>
        <v>1963.5</v>
      </c>
      <c r="AE14" s="54">
        <f t="shared" si="6"/>
        <v>0</v>
      </c>
      <c r="AF14" s="54">
        <f t="shared" si="6"/>
        <v>0</v>
      </c>
      <c r="AG14" s="54"/>
      <c r="AH14" s="42">
        <f t="shared" si="7"/>
        <v>41551.359999999986</v>
      </c>
      <c r="AI14" s="56">
        <f t="shared" si="8"/>
        <v>-4389.289999999979</v>
      </c>
    </row>
    <row r="15" spans="1:35" x14ac:dyDescent="0.25">
      <c r="A15" s="31"/>
      <c r="B15" s="52"/>
      <c r="C15" s="33"/>
      <c r="D15" s="33"/>
      <c r="E15" s="33"/>
      <c r="F15" s="35"/>
      <c r="G15" s="35"/>
      <c r="H15" s="35"/>
      <c r="I15" s="51">
        <f t="shared" si="0"/>
        <v>0</v>
      </c>
      <c r="J15" s="51">
        <f t="shared" si="9"/>
        <v>0</v>
      </c>
      <c r="K15" s="51">
        <f t="shared" si="9"/>
        <v>0</v>
      </c>
      <c r="L15" s="51">
        <f t="shared" si="9"/>
        <v>0</v>
      </c>
      <c r="M15" s="51">
        <f t="shared" si="9"/>
        <v>0</v>
      </c>
      <c r="N15" s="41"/>
      <c r="O15" s="41"/>
      <c r="P15" s="41">
        <v>0</v>
      </c>
      <c r="Q15" s="40">
        <f t="shared" si="11"/>
        <v>0</v>
      </c>
      <c r="R15" s="51">
        <f t="shared" si="3"/>
        <v>0</v>
      </c>
      <c r="S15" s="51">
        <f t="shared" si="16"/>
        <v>0</v>
      </c>
      <c r="T15" s="51">
        <f t="shared" si="16"/>
        <v>0</v>
      </c>
      <c r="U15" s="51">
        <f t="shared" si="17"/>
        <v>0</v>
      </c>
      <c r="V15" s="51">
        <f t="shared" si="17"/>
        <v>0</v>
      </c>
      <c r="W15" s="51"/>
      <c r="X15" s="51"/>
      <c r="Y15" s="41"/>
      <c r="Z15" s="40">
        <f t="shared" si="13"/>
        <v>0</v>
      </c>
      <c r="AA15" s="54">
        <f t="shared" si="14"/>
        <v>0</v>
      </c>
      <c r="AB15" s="54"/>
      <c r="AC15" s="54"/>
      <c r="AD15" s="54">
        <f t="shared" si="15"/>
        <v>0</v>
      </c>
      <c r="AE15" s="54"/>
      <c r="AF15" s="54"/>
      <c r="AG15" s="54"/>
      <c r="AH15" s="42"/>
      <c r="AI15" s="56"/>
    </row>
    <row r="16" spans="1:35" x14ac:dyDescent="0.25">
      <c r="A16" s="31"/>
      <c r="B16" s="52"/>
      <c r="C16" s="33"/>
      <c r="D16" s="33"/>
      <c r="E16" s="33"/>
      <c r="F16" s="35"/>
      <c r="G16" s="35"/>
      <c r="H16" s="35"/>
      <c r="I16" s="51">
        <f t="shared" si="0"/>
        <v>0</v>
      </c>
      <c r="J16" s="51">
        <f t="shared" si="9"/>
        <v>0</v>
      </c>
      <c r="K16" s="51">
        <f t="shared" si="9"/>
        <v>0</v>
      </c>
      <c r="L16" s="51">
        <f t="shared" si="9"/>
        <v>0</v>
      </c>
      <c r="M16" s="51">
        <f t="shared" si="9"/>
        <v>0</v>
      </c>
      <c r="N16" s="41"/>
      <c r="O16" s="41"/>
      <c r="P16" s="41">
        <v>0</v>
      </c>
      <c r="Q16" s="40">
        <f t="shared" si="11"/>
        <v>0</v>
      </c>
      <c r="R16" s="51">
        <f t="shared" si="3"/>
        <v>0</v>
      </c>
      <c r="S16" s="51">
        <f t="shared" si="16"/>
        <v>0</v>
      </c>
      <c r="T16" s="51">
        <f t="shared" si="16"/>
        <v>0</v>
      </c>
      <c r="U16" s="51">
        <f t="shared" si="17"/>
        <v>0</v>
      </c>
      <c r="V16" s="51">
        <f t="shared" si="17"/>
        <v>0</v>
      </c>
      <c r="W16" s="51"/>
      <c r="X16" s="51"/>
      <c r="Y16" s="41"/>
      <c r="Z16" s="40">
        <f t="shared" si="13"/>
        <v>0</v>
      </c>
      <c r="AA16" s="54">
        <f t="shared" si="14"/>
        <v>0</v>
      </c>
      <c r="AB16" s="54"/>
      <c r="AC16" s="54"/>
      <c r="AD16" s="54">
        <f t="shared" si="15"/>
        <v>0</v>
      </c>
      <c r="AE16" s="54"/>
      <c r="AF16" s="54"/>
      <c r="AG16" s="54"/>
      <c r="AH16" s="42"/>
      <c r="AI16" s="56"/>
    </row>
    <row r="17" spans="1:35" x14ac:dyDescent="0.25">
      <c r="A17" s="31">
        <v>11</v>
      </c>
      <c r="B17" s="52">
        <v>27.6</v>
      </c>
      <c r="C17" s="33">
        <v>2.48</v>
      </c>
      <c r="D17" s="33">
        <v>8.57</v>
      </c>
      <c r="E17" s="33">
        <v>3.83</v>
      </c>
      <c r="F17" s="35">
        <v>0.77</v>
      </c>
      <c r="G17" s="35">
        <v>5.51</v>
      </c>
      <c r="H17" s="35"/>
      <c r="I17" s="51">
        <f t="shared" si="0"/>
        <v>7170.58</v>
      </c>
      <c r="J17" s="51">
        <f t="shared" ref="J17:O17" si="18">J94+J167+J240+J312+J388+J464+J539+J615+J687+J759+J831+J903</f>
        <v>983.76399999999853</v>
      </c>
      <c r="K17" s="51">
        <f t="shared" si="18"/>
        <v>2838.3840000000005</v>
      </c>
      <c r="L17" s="51">
        <f t="shared" si="18"/>
        <v>1268.4960000000001</v>
      </c>
      <c r="M17" s="51">
        <f t="shared" si="18"/>
        <v>255.02400000000009</v>
      </c>
      <c r="N17" s="51">
        <f t="shared" si="18"/>
        <v>1824.912</v>
      </c>
      <c r="O17" s="51">
        <f t="shared" si="18"/>
        <v>0</v>
      </c>
      <c r="P17" s="41">
        <f t="shared" si="2"/>
        <v>1</v>
      </c>
      <c r="Q17" s="40">
        <f>J17+K17+L17+M17+N17</f>
        <v>7170.58</v>
      </c>
      <c r="R17" s="51">
        <f t="shared" si="3"/>
        <v>7170.58</v>
      </c>
      <c r="S17" s="51">
        <f t="shared" si="16"/>
        <v>983.7159999999983</v>
      </c>
      <c r="T17" s="51">
        <f t="shared" si="16"/>
        <v>2838.384</v>
      </c>
      <c r="U17" s="51">
        <f t="shared" ref="U17:V19" si="19">U94+U167+U240+U312+U388+U464+U539+U615+U687+U759+U831+U903</f>
        <v>1268.4959999999999</v>
      </c>
      <c r="V17" s="51">
        <f t="shared" si="19"/>
        <v>255.02400000000006</v>
      </c>
      <c r="W17" s="51">
        <f t="shared" ref="W17:X17" si="20">W94+W167+W240+W312+W388+W464+W539+W615+W687+W759+W831+W903</f>
        <v>0</v>
      </c>
      <c r="X17" s="51">
        <f t="shared" si="20"/>
        <v>1824.96</v>
      </c>
      <c r="Y17" s="41"/>
      <c r="Z17" s="40">
        <f t="shared" si="13"/>
        <v>7170.579999999999</v>
      </c>
      <c r="AA17" s="54">
        <f t="shared" si="14"/>
        <v>983.71599999999899</v>
      </c>
      <c r="AB17" s="54">
        <f t="shared" si="5"/>
        <v>2838.384</v>
      </c>
      <c r="AC17" s="54">
        <f t="shared" si="5"/>
        <v>1268.4959999999999</v>
      </c>
      <c r="AD17" s="54">
        <f t="shared" si="15"/>
        <v>255.02400000000009</v>
      </c>
      <c r="AE17" s="54">
        <f t="shared" si="6"/>
        <v>0</v>
      </c>
      <c r="AF17" s="54">
        <f t="shared" si="6"/>
        <v>1824.96</v>
      </c>
      <c r="AG17" s="54"/>
      <c r="AH17" s="42">
        <f t="shared" si="7"/>
        <v>7170.579999999999</v>
      </c>
      <c r="AI17" s="56">
        <f t="shared" si="8"/>
        <v>0</v>
      </c>
    </row>
    <row r="18" spans="1:35" x14ac:dyDescent="0.25">
      <c r="A18" s="31">
        <v>12</v>
      </c>
      <c r="B18" s="52">
        <v>132.1</v>
      </c>
      <c r="C18" s="33">
        <v>2.2999999999999998</v>
      </c>
      <c r="D18" s="33">
        <v>8.07</v>
      </c>
      <c r="E18" s="33">
        <v>3.28</v>
      </c>
      <c r="F18" s="35">
        <v>0.77</v>
      </c>
      <c r="G18" s="35"/>
      <c r="H18" s="35"/>
      <c r="I18" s="51">
        <f t="shared" si="0"/>
        <v>22779.359999999997</v>
      </c>
      <c r="J18" s="51">
        <f t="shared" si="9"/>
        <v>5465.0160000000005</v>
      </c>
      <c r="K18" s="51">
        <f t="shared" si="9"/>
        <v>12792.564000000004</v>
      </c>
      <c r="L18" s="51">
        <f t="shared" si="9"/>
        <v>5199.4559999999983</v>
      </c>
      <c r="M18" s="51">
        <f t="shared" si="9"/>
        <v>1220.604</v>
      </c>
      <c r="N18" s="41">
        <f t="shared" si="10"/>
        <v>0</v>
      </c>
      <c r="O18" s="41"/>
      <c r="P18" s="41">
        <f t="shared" si="2"/>
        <v>1.0664149475665692</v>
      </c>
      <c r="Q18" s="40">
        <f t="shared" ref="Q18:Q72" si="21">J18+K18+L18+M18+N18</f>
        <v>24677.640000000003</v>
      </c>
      <c r="R18" s="51">
        <f t="shared" si="3"/>
        <v>24292.25</v>
      </c>
      <c r="S18" s="51">
        <f t="shared" si="16"/>
        <v>3803.6205844237948</v>
      </c>
      <c r="T18" s="51">
        <f t="shared" si="16"/>
        <v>13642.18146730198</v>
      </c>
      <c r="U18" s="51">
        <f t="shared" si="19"/>
        <v>5544.7775976146822</v>
      </c>
      <c r="V18" s="51">
        <f t="shared" si="19"/>
        <v>1301.6703506595443</v>
      </c>
      <c r="W18" s="51"/>
      <c r="X18" s="51"/>
      <c r="Y18" s="41"/>
      <c r="Z18" s="40">
        <f t="shared" si="13"/>
        <v>24292.25</v>
      </c>
      <c r="AA18" s="54">
        <f t="shared" si="14"/>
        <v>3884.6869350833376</v>
      </c>
      <c r="AB18" s="54">
        <f t="shared" si="5"/>
        <v>13642.18146730198</v>
      </c>
      <c r="AC18" s="54">
        <f t="shared" si="5"/>
        <v>5544.7775976146822</v>
      </c>
      <c r="AD18" s="54">
        <f t="shared" si="15"/>
        <v>1220.604</v>
      </c>
      <c r="AE18" s="54">
        <f t="shared" si="6"/>
        <v>0</v>
      </c>
      <c r="AF18" s="54">
        <f t="shared" si="6"/>
        <v>0</v>
      </c>
      <c r="AG18" s="54"/>
      <c r="AH18" s="42">
        <f t="shared" si="7"/>
        <v>24292.25</v>
      </c>
      <c r="AI18" s="56">
        <f t="shared" si="8"/>
        <v>-1512.8900000000031</v>
      </c>
    </row>
    <row r="19" spans="1:35" x14ac:dyDescent="0.25">
      <c r="A19" s="31">
        <v>16</v>
      </c>
      <c r="B19" s="52">
        <v>116.9</v>
      </c>
      <c r="C19" s="33">
        <v>2.2999999999999998</v>
      </c>
      <c r="D19" s="33">
        <v>8.9700000000000006</v>
      </c>
      <c r="E19" s="33">
        <v>3.26</v>
      </c>
      <c r="F19" s="35">
        <v>0.77</v>
      </c>
      <c r="G19" s="35"/>
      <c r="H19" s="35"/>
      <c r="I19" s="51">
        <f t="shared" si="0"/>
        <v>21182.28</v>
      </c>
      <c r="J19" s="51">
        <f>J96+J169+J242+J314+J390+J466+J541+J617+J689+J761+J833+J905</f>
        <v>1706.7399999999996</v>
      </c>
      <c r="K19" s="51">
        <f>K96+K169+K242+K314+K390+K466+K541+K617+K689+K761+K833+K905</f>
        <v>12583.116000000004</v>
      </c>
      <c r="L19" s="51">
        <f>L96+L169+L242+L314+L390+L466+L541+L617+L689+L761+L833+L905</f>
        <v>4573.1279999999997</v>
      </c>
      <c r="M19" s="51">
        <f>M96+M169+M242+M314+M390+M466+M541+M617+M689+M761+M833+M905</f>
        <v>1080.1560000000002</v>
      </c>
      <c r="N19" s="41">
        <f t="shared" si="10"/>
        <v>0</v>
      </c>
      <c r="O19" s="41"/>
      <c r="P19" s="41">
        <f t="shared" si="2"/>
        <v>1.0966888361403964</v>
      </c>
      <c r="Q19" s="40">
        <f t="shared" si="21"/>
        <v>19943.140000000003</v>
      </c>
      <c r="R19" s="51">
        <f t="shared" si="3"/>
        <v>23230.369999999995</v>
      </c>
      <c r="S19" s="51">
        <f t="shared" si="16"/>
        <v>3230.7137086092707</v>
      </c>
      <c r="T19" s="51">
        <f t="shared" si="16"/>
        <v>13799.762841059606</v>
      </c>
      <c r="U19" s="51">
        <f t="shared" si="19"/>
        <v>5015.298423841059</v>
      </c>
      <c r="V19" s="51">
        <f t="shared" si="19"/>
        <v>1184.5950264900662</v>
      </c>
      <c r="W19" s="51"/>
      <c r="X19" s="51"/>
      <c r="Y19" s="41"/>
      <c r="Z19" s="40">
        <f t="shared" si="13"/>
        <v>23230.370000000003</v>
      </c>
      <c r="AA19" s="54">
        <f t="shared" si="14"/>
        <v>3335.1527350993374</v>
      </c>
      <c r="AB19" s="54">
        <f t="shared" si="5"/>
        <v>13799.762841059606</v>
      </c>
      <c r="AC19" s="54">
        <f t="shared" si="5"/>
        <v>5015.298423841059</v>
      </c>
      <c r="AD19" s="54">
        <f t="shared" si="15"/>
        <v>1080.1560000000002</v>
      </c>
      <c r="AE19" s="54">
        <f t="shared" si="6"/>
        <v>0</v>
      </c>
      <c r="AF19" s="54">
        <f t="shared" si="6"/>
        <v>0</v>
      </c>
      <c r="AG19" s="54"/>
      <c r="AH19" s="42">
        <f t="shared" si="7"/>
        <v>23230.37</v>
      </c>
      <c r="AI19" s="56">
        <f t="shared" si="8"/>
        <v>-2048.0900000000038</v>
      </c>
    </row>
    <row r="20" spans="1:35" x14ac:dyDescent="0.25">
      <c r="A20" s="31"/>
      <c r="B20" s="52"/>
      <c r="C20" s="33"/>
      <c r="D20" s="33"/>
      <c r="E20" s="33"/>
      <c r="F20" s="35"/>
      <c r="G20" s="35"/>
      <c r="H20" s="35"/>
      <c r="I20" s="51"/>
      <c r="J20" s="51"/>
      <c r="K20" s="51"/>
      <c r="L20" s="51"/>
      <c r="M20" s="51"/>
      <c r="N20" s="41"/>
      <c r="O20" s="41"/>
      <c r="P20" s="41"/>
      <c r="Q20" s="40"/>
      <c r="R20" s="51"/>
      <c r="S20" s="51"/>
      <c r="T20" s="51"/>
      <c r="U20" s="51"/>
      <c r="V20" s="51"/>
      <c r="W20" s="51"/>
      <c r="X20" s="51"/>
      <c r="Y20" s="41"/>
      <c r="Z20" s="40"/>
      <c r="AA20" s="54"/>
      <c r="AB20" s="54"/>
      <c r="AC20" s="54"/>
      <c r="AD20" s="54"/>
      <c r="AE20" s="54"/>
      <c r="AF20" s="54"/>
      <c r="AG20" s="54"/>
      <c r="AH20" s="42"/>
      <c r="AI20" s="56"/>
    </row>
    <row r="21" spans="1:35" x14ac:dyDescent="0.25">
      <c r="A21" s="70" t="s">
        <v>37</v>
      </c>
      <c r="B21" s="71">
        <v>2009.7</v>
      </c>
      <c r="C21" s="33"/>
      <c r="D21" s="34"/>
      <c r="E21" s="34"/>
      <c r="F21" s="35"/>
      <c r="G21" s="35"/>
      <c r="H21" s="35"/>
      <c r="I21" s="51">
        <f t="shared" ref="I21:O72" si="22">I97+I170+I243+I315+I391+I467+I542+I618+I690+I762+I834+I906</f>
        <v>372947.37</v>
      </c>
      <c r="J21" s="51">
        <f t="shared" si="22"/>
        <v>73374.419999999984</v>
      </c>
      <c r="K21" s="51">
        <f t="shared" si="22"/>
        <v>217375.47599999997</v>
      </c>
      <c r="L21" s="51">
        <f t="shared" si="22"/>
        <v>79959.576000000001</v>
      </c>
      <c r="M21" s="51">
        <f t="shared" si="22"/>
        <v>18913.356000000007</v>
      </c>
      <c r="N21" s="51">
        <f t="shared" si="22"/>
        <v>1824.912</v>
      </c>
      <c r="O21" s="51">
        <f t="shared" si="22"/>
        <v>0</v>
      </c>
      <c r="P21" s="41">
        <f t="shared" si="2"/>
        <v>1.081500320004938</v>
      </c>
      <c r="Q21" s="40">
        <f t="shared" si="21"/>
        <v>391447.74</v>
      </c>
      <c r="R21" s="160">
        <f t="shared" ref="R21:Y72" si="23">R97+R170+R243+R315+R391+R467+R542+R618+R690+R762+R834+R906</f>
        <v>403342.7</v>
      </c>
      <c r="S21" s="160">
        <f t="shared" ref="S21:X21" si="24">S97+S170+S243+S315+S391+S467+S542+S618+S690+S762+S834+S906</f>
        <v>59675.168938599491</v>
      </c>
      <c r="T21" s="160">
        <f t="shared" si="24"/>
        <v>235089.3319090266</v>
      </c>
      <c r="U21" s="160">
        <f t="shared" si="24"/>
        <v>86267.752084725027</v>
      </c>
      <c r="V21" s="160">
        <f t="shared" si="24"/>
        <v>20485.487067648861</v>
      </c>
      <c r="W21" s="160">
        <f t="shared" si="24"/>
        <v>0</v>
      </c>
      <c r="X21" s="160">
        <f t="shared" si="24"/>
        <v>1824.96</v>
      </c>
      <c r="Y21" s="41"/>
      <c r="Z21" s="40">
        <f t="shared" si="13"/>
        <v>403342.69999999995</v>
      </c>
      <c r="AA21" s="55">
        <f t="shared" ref="AA21:AF21" si="25">SUM(AA9:AA19)</f>
        <v>61247.300006248348</v>
      </c>
      <c r="AB21" s="55">
        <f t="shared" si="25"/>
        <v>235089.33190902657</v>
      </c>
      <c r="AC21" s="55">
        <f t="shared" si="25"/>
        <v>86267.752084725027</v>
      </c>
      <c r="AD21" s="55">
        <f t="shared" si="25"/>
        <v>18913.355999999996</v>
      </c>
      <c r="AE21" s="55">
        <f t="shared" si="25"/>
        <v>0</v>
      </c>
      <c r="AF21" s="55">
        <f t="shared" si="25"/>
        <v>1824.96</v>
      </c>
      <c r="AG21" s="54"/>
      <c r="AH21" s="42">
        <f>SUM(AH9:AH19)</f>
        <v>403342.7</v>
      </c>
      <c r="AI21" s="56">
        <f>SUM(AI9:AI19)</f>
        <v>-30395.330000000034</v>
      </c>
    </row>
    <row r="22" spans="1:35" x14ac:dyDescent="0.25">
      <c r="A22" s="6" t="s">
        <v>56</v>
      </c>
      <c r="B22" s="37"/>
      <c r="C22" s="7"/>
      <c r="D22" s="24"/>
      <c r="E22" s="24"/>
      <c r="F22" s="24"/>
      <c r="G22" s="25"/>
      <c r="H22" s="25"/>
      <c r="I22" s="51">
        <f t="shared" si="22"/>
        <v>0</v>
      </c>
      <c r="J22" s="51">
        <f t="shared" ref="J22:M29" si="26">J98+J171+J244+J316+J392+J468+J543+J619+J691+J763+J835+J907</f>
        <v>0</v>
      </c>
      <c r="K22" s="51">
        <f t="shared" si="26"/>
        <v>0</v>
      </c>
      <c r="L22" s="51">
        <f t="shared" si="26"/>
        <v>0</v>
      </c>
      <c r="M22" s="51">
        <f t="shared" si="26"/>
        <v>0</v>
      </c>
      <c r="N22" s="85"/>
      <c r="O22" s="86"/>
      <c r="P22" s="41">
        <v>0</v>
      </c>
      <c r="Q22" s="40">
        <f t="shared" si="21"/>
        <v>0</v>
      </c>
      <c r="R22" s="51">
        <f t="shared" si="23"/>
        <v>0</v>
      </c>
      <c r="S22" s="51">
        <f t="shared" ref="S22:T26" si="27">S98+S171+S244+S316+S392+S468+S543+S619+S691+S763+S835+S907</f>
        <v>0</v>
      </c>
      <c r="T22" s="51">
        <f t="shared" si="27"/>
        <v>0</v>
      </c>
      <c r="U22" s="51">
        <f t="shared" ref="U22:V71" si="28">U98+U171+U244+U316+U392+U468+U543+U619+U691+U763+U907</f>
        <v>0</v>
      </c>
      <c r="V22" s="51">
        <f t="shared" si="28"/>
        <v>0</v>
      </c>
      <c r="W22" s="85"/>
      <c r="X22" s="86"/>
      <c r="Y22" s="86"/>
      <c r="Z22" s="40">
        <f t="shared" si="13"/>
        <v>0</v>
      </c>
      <c r="AA22" s="29"/>
      <c r="AB22" s="29"/>
      <c r="AC22" s="29"/>
      <c r="AD22" s="29"/>
      <c r="AE22" s="29"/>
      <c r="AF22" s="29"/>
      <c r="AG22" s="29"/>
      <c r="AH22" s="85"/>
      <c r="AI22" s="88"/>
    </row>
    <row r="23" spans="1:35" x14ac:dyDescent="0.25">
      <c r="A23" s="31">
        <v>1</v>
      </c>
      <c r="B23" s="52">
        <v>18.8</v>
      </c>
      <c r="C23" s="33">
        <v>2.2999999999999998</v>
      </c>
      <c r="D23" s="33">
        <v>9.27</v>
      </c>
      <c r="E23" s="33">
        <v>10.1</v>
      </c>
      <c r="F23" s="35">
        <v>0.77</v>
      </c>
      <c r="G23" s="35"/>
      <c r="H23" s="35"/>
      <c r="I23" s="51">
        <f t="shared" si="22"/>
        <v>5121.1200000000017</v>
      </c>
      <c r="J23" s="51">
        <f t="shared" si="26"/>
        <v>577.53599999999983</v>
      </c>
      <c r="K23" s="51">
        <f t="shared" si="26"/>
        <v>2091.3120000000004</v>
      </c>
      <c r="L23" s="51">
        <f t="shared" si="26"/>
        <v>2278.5600000000004</v>
      </c>
      <c r="M23" s="51">
        <f t="shared" si="26"/>
        <v>173.71200000000002</v>
      </c>
      <c r="N23" s="41">
        <f>G23*B23</f>
        <v>0</v>
      </c>
      <c r="O23" s="41"/>
      <c r="P23" s="41">
        <f t="shared" si="2"/>
        <v>0.99999999999999978</v>
      </c>
      <c r="Q23" s="40">
        <f t="shared" si="21"/>
        <v>5121.1200000000008</v>
      </c>
      <c r="R23" s="51">
        <f t="shared" si="23"/>
        <v>5121.1200000000008</v>
      </c>
      <c r="S23" s="51">
        <f t="shared" si="23"/>
        <v>577.53599999999983</v>
      </c>
      <c r="T23" s="51">
        <f t="shared" si="23"/>
        <v>2091.3120000000004</v>
      </c>
      <c r="U23" s="51">
        <f t="shared" si="23"/>
        <v>2278.5600000000004</v>
      </c>
      <c r="V23" s="51">
        <f t="shared" si="23"/>
        <v>173.71200000000002</v>
      </c>
      <c r="W23" s="51"/>
      <c r="X23" s="51"/>
      <c r="Y23" s="41"/>
      <c r="Z23" s="40">
        <f t="shared" si="13"/>
        <v>5121.1200000000008</v>
      </c>
      <c r="AA23" s="54">
        <f t="shared" ref="AA23:AA38" si="29">Z23-AB23-AC23-AD23-AE23-AF23</f>
        <v>577.53600000000006</v>
      </c>
      <c r="AB23" s="54">
        <f t="shared" ref="AB23:AC38" si="30">T23</f>
        <v>2091.3120000000004</v>
      </c>
      <c r="AC23" s="54">
        <f t="shared" si="30"/>
        <v>2278.5600000000004</v>
      </c>
      <c r="AD23" s="54">
        <f t="shared" ref="AD23:AD38" si="31">M23</f>
        <v>173.71200000000002</v>
      </c>
      <c r="AE23" s="54">
        <f t="shared" ref="AE23:AF38" si="32">W23</f>
        <v>0</v>
      </c>
      <c r="AF23" s="54">
        <f t="shared" si="32"/>
        <v>0</v>
      </c>
      <c r="AG23" s="54"/>
      <c r="AH23" s="42">
        <f t="shared" ref="AH23:AH38" si="33">SUM(AA23:AG23)</f>
        <v>5121.1200000000017</v>
      </c>
      <c r="AI23" s="56">
        <f t="shared" ref="AI23:AI38" si="34">I23-Z23</f>
        <v>0</v>
      </c>
    </row>
    <row r="24" spans="1:35" x14ac:dyDescent="0.25">
      <c r="A24" s="31">
        <v>2</v>
      </c>
      <c r="B24" s="52"/>
      <c r="C24" s="33"/>
      <c r="D24" s="33"/>
      <c r="E24" s="33"/>
      <c r="F24" s="35"/>
      <c r="G24" s="35"/>
      <c r="H24" s="35"/>
      <c r="I24" s="51">
        <f t="shared" si="22"/>
        <v>0</v>
      </c>
      <c r="J24" s="51">
        <f t="shared" si="26"/>
        <v>0</v>
      </c>
      <c r="K24" s="51">
        <f t="shared" si="26"/>
        <v>0</v>
      </c>
      <c r="L24" s="51">
        <f t="shared" si="26"/>
        <v>0</v>
      </c>
      <c r="M24" s="51">
        <f t="shared" si="26"/>
        <v>0</v>
      </c>
      <c r="N24" s="41"/>
      <c r="O24" s="41"/>
      <c r="P24" s="41">
        <v>0</v>
      </c>
      <c r="Q24" s="40">
        <f t="shared" si="21"/>
        <v>0</v>
      </c>
      <c r="R24" s="51">
        <f t="shared" si="23"/>
        <v>0</v>
      </c>
      <c r="S24" s="51">
        <f t="shared" si="27"/>
        <v>0</v>
      </c>
      <c r="T24" s="51">
        <f t="shared" si="27"/>
        <v>0</v>
      </c>
      <c r="U24" s="51">
        <f t="shared" si="28"/>
        <v>0</v>
      </c>
      <c r="V24" s="51">
        <f t="shared" si="28"/>
        <v>0</v>
      </c>
      <c r="W24" s="51"/>
      <c r="X24" s="51"/>
      <c r="Y24" s="41"/>
      <c r="Z24" s="40">
        <f t="shared" si="13"/>
        <v>0</v>
      </c>
      <c r="AA24" s="54">
        <f t="shared" si="29"/>
        <v>0</v>
      </c>
      <c r="AB24" s="54"/>
      <c r="AC24" s="54"/>
      <c r="AD24" s="54">
        <f t="shared" si="31"/>
        <v>0</v>
      </c>
      <c r="AE24" s="54"/>
      <c r="AF24" s="54"/>
      <c r="AG24" s="54"/>
      <c r="AH24" s="42"/>
      <c r="AI24" s="56"/>
    </row>
    <row r="25" spans="1:35" x14ac:dyDescent="0.25">
      <c r="A25" s="31">
        <v>3</v>
      </c>
      <c r="B25" s="52"/>
      <c r="C25" s="33"/>
      <c r="D25" s="33"/>
      <c r="E25" s="33"/>
      <c r="F25" s="35"/>
      <c r="G25" s="35"/>
      <c r="H25" s="35"/>
      <c r="I25" s="51">
        <f t="shared" si="22"/>
        <v>0</v>
      </c>
      <c r="J25" s="51">
        <f t="shared" si="26"/>
        <v>0</v>
      </c>
      <c r="K25" s="51">
        <f t="shared" si="26"/>
        <v>0</v>
      </c>
      <c r="L25" s="51">
        <f t="shared" si="26"/>
        <v>0</v>
      </c>
      <c r="M25" s="51">
        <f t="shared" si="26"/>
        <v>0</v>
      </c>
      <c r="N25" s="41"/>
      <c r="O25" s="41"/>
      <c r="P25" s="41">
        <v>0</v>
      </c>
      <c r="Q25" s="40">
        <f t="shared" si="21"/>
        <v>0</v>
      </c>
      <c r="R25" s="51">
        <f t="shared" si="23"/>
        <v>0</v>
      </c>
      <c r="S25" s="51">
        <f t="shared" si="27"/>
        <v>0</v>
      </c>
      <c r="T25" s="51">
        <f t="shared" si="27"/>
        <v>0</v>
      </c>
      <c r="U25" s="51">
        <f t="shared" si="28"/>
        <v>0</v>
      </c>
      <c r="V25" s="51">
        <f t="shared" si="28"/>
        <v>0</v>
      </c>
      <c r="W25" s="51"/>
      <c r="X25" s="51"/>
      <c r="Y25" s="41"/>
      <c r="Z25" s="40">
        <f t="shared" si="13"/>
        <v>0</v>
      </c>
      <c r="AA25" s="54">
        <f t="shared" si="29"/>
        <v>0</v>
      </c>
      <c r="AB25" s="54"/>
      <c r="AC25" s="54"/>
      <c r="AD25" s="54">
        <f t="shared" si="31"/>
        <v>0</v>
      </c>
      <c r="AE25" s="54"/>
      <c r="AF25" s="54"/>
      <c r="AG25" s="54"/>
      <c r="AH25" s="42"/>
      <c r="AI25" s="56"/>
    </row>
    <row r="26" spans="1:35" x14ac:dyDescent="0.25">
      <c r="A26" s="31">
        <v>4</v>
      </c>
      <c r="B26" s="52"/>
      <c r="C26" s="33"/>
      <c r="D26" s="33"/>
      <c r="E26" s="33"/>
      <c r="F26" s="35"/>
      <c r="G26" s="35"/>
      <c r="H26" s="35"/>
      <c r="I26" s="51">
        <f t="shared" si="22"/>
        <v>0</v>
      </c>
      <c r="J26" s="51">
        <f t="shared" si="26"/>
        <v>0</v>
      </c>
      <c r="K26" s="51">
        <f t="shared" si="26"/>
        <v>0</v>
      </c>
      <c r="L26" s="51">
        <f t="shared" si="26"/>
        <v>0</v>
      </c>
      <c r="M26" s="51">
        <f t="shared" si="26"/>
        <v>0</v>
      </c>
      <c r="N26" s="41"/>
      <c r="O26" s="41"/>
      <c r="P26" s="41">
        <v>0</v>
      </c>
      <c r="Q26" s="40">
        <f t="shared" si="21"/>
        <v>0</v>
      </c>
      <c r="R26" s="51">
        <f t="shared" si="23"/>
        <v>0</v>
      </c>
      <c r="S26" s="51">
        <f t="shared" si="27"/>
        <v>0</v>
      </c>
      <c r="T26" s="51">
        <f t="shared" si="27"/>
        <v>0</v>
      </c>
      <c r="U26" s="51">
        <f t="shared" si="28"/>
        <v>0</v>
      </c>
      <c r="V26" s="51">
        <f t="shared" si="28"/>
        <v>0</v>
      </c>
      <c r="W26" s="51"/>
      <c r="X26" s="51"/>
      <c r="Y26" s="41"/>
      <c r="Z26" s="40">
        <f t="shared" si="13"/>
        <v>0</v>
      </c>
      <c r="AA26" s="54">
        <f t="shared" si="29"/>
        <v>0</v>
      </c>
      <c r="AB26" s="54"/>
      <c r="AC26" s="54"/>
      <c r="AD26" s="54">
        <f t="shared" si="31"/>
        <v>0</v>
      </c>
      <c r="AE26" s="54"/>
      <c r="AF26" s="54"/>
      <c r="AG26" s="54"/>
      <c r="AH26" s="42"/>
      <c r="AI26" s="56"/>
    </row>
    <row r="27" spans="1:35" x14ac:dyDescent="0.25">
      <c r="A27" s="31">
        <v>5</v>
      </c>
      <c r="B27" s="52">
        <v>288</v>
      </c>
      <c r="C27" s="33">
        <v>2.2999999999999998</v>
      </c>
      <c r="D27" s="33">
        <v>8.59</v>
      </c>
      <c r="E27" s="33">
        <v>3.72</v>
      </c>
      <c r="F27" s="35">
        <v>0.77</v>
      </c>
      <c r="G27" s="35"/>
      <c r="H27" s="35"/>
      <c r="I27" s="51">
        <f t="shared" si="22"/>
        <v>52462.079999999987</v>
      </c>
      <c r="J27" s="51">
        <f t="shared" si="26"/>
        <v>7257.6000000000013</v>
      </c>
      <c r="K27" s="51">
        <f t="shared" si="26"/>
        <v>29687.039999999994</v>
      </c>
      <c r="L27" s="51">
        <f t="shared" si="26"/>
        <v>12856.320000000005</v>
      </c>
      <c r="M27" s="51">
        <f t="shared" si="26"/>
        <v>2661.12</v>
      </c>
      <c r="N27" s="41">
        <f t="shared" ref="N27:N38" si="35">G27*B27</f>
        <v>0</v>
      </c>
      <c r="O27" s="41"/>
      <c r="P27" s="41">
        <f t="shared" si="2"/>
        <v>1.1523813009320258</v>
      </c>
      <c r="Q27" s="40">
        <f t="shared" si="21"/>
        <v>52462.080000000002</v>
      </c>
      <c r="R27" s="51">
        <f t="shared" si="23"/>
        <v>60456.32</v>
      </c>
      <c r="S27" s="51">
        <f t="shared" si="23"/>
        <v>8363.5225296442695</v>
      </c>
      <c r="T27" s="51">
        <f t="shared" si="23"/>
        <v>34210.789776021084</v>
      </c>
      <c r="U27" s="51">
        <f t="shared" si="23"/>
        <v>14815.382766798422</v>
      </c>
      <c r="V27" s="51">
        <f t="shared" si="23"/>
        <v>3066.6249275362316</v>
      </c>
      <c r="W27" s="51"/>
      <c r="X27" s="51"/>
      <c r="Y27" s="41"/>
      <c r="Z27" s="40">
        <f t="shared" si="13"/>
        <v>60456.320000000007</v>
      </c>
      <c r="AA27" s="54">
        <f t="shared" si="29"/>
        <v>8769.0274571805021</v>
      </c>
      <c r="AB27" s="54">
        <f t="shared" si="30"/>
        <v>34210.789776021084</v>
      </c>
      <c r="AC27" s="54">
        <f t="shared" si="30"/>
        <v>14815.382766798422</v>
      </c>
      <c r="AD27" s="54">
        <f t="shared" si="31"/>
        <v>2661.12</v>
      </c>
      <c r="AE27" s="54">
        <f t="shared" si="32"/>
        <v>0</v>
      </c>
      <c r="AF27" s="54">
        <f t="shared" si="32"/>
        <v>0</v>
      </c>
      <c r="AG27" s="54"/>
      <c r="AH27" s="42">
        <f t="shared" si="33"/>
        <v>60456.320000000007</v>
      </c>
      <c r="AI27" s="56">
        <f t="shared" si="34"/>
        <v>-7994.2400000000198</v>
      </c>
    </row>
    <row r="28" spans="1:35" x14ac:dyDescent="0.25">
      <c r="A28" s="31">
        <v>6</v>
      </c>
      <c r="B28" s="52">
        <v>252.7</v>
      </c>
      <c r="C28" s="33">
        <v>2.2999999999999998</v>
      </c>
      <c r="D28" s="33">
        <v>8.82</v>
      </c>
      <c r="E28" s="33">
        <v>2.5099999999999998</v>
      </c>
      <c r="F28" s="35">
        <v>0.77</v>
      </c>
      <c r="G28" s="35"/>
      <c r="H28" s="35"/>
      <c r="I28" s="51">
        <f t="shared" si="22"/>
        <v>43090.44</v>
      </c>
      <c r="J28" s="51">
        <f t="shared" si="26"/>
        <v>6398.3999999999987</v>
      </c>
      <c r="K28" s="51">
        <f t="shared" si="26"/>
        <v>26745.767999999993</v>
      </c>
      <c r="L28" s="51">
        <f t="shared" si="26"/>
        <v>7611.3239999999996</v>
      </c>
      <c r="M28" s="51">
        <f t="shared" si="26"/>
        <v>2334.9479999999999</v>
      </c>
      <c r="N28" s="41">
        <f t="shared" si="35"/>
        <v>0</v>
      </c>
      <c r="O28" s="41"/>
      <c r="P28" s="41">
        <f t="shared" si="2"/>
        <v>0.67899260253550431</v>
      </c>
      <c r="Q28" s="40">
        <f t="shared" si="21"/>
        <v>43090.439999999988</v>
      </c>
      <c r="R28" s="51">
        <f t="shared" si="23"/>
        <v>29258.09</v>
      </c>
      <c r="S28" s="51">
        <f t="shared" si="23"/>
        <v>4344.4662680631718</v>
      </c>
      <c r="T28" s="51">
        <f t="shared" si="23"/>
        <v>18160.178621130814</v>
      </c>
      <c r="U28" s="51">
        <f t="shared" si="23"/>
        <v>5168.0326915009446</v>
      </c>
      <c r="V28" s="51">
        <f t="shared" si="23"/>
        <v>1585.4124193050709</v>
      </c>
      <c r="W28" s="51"/>
      <c r="X28" s="51"/>
      <c r="Y28" s="41"/>
      <c r="Z28" s="40">
        <f t="shared" si="13"/>
        <v>29258.09</v>
      </c>
      <c r="AA28" s="54">
        <f t="shared" si="29"/>
        <v>3594.9306873682422</v>
      </c>
      <c r="AB28" s="54">
        <f t="shared" si="30"/>
        <v>18160.178621130814</v>
      </c>
      <c r="AC28" s="54">
        <f t="shared" si="30"/>
        <v>5168.0326915009446</v>
      </c>
      <c r="AD28" s="54">
        <f t="shared" si="31"/>
        <v>2334.9479999999999</v>
      </c>
      <c r="AE28" s="54">
        <f t="shared" si="32"/>
        <v>0</v>
      </c>
      <c r="AF28" s="54">
        <f t="shared" si="32"/>
        <v>0</v>
      </c>
      <c r="AG28" s="54"/>
      <c r="AH28" s="42">
        <f t="shared" si="33"/>
        <v>29258.09</v>
      </c>
      <c r="AI28" s="56">
        <f t="shared" si="34"/>
        <v>13832.350000000002</v>
      </c>
    </row>
    <row r="29" spans="1:35" x14ac:dyDescent="0.25">
      <c r="A29" s="31">
        <v>7</v>
      </c>
      <c r="B29" s="52">
        <v>121.7</v>
      </c>
      <c r="C29" s="33">
        <v>2.2999999999999998</v>
      </c>
      <c r="D29" s="33">
        <v>9.19</v>
      </c>
      <c r="E29" s="33">
        <v>3.45</v>
      </c>
      <c r="F29" s="35">
        <v>0.77</v>
      </c>
      <c r="G29" s="35"/>
      <c r="H29" s="35"/>
      <c r="I29" s="51">
        <f t="shared" si="22"/>
        <v>23015.880000000005</v>
      </c>
      <c r="J29" s="51">
        <f t="shared" si="26"/>
        <v>3431.9159999999997</v>
      </c>
      <c r="K29" s="51">
        <f t="shared" si="26"/>
        <v>13421.076000000003</v>
      </c>
      <c r="L29" s="51">
        <f t="shared" si="26"/>
        <v>5038.3799999999983</v>
      </c>
      <c r="M29" s="51">
        <f t="shared" si="26"/>
        <v>1124.5080000000003</v>
      </c>
      <c r="N29" s="41">
        <f t="shared" si="35"/>
        <v>0</v>
      </c>
      <c r="O29" s="41">
        <f>H29*B29</f>
        <v>0</v>
      </c>
      <c r="P29" s="41">
        <f t="shared" si="2"/>
        <v>1.0373311817753654</v>
      </c>
      <c r="Q29" s="40">
        <f t="shared" si="21"/>
        <v>23015.88</v>
      </c>
      <c r="R29" s="51">
        <f t="shared" si="23"/>
        <v>23875.09</v>
      </c>
      <c r="S29" s="51">
        <f t="shared" si="23"/>
        <v>3560.0334800337846</v>
      </c>
      <c r="T29" s="51">
        <f t="shared" si="23"/>
        <v>13922.100627776996</v>
      </c>
      <c r="U29" s="51">
        <f t="shared" si="23"/>
        <v>5226.4686796333672</v>
      </c>
      <c r="V29" s="51">
        <f t="shared" si="23"/>
        <v>1166.4872125558529</v>
      </c>
      <c r="W29" s="51"/>
      <c r="X29" s="51"/>
      <c r="Y29" s="41"/>
      <c r="Z29" s="40">
        <f t="shared" si="13"/>
        <v>23875.09</v>
      </c>
      <c r="AA29" s="54">
        <f t="shared" si="29"/>
        <v>3602.012692589637</v>
      </c>
      <c r="AB29" s="54">
        <f>T29</f>
        <v>13922.100627776996</v>
      </c>
      <c r="AC29" s="54">
        <f t="shared" si="30"/>
        <v>5226.4686796333672</v>
      </c>
      <c r="AD29" s="54">
        <f t="shared" si="31"/>
        <v>1124.5080000000003</v>
      </c>
      <c r="AE29" s="54">
        <f t="shared" si="32"/>
        <v>0</v>
      </c>
      <c r="AF29" s="54">
        <f t="shared" si="32"/>
        <v>0</v>
      </c>
      <c r="AG29" s="54"/>
      <c r="AH29" s="42">
        <f t="shared" si="33"/>
        <v>23875.09</v>
      </c>
      <c r="AI29" s="56">
        <f t="shared" si="34"/>
        <v>-859.20999999999549</v>
      </c>
    </row>
    <row r="30" spans="1:35" x14ac:dyDescent="0.25">
      <c r="A30" s="31">
        <v>8</v>
      </c>
      <c r="B30" s="52">
        <v>5</v>
      </c>
      <c r="C30" s="33">
        <v>2.2999999999999998</v>
      </c>
      <c r="D30" s="33">
        <v>8.57</v>
      </c>
      <c r="E30" s="33">
        <v>3.07</v>
      </c>
      <c r="F30" s="35">
        <v>0.77</v>
      </c>
      <c r="G30" s="35"/>
      <c r="H30" s="35"/>
      <c r="I30" s="51">
        <f t="shared" si="22"/>
        <v>413.1</v>
      </c>
      <c r="J30" s="51">
        <f t="shared" ref="J30:M39" si="36">J106+J179+J252+J324+J400+J476+J551+J627+J699+J771+J843+J915</f>
        <v>20.399999999999981</v>
      </c>
      <c r="K30" s="51">
        <f t="shared" si="36"/>
        <v>128.55000000000001</v>
      </c>
      <c r="L30" s="51">
        <f t="shared" si="36"/>
        <v>46.05</v>
      </c>
      <c r="M30" s="51">
        <f t="shared" si="36"/>
        <v>11.55</v>
      </c>
      <c r="N30" s="41">
        <f t="shared" si="35"/>
        <v>0</v>
      </c>
      <c r="O30" s="41">
        <f>H30*B30</f>
        <v>0</v>
      </c>
      <c r="P30" s="41"/>
      <c r="Q30" s="40">
        <f t="shared" si="21"/>
        <v>206.55</v>
      </c>
      <c r="R30" s="51">
        <f t="shared" si="23"/>
        <v>826.2</v>
      </c>
      <c r="S30" s="51">
        <f t="shared" si="23"/>
        <v>81.599999999999966</v>
      </c>
      <c r="T30" s="51">
        <f t="shared" si="23"/>
        <v>514.20000000000005</v>
      </c>
      <c r="U30" s="51">
        <f t="shared" si="23"/>
        <v>184.20000000000002</v>
      </c>
      <c r="V30" s="51">
        <f t="shared" si="23"/>
        <v>46.20000000000001</v>
      </c>
      <c r="W30" s="51"/>
      <c r="X30" s="51"/>
      <c r="Y30" s="41"/>
      <c r="Z30" s="40">
        <f t="shared" si="13"/>
        <v>826.2</v>
      </c>
      <c r="AA30" s="54">
        <f t="shared" si="29"/>
        <v>116.24999999999999</v>
      </c>
      <c r="AB30" s="54">
        <f>T30</f>
        <v>514.20000000000005</v>
      </c>
      <c r="AC30" s="54">
        <f t="shared" si="30"/>
        <v>184.20000000000002</v>
      </c>
      <c r="AD30" s="54">
        <f t="shared" si="31"/>
        <v>11.55</v>
      </c>
      <c r="AE30" s="54">
        <f t="shared" si="32"/>
        <v>0</v>
      </c>
      <c r="AF30" s="54">
        <f t="shared" si="32"/>
        <v>0</v>
      </c>
      <c r="AG30" s="54"/>
      <c r="AH30" s="42"/>
      <c r="AI30" s="56"/>
    </row>
    <row r="31" spans="1:35" x14ac:dyDescent="0.25">
      <c r="A31" s="31">
        <v>9</v>
      </c>
      <c r="B31" s="52">
        <v>281.60000000000002</v>
      </c>
      <c r="C31" s="33">
        <v>2.2999999999999998</v>
      </c>
      <c r="D31" s="33">
        <v>8.83</v>
      </c>
      <c r="E31" s="33">
        <v>3.26</v>
      </c>
      <c r="F31" s="35">
        <v>0.77</v>
      </c>
      <c r="G31" s="35"/>
      <c r="H31" s="35"/>
      <c r="I31" s="51">
        <f t="shared" si="22"/>
        <v>51228.719999999994</v>
      </c>
      <c r="J31" s="51">
        <f t="shared" si="36"/>
        <v>7772.2080000000024</v>
      </c>
      <c r="K31" s="51">
        <f t="shared" si="36"/>
        <v>29838.335999999996</v>
      </c>
      <c r="L31" s="51">
        <f t="shared" si="36"/>
        <v>11016.191999999997</v>
      </c>
      <c r="M31" s="51">
        <f t="shared" si="36"/>
        <v>2601.9840000000004</v>
      </c>
      <c r="N31" s="41">
        <f t="shared" si="35"/>
        <v>0</v>
      </c>
      <c r="O31" s="41">
        <f>H31*B31</f>
        <v>0</v>
      </c>
      <c r="P31" s="41">
        <f t="shared" si="2"/>
        <v>1.0677813148561979</v>
      </c>
      <c r="Q31" s="40">
        <f t="shared" si="21"/>
        <v>51228.719999999987</v>
      </c>
      <c r="R31" s="51">
        <f t="shared" si="23"/>
        <v>54701.07</v>
      </c>
      <c r="S31" s="51">
        <f t="shared" si="23"/>
        <v>8299.0184775758607</v>
      </c>
      <c r="T31" s="51">
        <f t="shared" si="23"/>
        <v>31860.817647201024</v>
      </c>
      <c r="U31" s="51">
        <f t="shared" si="23"/>
        <v>11762.883978468326</v>
      </c>
      <c r="V31" s="51">
        <f t="shared" si="23"/>
        <v>2778.3498967547894</v>
      </c>
      <c r="W31" s="51"/>
      <c r="X31" s="51"/>
      <c r="Y31" s="41"/>
      <c r="Z31" s="40">
        <f t="shared" si="13"/>
        <v>54701.070000000007</v>
      </c>
      <c r="AA31" s="54">
        <f t="shared" si="29"/>
        <v>8475.384374330657</v>
      </c>
      <c r="AB31" s="54">
        <f t="shared" si="30"/>
        <v>31860.817647201024</v>
      </c>
      <c r="AC31" s="54">
        <f t="shared" si="30"/>
        <v>11762.883978468326</v>
      </c>
      <c r="AD31" s="54">
        <f t="shared" si="31"/>
        <v>2601.9840000000004</v>
      </c>
      <c r="AE31" s="54">
        <f t="shared" si="32"/>
        <v>0</v>
      </c>
      <c r="AF31" s="54">
        <f t="shared" si="32"/>
        <v>0</v>
      </c>
      <c r="AG31" s="54"/>
      <c r="AH31" s="42">
        <f t="shared" si="33"/>
        <v>54701.070000000007</v>
      </c>
      <c r="AI31" s="56">
        <f t="shared" si="34"/>
        <v>-3472.3500000000131</v>
      </c>
    </row>
    <row r="32" spans="1:35" x14ac:dyDescent="0.25">
      <c r="A32" s="31">
        <v>10</v>
      </c>
      <c r="B32" s="52">
        <v>387.7</v>
      </c>
      <c r="C32" s="33">
        <v>2.2999999999999998</v>
      </c>
      <c r="D32" s="33">
        <v>8.52</v>
      </c>
      <c r="E32" s="33">
        <v>3.97</v>
      </c>
      <c r="F32" s="35">
        <v>0.77</v>
      </c>
      <c r="G32" s="35"/>
      <c r="H32" s="35"/>
      <c r="I32" s="51">
        <f t="shared" si="22"/>
        <v>72390.42</v>
      </c>
      <c r="J32" s="51">
        <f t="shared" si="36"/>
        <v>12239.082000000002</v>
      </c>
      <c r="K32" s="51">
        <f t="shared" si="36"/>
        <v>38649.275999999991</v>
      </c>
      <c r="L32" s="51">
        <f t="shared" si="36"/>
        <v>18009.111000000001</v>
      </c>
      <c r="M32" s="51">
        <f t="shared" si="36"/>
        <v>3492.951</v>
      </c>
      <c r="N32" s="41">
        <f t="shared" si="35"/>
        <v>0</v>
      </c>
      <c r="O32" s="41"/>
      <c r="P32" s="41">
        <f t="shared" si="2"/>
        <v>0.96556975356683938</v>
      </c>
      <c r="Q32" s="40">
        <f t="shared" si="21"/>
        <v>72390.42</v>
      </c>
      <c r="R32" s="51">
        <f t="shared" si="23"/>
        <v>69898</v>
      </c>
      <c r="S32" s="51">
        <f t="shared" si="23"/>
        <v>12518.994307448977</v>
      </c>
      <c r="T32" s="51">
        <f t="shared" si="23"/>
        <v>36867.958408788443</v>
      </c>
      <c r="U32" s="51">
        <f t="shared" si="23"/>
        <v>17179.083906442502</v>
      </c>
      <c r="V32" s="51">
        <f t="shared" si="23"/>
        <v>3331.9633773200817</v>
      </c>
      <c r="W32" s="51"/>
      <c r="X32" s="51"/>
      <c r="Y32" s="41"/>
      <c r="Z32" s="40">
        <f t="shared" si="13"/>
        <v>69898</v>
      </c>
      <c r="AA32" s="54">
        <f t="shared" si="29"/>
        <v>12358.006684769054</v>
      </c>
      <c r="AB32" s="54">
        <f t="shared" si="30"/>
        <v>36867.958408788443</v>
      </c>
      <c r="AC32" s="54">
        <f t="shared" si="30"/>
        <v>17179.083906442502</v>
      </c>
      <c r="AD32" s="54">
        <f t="shared" si="31"/>
        <v>3492.951</v>
      </c>
      <c r="AE32" s="54">
        <f t="shared" si="32"/>
        <v>0</v>
      </c>
      <c r="AF32" s="54">
        <f t="shared" si="32"/>
        <v>0</v>
      </c>
      <c r="AG32" s="54"/>
      <c r="AH32" s="42">
        <f t="shared" si="33"/>
        <v>69898</v>
      </c>
      <c r="AI32" s="56">
        <f t="shared" si="34"/>
        <v>2492.4199999999983</v>
      </c>
    </row>
    <row r="33" spans="1:35" x14ac:dyDescent="0.25">
      <c r="A33" s="31">
        <v>11</v>
      </c>
      <c r="B33" s="52">
        <v>514.29999999999995</v>
      </c>
      <c r="C33" s="33">
        <v>2.2999999999999998</v>
      </c>
      <c r="D33" s="33">
        <v>8.31</v>
      </c>
      <c r="E33" s="33">
        <v>3.3</v>
      </c>
      <c r="F33" s="35">
        <v>0.77</v>
      </c>
      <c r="G33" s="35"/>
      <c r="H33" s="35"/>
      <c r="I33" s="51">
        <f t="shared" si="22"/>
        <v>88815.000000000015</v>
      </c>
      <c r="J33" s="51">
        <f t="shared" si="36"/>
        <v>13773.630000000008</v>
      </c>
      <c r="K33" s="51">
        <f t="shared" si="36"/>
        <v>50371.064999999995</v>
      </c>
      <c r="L33" s="51">
        <f t="shared" si="36"/>
        <v>20002.949999999997</v>
      </c>
      <c r="M33" s="51">
        <f t="shared" si="36"/>
        <v>4667.3549999999996</v>
      </c>
      <c r="N33" s="41">
        <f t="shared" si="35"/>
        <v>0</v>
      </c>
      <c r="O33" s="41"/>
      <c r="P33" s="41">
        <f t="shared" si="2"/>
        <v>0.83384484602826081</v>
      </c>
      <c r="Q33" s="40">
        <f t="shared" si="21"/>
        <v>88815</v>
      </c>
      <c r="R33" s="51">
        <f t="shared" si="23"/>
        <v>74057.929999999993</v>
      </c>
      <c r="S33" s="51">
        <f t="shared" si="23"/>
        <v>11433.329980455337</v>
      </c>
      <c r="T33" s="51">
        <f t="shared" si="23"/>
        <v>42036.383373377714</v>
      </c>
      <c r="U33" s="51">
        <f t="shared" si="23"/>
        <v>16693.148632027252</v>
      </c>
      <c r="V33" s="51">
        <f t="shared" si="23"/>
        <v>3895.0680141396924</v>
      </c>
      <c r="W33" s="51"/>
      <c r="X33" s="51"/>
      <c r="Y33" s="41"/>
      <c r="Z33" s="40">
        <f t="shared" si="13"/>
        <v>74057.929999999993</v>
      </c>
      <c r="AA33" s="54">
        <f t="shared" si="29"/>
        <v>10661.042994595027</v>
      </c>
      <c r="AB33" s="54">
        <f t="shared" si="30"/>
        <v>42036.383373377714</v>
      </c>
      <c r="AC33" s="54">
        <f t="shared" si="30"/>
        <v>16693.148632027252</v>
      </c>
      <c r="AD33" s="54">
        <f t="shared" si="31"/>
        <v>4667.3549999999996</v>
      </c>
      <c r="AE33" s="54">
        <f t="shared" si="32"/>
        <v>0</v>
      </c>
      <c r="AF33" s="54">
        <f t="shared" si="32"/>
        <v>0</v>
      </c>
      <c r="AG33" s="54"/>
      <c r="AH33" s="42">
        <f t="shared" si="33"/>
        <v>74057.929999999993</v>
      </c>
      <c r="AI33" s="56">
        <f t="shared" si="34"/>
        <v>14757.070000000022</v>
      </c>
    </row>
    <row r="34" spans="1:35" x14ac:dyDescent="0.25">
      <c r="A34" s="31">
        <v>12</v>
      </c>
      <c r="B34" s="52">
        <v>70.3</v>
      </c>
      <c r="C34" s="33">
        <v>2.2999999999999998</v>
      </c>
      <c r="D34" s="33">
        <v>8.65</v>
      </c>
      <c r="E34" s="33">
        <v>2.95</v>
      </c>
      <c r="F34" s="35">
        <v>0.77</v>
      </c>
      <c r="G34" s="35"/>
      <c r="H34" s="35"/>
      <c r="I34" s="51">
        <f t="shared" si="22"/>
        <v>12459.96</v>
      </c>
      <c r="J34" s="51">
        <f t="shared" si="36"/>
        <v>2024.6279999999986</v>
      </c>
      <c r="K34" s="51">
        <f t="shared" si="36"/>
        <v>7297.1400000000021</v>
      </c>
      <c r="L34" s="51">
        <f t="shared" si="36"/>
        <v>2488.62</v>
      </c>
      <c r="M34" s="51">
        <f t="shared" si="36"/>
        <v>649.57199999999978</v>
      </c>
      <c r="N34" s="41">
        <f t="shared" si="35"/>
        <v>0</v>
      </c>
      <c r="O34" s="41"/>
      <c r="P34" s="41">
        <f t="shared" si="2"/>
        <v>0.897709141923409</v>
      </c>
      <c r="Q34" s="40">
        <f t="shared" si="21"/>
        <v>12459.96</v>
      </c>
      <c r="R34" s="51">
        <f t="shared" si="23"/>
        <v>11185.419999999998</v>
      </c>
      <c r="S34" s="51">
        <f t="shared" si="23"/>
        <v>1817.5270645941071</v>
      </c>
      <c r="T34" s="51">
        <f t="shared" si="23"/>
        <v>6550.7092878949861</v>
      </c>
      <c r="U34" s="51">
        <f t="shared" si="23"/>
        <v>2234.0569247734343</v>
      </c>
      <c r="V34" s="51">
        <f t="shared" si="23"/>
        <v>583.12672273747262</v>
      </c>
      <c r="W34" s="51"/>
      <c r="X34" s="51"/>
      <c r="Y34" s="41"/>
      <c r="Z34" s="40">
        <f t="shared" si="13"/>
        <v>11185.42</v>
      </c>
      <c r="AA34" s="54">
        <f t="shared" si="29"/>
        <v>1751.08178733158</v>
      </c>
      <c r="AB34" s="54">
        <f t="shared" si="30"/>
        <v>6550.7092878949861</v>
      </c>
      <c r="AC34" s="54">
        <f t="shared" si="30"/>
        <v>2234.0569247734343</v>
      </c>
      <c r="AD34" s="54">
        <f t="shared" si="31"/>
        <v>649.57199999999978</v>
      </c>
      <c r="AE34" s="54">
        <f t="shared" si="32"/>
        <v>0</v>
      </c>
      <c r="AF34" s="54">
        <f t="shared" si="32"/>
        <v>0</v>
      </c>
      <c r="AG34" s="54"/>
      <c r="AH34" s="42">
        <f t="shared" si="33"/>
        <v>11185.420000000002</v>
      </c>
      <c r="AI34" s="56">
        <f t="shared" si="34"/>
        <v>1274.5399999999991</v>
      </c>
    </row>
    <row r="35" spans="1:35" x14ac:dyDescent="0.25">
      <c r="A35" s="31">
        <v>13</v>
      </c>
      <c r="B35" s="52"/>
      <c r="C35" s="33"/>
      <c r="D35" s="33"/>
      <c r="E35" s="33"/>
      <c r="F35" s="35"/>
      <c r="G35" s="35"/>
      <c r="H35" s="35"/>
      <c r="I35" s="51">
        <f t="shared" si="22"/>
        <v>0</v>
      </c>
      <c r="J35" s="51">
        <f t="shared" si="36"/>
        <v>0</v>
      </c>
      <c r="K35" s="51">
        <f t="shared" si="36"/>
        <v>0</v>
      </c>
      <c r="L35" s="51">
        <f t="shared" si="36"/>
        <v>0</v>
      </c>
      <c r="M35" s="51">
        <f t="shared" si="36"/>
        <v>0</v>
      </c>
      <c r="N35" s="41">
        <f t="shared" si="35"/>
        <v>0</v>
      </c>
      <c r="O35" s="41"/>
      <c r="P35" s="41">
        <v>0</v>
      </c>
      <c r="Q35" s="40">
        <f t="shared" si="21"/>
        <v>0</v>
      </c>
      <c r="R35" s="51">
        <f t="shared" si="23"/>
        <v>0</v>
      </c>
      <c r="S35" s="51">
        <f t="shared" ref="S35:T40" si="37">S111+S184+S257+S329+S405+S481+S556+S632+S704+S776+S848+S920</f>
        <v>0</v>
      </c>
      <c r="T35" s="51">
        <f t="shared" si="37"/>
        <v>0</v>
      </c>
      <c r="U35" s="51">
        <f t="shared" si="28"/>
        <v>0</v>
      </c>
      <c r="V35" s="51">
        <f t="shared" ref="V35:V71" si="38">V111+V184+V257+V329+V405+V481+V556+V632+V704+V776+V920</f>
        <v>0</v>
      </c>
      <c r="W35" s="51"/>
      <c r="X35" s="51"/>
      <c r="Y35" s="41"/>
      <c r="Z35" s="40">
        <f t="shared" si="13"/>
        <v>0</v>
      </c>
      <c r="AA35" s="54">
        <f t="shared" si="29"/>
        <v>0</v>
      </c>
      <c r="AB35" s="54">
        <f t="shared" si="30"/>
        <v>0</v>
      </c>
      <c r="AC35" s="54">
        <f t="shared" si="30"/>
        <v>0</v>
      </c>
      <c r="AD35" s="54">
        <f t="shared" si="31"/>
        <v>0</v>
      </c>
      <c r="AE35" s="54">
        <f t="shared" si="32"/>
        <v>0</v>
      </c>
      <c r="AF35" s="54">
        <f t="shared" si="32"/>
        <v>0</v>
      </c>
      <c r="AG35" s="54"/>
      <c r="AH35" s="42">
        <f t="shared" si="33"/>
        <v>0</v>
      </c>
      <c r="AI35" s="56">
        <f t="shared" si="34"/>
        <v>0</v>
      </c>
    </row>
    <row r="36" spans="1:35" x14ac:dyDescent="0.25">
      <c r="A36" s="31">
        <v>14</v>
      </c>
      <c r="B36" s="52">
        <v>66.900000000000006</v>
      </c>
      <c r="C36" s="33">
        <v>2.2999999999999998</v>
      </c>
      <c r="D36" s="33">
        <v>8.9600000000000009</v>
      </c>
      <c r="E36" s="33">
        <v>2.82</v>
      </c>
      <c r="F36" s="35">
        <v>0.77</v>
      </c>
      <c r="G36" s="35"/>
      <c r="H36" s="35"/>
      <c r="I36" s="51">
        <f t="shared" si="22"/>
        <v>11913.599999999999</v>
      </c>
      <c r="J36" s="51">
        <f t="shared" si="36"/>
        <v>1838.4599999999984</v>
      </c>
      <c r="K36" s="51">
        <f t="shared" si="36"/>
        <v>7193.0880000000006</v>
      </c>
      <c r="L36" s="51">
        <f t="shared" si="36"/>
        <v>2263.8959999999997</v>
      </c>
      <c r="M36" s="51">
        <f t="shared" si="36"/>
        <v>618.15600000000029</v>
      </c>
      <c r="N36" s="41">
        <f t="shared" si="35"/>
        <v>0</v>
      </c>
      <c r="O36" s="41"/>
      <c r="P36" s="41">
        <f t="shared" si="2"/>
        <v>0.89796702927746441</v>
      </c>
      <c r="Q36" s="40">
        <f t="shared" si="21"/>
        <v>11913.6</v>
      </c>
      <c r="R36" s="51">
        <f t="shared" si="23"/>
        <v>10698.019999999999</v>
      </c>
      <c r="S36" s="51">
        <f t="shared" si="23"/>
        <v>1650.8764646454454</v>
      </c>
      <c r="T36" s="51">
        <f t="shared" si="23"/>
        <v>6459.1558626913793</v>
      </c>
      <c r="U36" s="51">
        <f t="shared" si="23"/>
        <v>2032.9039657131348</v>
      </c>
      <c r="V36" s="51">
        <f t="shared" si="23"/>
        <v>555.08370695004044</v>
      </c>
      <c r="W36" s="51"/>
      <c r="X36" s="51"/>
      <c r="Y36" s="41"/>
      <c r="Z36" s="40">
        <f t="shared" si="13"/>
        <v>10698.02</v>
      </c>
      <c r="AA36" s="54">
        <f t="shared" si="29"/>
        <v>1587.804171595486</v>
      </c>
      <c r="AB36" s="54">
        <f t="shared" si="30"/>
        <v>6459.1558626913793</v>
      </c>
      <c r="AC36" s="54">
        <f t="shared" si="30"/>
        <v>2032.9039657131348</v>
      </c>
      <c r="AD36" s="54">
        <f t="shared" si="31"/>
        <v>618.15600000000029</v>
      </c>
      <c r="AE36" s="54">
        <f t="shared" si="32"/>
        <v>0</v>
      </c>
      <c r="AF36" s="54">
        <f t="shared" si="32"/>
        <v>0</v>
      </c>
      <c r="AG36" s="54"/>
      <c r="AH36" s="42">
        <f t="shared" si="33"/>
        <v>10698.02</v>
      </c>
      <c r="AI36" s="56">
        <f t="shared" si="34"/>
        <v>1215.5799999999981</v>
      </c>
    </row>
    <row r="37" spans="1:35" x14ac:dyDescent="0.25">
      <c r="A37" s="31"/>
      <c r="B37" s="52"/>
      <c r="C37" s="33"/>
      <c r="D37" s="33"/>
      <c r="E37" s="33"/>
      <c r="F37" s="35"/>
      <c r="G37" s="35"/>
      <c r="H37" s="35"/>
      <c r="I37" s="51">
        <f t="shared" si="22"/>
        <v>0</v>
      </c>
      <c r="J37" s="51">
        <f t="shared" si="36"/>
        <v>0</v>
      </c>
      <c r="K37" s="51">
        <f t="shared" si="36"/>
        <v>0</v>
      </c>
      <c r="L37" s="51">
        <f t="shared" si="36"/>
        <v>0</v>
      </c>
      <c r="M37" s="51">
        <f t="shared" si="36"/>
        <v>0</v>
      </c>
      <c r="N37" s="41"/>
      <c r="O37" s="41"/>
      <c r="P37" s="41"/>
      <c r="Q37" s="40">
        <f t="shared" si="21"/>
        <v>0</v>
      </c>
      <c r="R37" s="51">
        <f t="shared" si="23"/>
        <v>0</v>
      </c>
      <c r="S37" s="51">
        <f t="shared" si="37"/>
        <v>0</v>
      </c>
      <c r="T37" s="51">
        <f t="shared" si="37"/>
        <v>0</v>
      </c>
      <c r="U37" s="51">
        <f t="shared" si="28"/>
        <v>0</v>
      </c>
      <c r="V37" s="51">
        <f t="shared" si="38"/>
        <v>0</v>
      </c>
      <c r="W37" s="51"/>
      <c r="X37" s="51"/>
      <c r="Y37" s="41"/>
      <c r="Z37" s="40">
        <f t="shared" si="13"/>
        <v>0</v>
      </c>
      <c r="AA37" s="54">
        <f t="shared" si="29"/>
        <v>0</v>
      </c>
      <c r="AB37" s="54"/>
      <c r="AC37" s="54"/>
      <c r="AD37" s="54">
        <f t="shared" si="31"/>
        <v>0</v>
      </c>
      <c r="AE37" s="54"/>
      <c r="AF37" s="54"/>
      <c r="AG37" s="54"/>
      <c r="AH37" s="42"/>
      <c r="AI37" s="56"/>
    </row>
    <row r="38" spans="1:35" x14ac:dyDescent="0.25">
      <c r="A38" s="31">
        <v>32</v>
      </c>
      <c r="B38" s="52">
        <v>54.9</v>
      </c>
      <c r="C38" s="33">
        <v>2.2999999999999998</v>
      </c>
      <c r="D38" s="33">
        <v>8.6999999999999993</v>
      </c>
      <c r="E38" s="33">
        <v>2.02</v>
      </c>
      <c r="F38" s="35">
        <v>0.77</v>
      </c>
      <c r="G38" s="35"/>
      <c r="H38" s="35"/>
      <c r="I38" s="51">
        <f t="shared" si="22"/>
        <v>8900.7599999999984</v>
      </c>
      <c r="J38" s="51">
        <f t="shared" si="36"/>
        <v>1331.148000000001</v>
      </c>
      <c r="K38" s="51">
        <f t="shared" si="36"/>
        <v>5731.56</v>
      </c>
      <c r="L38" s="51">
        <f t="shared" si="36"/>
        <v>1330.7759999999998</v>
      </c>
      <c r="M38" s="51">
        <f t="shared" si="36"/>
        <v>507.27600000000012</v>
      </c>
      <c r="N38" s="41">
        <f t="shared" si="35"/>
        <v>0</v>
      </c>
      <c r="O38" s="41"/>
      <c r="P38" s="41">
        <f t="shared" si="2"/>
        <v>0.83333333333333359</v>
      </c>
      <c r="Q38" s="40">
        <f t="shared" si="21"/>
        <v>8900.76</v>
      </c>
      <c r="R38" s="51">
        <f t="shared" si="23"/>
        <v>7417.3000000000011</v>
      </c>
      <c r="S38" s="51">
        <f t="shared" si="23"/>
        <v>1109.2900000000011</v>
      </c>
      <c r="T38" s="51">
        <f t="shared" si="23"/>
        <v>4776.2999999999993</v>
      </c>
      <c r="U38" s="51">
        <f t="shared" si="23"/>
        <v>1108.98</v>
      </c>
      <c r="V38" s="51">
        <f t="shared" si="23"/>
        <v>422.73</v>
      </c>
      <c r="W38" s="51"/>
      <c r="X38" s="51"/>
      <c r="Y38" s="41"/>
      <c r="Z38" s="40">
        <f t="shared" si="13"/>
        <v>7417.2999999999993</v>
      </c>
      <c r="AA38" s="54">
        <f t="shared" si="29"/>
        <v>1024.7439999999999</v>
      </c>
      <c r="AB38" s="54">
        <f t="shared" si="30"/>
        <v>4776.2999999999993</v>
      </c>
      <c r="AC38" s="54">
        <f t="shared" si="30"/>
        <v>1108.98</v>
      </c>
      <c r="AD38" s="54">
        <f t="shared" si="31"/>
        <v>507.27600000000012</v>
      </c>
      <c r="AE38" s="54">
        <f t="shared" si="32"/>
        <v>0</v>
      </c>
      <c r="AF38" s="54">
        <f t="shared" si="32"/>
        <v>0</v>
      </c>
      <c r="AG38" s="54"/>
      <c r="AH38" s="42">
        <f t="shared" si="33"/>
        <v>7417.2999999999993</v>
      </c>
      <c r="AI38" s="56">
        <f t="shared" si="34"/>
        <v>1483.4599999999991</v>
      </c>
    </row>
    <row r="39" spans="1:35" x14ac:dyDescent="0.25">
      <c r="A39" s="32" t="s">
        <v>37</v>
      </c>
      <c r="B39" s="53">
        <v>2061.9</v>
      </c>
      <c r="C39" s="33"/>
      <c r="D39" s="34"/>
      <c r="E39" s="34"/>
      <c r="F39" s="35"/>
      <c r="G39" s="35"/>
      <c r="H39" s="35"/>
      <c r="I39" s="51">
        <f t="shared" si="22"/>
        <v>369811.08000000007</v>
      </c>
      <c r="J39" s="51">
        <f t="shared" si="36"/>
        <v>56665.008000000002</v>
      </c>
      <c r="K39" s="51">
        <f t="shared" si="36"/>
        <v>211154.21100000001</v>
      </c>
      <c r="L39" s="51">
        <f t="shared" si="36"/>
        <v>82942.179000000018</v>
      </c>
      <c r="M39" s="51">
        <f t="shared" si="36"/>
        <v>18843.131999999998</v>
      </c>
      <c r="N39" s="43">
        <f>SUM(N23:N38)</f>
        <v>0</v>
      </c>
      <c r="O39" s="43">
        <f>SUM(O28:O38)</f>
        <v>0</v>
      </c>
      <c r="P39" s="41">
        <f t="shared" si="2"/>
        <v>0.93965426887696257</v>
      </c>
      <c r="Q39" s="40">
        <f t="shared" si="21"/>
        <v>369604.53</v>
      </c>
      <c r="R39" s="160">
        <f t="shared" si="23"/>
        <v>347494.56</v>
      </c>
      <c r="S39" s="160">
        <f t="shared" si="23"/>
        <v>53756.194572460954</v>
      </c>
      <c r="T39" s="160">
        <f t="shared" si="23"/>
        <v>197449.90560488246</v>
      </c>
      <c r="U39" s="160">
        <f t="shared" si="23"/>
        <v>78683.701545357384</v>
      </c>
      <c r="V39" s="160">
        <f t="shared" si="23"/>
        <v>17604.758277299232</v>
      </c>
      <c r="W39" s="161"/>
      <c r="X39" s="43"/>
      <c r="Y39" s="41"/>
      <c r="Z39" s="40">
        <f t="shared" si="13"/>
        <v>347494.56000000006</v>
      </c>
      <c r="AA39" s="55">
        <f>SUM(AA23:AA38)</f>
        <v>52517.820849760195</v>
      </c>
      <c r="AB39" s="55">
        <f>SUM(AB23:AB38)</f>
        <v>197449.9056048824</v>
      </c>
      <c r="AC39" s="55">
        <f>SUM(AC23:AC38)</f>
        <v>78683.701545357399</v>
      </c>
      <c r="AD39" s="55">
        <f>SUM(AD23:AD38)</f>
        <v>18843.132000000001</v>
      </c>
      <c r="AE39" s="55">
        <f>SUM(AE23:AE38)</f>
        <v>0</v>
      </c>
      <c r="AF39" s="55">
        <f>SUM(AF28:AF38)</f>
        <v>0</v>
      </c>
      <c r="AG39" s="54"/>
      <c r="AH39" s="42">
        <f>SUM(AH23:AH38)</f>
        <v>346668.36</v>
      </c>
      <c r="AI39" s="56">
        <f>SUM(AI23:AI38)</f>
        <v>22729.619999999992</v>
      </c>
    </row>
    <row r="40" spans="1:35" x14ac:dyDescent="0.25">
      <c r="A40" s="6" t="s">
        <v>45</v>
      </c>
      <c r="B40" s="37"/>
      <c r="H40" s="65"/>
      <c r="I40" s="51">
        <f t="shared" si="22"/>
        <v>0</v>
      </c>
      <c r="J40" s="51">
        <f t="shared" ref="J40:M49" si="39">J116+J189+J262+J334+J410+J486+J561+J637+J709+J781+J853+J925</f>
        <v>0</v>
      </c>
      <c r="K40" s="51">
        <f t="shared" si="39"/>
        <v>0</v>
      </c>
      <c r="L40" s="51">
        <f t="shared" si="39"/>
        <v>0</v>
      </c>
      <c r="M40" s="51">
        <f t="shared" si="39"/>
        <v>0</v>
      </c>
      <c r="N40" s="65"/>
      <c r="O40" s="65"/>
      <c r="P40" s="41">
        <v>0</v>
      </c>
      <c r="Q40" s="40">
        <f t="shared" si="21"/>
        <v>0</v>
      </c>
      <c r="R40" s="51">
        <f t="shared" si="23"/>
        <v>0</v>
      </c>
      <c r="S40" s="51">
        <f t="shared" si="37"/>
        <v>0</v>
      </c>
      <c r="T40" s="51">
        <f t="shared" si="37"/>
        <v>0</v>
      </c>
      <c r="U40" s="51">
        <f t="shared" si="28"/>
        <v>0</v>
      </c>
      <c r="V40" s="51">
        <f t="shared" si="38"/>
        <v>0</v>
      </c>
      <c r="W40" s="65"/>
      <c r="X40" s="65"/>
      <c r="Y40" s="65"/>
      <c r="Z40" s="40">
        <f t="shared" si="13"/>
        <v>0</v>
      </c>
      <c r="AA40" s="65"/>
      <c r="AB40" s="65"/>
      <c r="AC40" s="65"/>
      <c r="AD40" s="65"/>
      <c r="AE40" s="65"/>
      <c r="AF40" s="65"/>
      <c r="AG40" s="65"/>
      <c r="AH40" s="65"/>
      <c r="AI40" s="65"/>
    </row>
    <row r="41" spans="1:35" x14ac:dyDescent="0.25">
      <c r="A41" s="31">
        <v>5</v>
      </c>
      <c r="B41" s="52">
        <v>212.7</v>
      </c>
      <c r="C41" s="33">
        <v>2.48</v>
      </c>
      <c r="D41" s="33">
        <v>8.69</v>
      </c>
      <c r="E41" s="33">
        <v>4.29</v>
      </c>
      <c r="F41" s="35">
        <v>0.77</v>
      </c>
      <c r="G41" s="35">
        <v>5.51</v>
      </c>
      <c r="H41" s="35"/>
      <c r="I41" s="51">
        <f t="shared" si="22"/>
        <v>55591.32</v>
      </c>
      <c r="J41" s="51">
        <f t="shared" si="22"/>
        <v>6432.0959999999986</v>
      </c>
      <c r="K41" s="51">
        <f t="shared" si="22"/>
        <v>22180.356</v>
      </c>
      <c r="L41" s="51">
        <f t="shared" si="22"/>
        <v>10949.796</v>
      </c>
      <c r="M41" s="51">
        <f t="shared" si="22"/>
        <v>1965.348</v>
      </c>
      <c r="N41" s="51">
        <f t="shared" si="22"/>
        <v>14063.723999999995</v>
      </c>
      <c r="O41" s="41"/>
      <c r="P41" s="41">
        <f t="shared" si="2"/>
        <v>1.0362948748113916</v>
      </c>
      <c r="Q41" s="40">
        <f t="shared" si="21"/>
        <v>55591.319999999992</v>
      </c>
      <c r="R41" s="51">
        <f t="shared" si="23"/>
        <v>57609.000000000007</v>
      </c>
      <c r="S41" s="51">
        <f t="shared" si="23"/>
        <v>12398.853221056816</v>
      </c>
      <c r="T41" s="51">
        <f t="shared" si="23"/>
        <v>22985.389244292091</v>
      </c>
      <c r="U41" s="51">
        <f t="shared" si="23"/>
        <v>11347.217475030275</v>
      </c>
      <c r="V41" s="51">
        <f t="shared" si="23"/>
        <v>2036.6800596208188</v>
      </c>
      <c r="W41" s="51">
        <f t="shared" ref="W41:X41" si="40">W117+W190+W263+W335+W411+W487+W562+W638+W710+W782+W854+W926</f>
        <v>0</v>
      </c>
      <c r="X41" s="51">
        <f t="shared" si="40"/>
        <v>8840.86</v>
      </c>
      <c r="Y41" s="41"/>
      <c r="Z41" s="40">
        <f t="shared" si="13"/>
        <v>57609</v>
      </c>
      <c r="AA41" s="54">
        <f t="shared" ref="AA41:AA46" si="41">Z41-AB41-AC41-AD41-AE41-AF41</f>
        <v>12470.185280677637</v>
      </c>
      <c r="AB41" s="54">
        <f t="shared" ref="AB41:AF46" si="42">T41</f>
        <v>22985.389244292091</v>
      </c>
      <c r="AC41" s="54">
        <f t="shared" si="42"/>
        <v>11347.217475030275</v>
      </c>
      <c r="AD41" s="54">
        <f t="shared" ref="AD41:AD46" si="43">M41</f>
        <v>1965.348</v>
      </c>
      <c r="AE41" s="54">
        <f t="shared" si="42"/>
        <v>0</v>
      </c>
      <c r="AF41" s="54">
        <f t="shared" si="42"/>
        <v>8840.86</v>
      </c>
      <c r="AG41" s="54"/>
      <c r="AH41" s="42">
        <f t="shared" ref="AH41:AH46" si="44">SUM(AA41:AG41)</f>
        <v>57609</v>
      </c>
      <c r="AI41" s="56">
        <f t="shared" ref="AI41:AI46" si="45">I41-Z41</f>
        <v>-2017.6800000000003</v>
      </c>
    </row>
    <row r="42" spans="1:35" x14ac:dyDescent="0.25">
      <c r="A42" s="31">
        <v>13</v>
      </c>
      <c r="B42" s="52"/>
      <c r="C42" s="33"/>
      <c r="D42" s="33"/>
      <c r="E42" s="33"/>
      <c r="F42" s="35"/>
      <c r="G42" s="35"/>
      <c r="H42" s="35"/>
      <c r="I42" s="51">
        <f t="shared" si="22"/>
        <v>0</v>
      </c>
      <c r="J42" s="51">
        <f t="shared" si="39"/>
        <v>0</v>
      </c>
      <c r="K42" s="51">
        <f t="shared" si="39"/>
        <v>0</v>
      </c>
      <c r="L42" s="51">
        <f t="shared" si="39"/>
        <v>0</v>
      </c>
      <c r="M42" s="51">
        <f t="shared" si="39"/>
        <v>0</v>
      </c>
      <c r="N42" s="41">
        <f t="shared" ref="N42:N46" si="46">G42*B42</f>
        <v>0</v>
      </c>
      <c r="O42" s="41"/>
      <c r="P42" s="41"/>
      <c r="Q42" s="40">
        <f t="shared" si="21"/>
        <v>0</v>
      </c>
      <c r="R42" s="51">
        <f t="shared" si="23"/>
        <v>0</v>
      </c>
      <c r="S42" s="51">
        <f t="shared" ref="S42:T54" si="47">S118+S191+S264+S336+S412+S488+S563+S639+S711+S783+S855+S927</f>
        <v>0</v>
      </c>
      <c r="T42" s="51">
        <f t="shared" si="47"/>
        <v>0</v>
      </c>
      <c r="U42" s="51">
        <f t="shared" si="28"/>
        <v>0</v>
      </c>
      <c r="V42" s="51">
        <f t="shared" si="38"/>
        <v>0</v>
      </c>
      <c r="W42" s="51"/>
      <c r="X42" s="51"/>
      <c r="Y42" s="41"/>
      <c r="Z42" s="40">
        <f t="shared" si="13"/>
        <v>0</v>
      </c>
      <c r="AA42" s="54">
        <f t="shared" si="41"/>
        <v>0</v>
      </c>
      <c r="AB42" s="54">
        <f t="shared" si="42"/>
        <v>0</v>
      </c>
      <c r="AC42" s="54">
        <f t="shared" si="42"/>
        <v>0</v>
      </c>
      <c r="AD42" s="54">
        <f t="shared" si="43"/>
        <v>0</v>
      </c>
      <c r="AE42" s="54">
        <f t="shared" si="42"/>
        <v>0</v>
      </c>
      <c r="AF42" s="54">
        <f t="shared" si="42"/>
        <v>0</v>
      </c>
      <c r="AG42" s="54"/>
      <c r="AH42" s="42">
        <f t="shared" si="44"/>
        <v>0</v>
      </c>
      <c r="AI42" s="56">
        <f t="shared" si="45"/>
        <v>0</v>
      </c>
    </row>
    <row r="43" spans="1:35" x14ac:dyDescent="0.25">
      <c r="A43" s="31">
        <v>15</v>
      </c>
      <c r="B43" s="52">
        <v>603.4</v>
      </c>
      <c r="C43" s="33">
        <v>2.2999999999999998</v>
      </c>
      <c r="D43" s="33">
        <v>9.02</v>
      </c>
      <c r="E43" s="33">
        <v>3.75</v>
      </c>
      <c r="F43" s="35">
        <v>0.77</v>
      </c>
      <c r="G43" s="35"/>
      <c r="H43" s="35"/>
      <c r="I43" s="51">
        <f t="shared" si="22"/>
        <v>114187.68</v>
      </c>
      <c r="J43" s="51">
        <f t="shared" si="39"/>
        <v>16147.247999999994</v>
      </c>
      <c r="K43" s="51">
        <f t="shared" si="39"/>
        <v>65312.015999999981</v>
      </c>
      <c r="L43" s="51">
        <f t="shared" si="39"/>
        <v>27153</v>
      </c>
      <c r="M43" s="51">
        <f t="shared" si="39"/>
        <v>5575.4160000000011</v>
      </c>
      <c r="N43" s="41">
        <f t="shared" si="46"/>
        <v>0</v>
      </c>
      <c r="O43" s="41"/>
      <c r="P43" s="41">
        <f t="shared" si="2"/>
        <v>0.83768993292446259</v>
      </c>
      <c r="Q43" s="40">
        <f t="shared" si="21"/>
        <v>114187.67999999998</v>
      </c>
      <c r="R43" s="51">
        <f t="shared" si="23"/>
        <v>95653.87</v>
      </c>
      <c r="S43" s="51">
        <f t="shared" si="23"/>
        <v>18495.047375730905</v>
      </c>
      <c r="T43" s="51">
        <f t="shared" si="23"/>
        <v>51201.639935646999</v>
      </c>
      <c r="U43" s="51">
        <f t="shared" si="23"/>
        <v>21286.712833556128</v>
      </c>
      <c r="V43" s="51">
        <f t="shared" si="23"/>
        <v>4670.4698550659759</v>
      </c>
      <c r="W43" s="51"/>
      <c r="X43" s="51"/>
      <c r="Y43" s="41"/>
      <c r="Z43" s="40">
        <f t="shared" si="13"/>
        <v>95653.87000000001</v>
      </c>
      <c r="AA43" s="54">
        <f t="shared" si="41"/>
        <v>17590.101230796881</v>
      </c>
      <c r="AB43" s="54">
        <f t="shared" si="42"/>
        <v>51201.639935646999</v>
      </c>
      <c r="AC43" s="54">
        <f t="shared" si="42"/>
        <v>21286.712833556128</v>
      </c>
      <c r="AD43" s="54">
        <f t="shared" si="43"/>
        <v>5575.4160000000011</v>
      </c>
      <c r="AE43" s="54">
        <f t="shared" si="42"/>
        <v>0</v>
      </c>
      <c r="AF43" s="54">
        <f t="shared" si="42"/>
        <v>0</v>
      </c>
      <c r="AG43" s="54"/>
      <c r="AH43" s="42">
        <f t="shared" si="44"/>
        <v>95653.87000000001</v>
      </c>
      <c r="AI43" s="56">
        <f t="shared" si="45"/>
        <v>18533.809999999983</v>
      </c>
    </row>
    <row r="44" spans="1:35" x14ac:dyDescent="0.25">
      <c r="A44" s="31">
        <v>16</v>
      </c>
      <c r="B44" s="52">
        <v>127.5</v>
      </c>
      <c r="C44" s="33">
        <v>2.2999999999999998</v>
      </c>
      <c r="D44" s="33">
        <v>8.6999999999999993</v>
      </c>
      <c r="E44" s="33">
        <v>3</v>
      </c>
      <c r="F44" s="35">
        <v>0.77</v>
      </c>
      <c r="G44" s="35"/>
      <c r="H44" s="35"/>
      <c r="I44" s="51">
        <f t="shared" si="22"/>
        <v>22781.759999999998</v>
      </c>
      <c r="J44" s="51">
        <f t="shared" si="39"/>
        <v>3702.6599999999994</v>
      </c>
      <c r="K44" s="51">
        <f t="shared" si="39"/>
        <v>13311</v>
      </c>
      <c r="L44" s="51">
        <f t="shared" si="39"/>
        <v>4590</v>
      </c>
      <c r="M44" s="51">
        <f t="shared" si="39"/>
        <v>1178.0999999999997</v>
      </c>
      <c r="N44" s="41">
        <f t="shared" si="46"/>
        <v>0</v>
      </c>
      <c r="O44" s="41"/>
      <c r="P44" s="41">
        <f t="shared" si="2"/>
        <v>0.91666666666666663</v>
      </c>
      <c r="Q44" s="40">
        <f t="shared" si="21"/>
        <v>22781.759999999998</v>
      </c>
      <c r="R44" s="51">
        <f t="shared" si="23"/>
        <v>20883.28</v>
      </c>
      <c r="S44" s="51">
        <f t="shared" si="23"/>
        <v>3394.1050000000005</v>
      </c>
      <c r="T44" s="51">
        <f t="shared" si="23"/>
        <v>12201.750000000002</v>
      </c>
      <c r="U44" s="51">
        <f t="shared" si="23"/>
        <v>4207.5</v>
      </c>
      <c r="V44" s="51">
        <f t="shared" si="23"/>
        <v>1079.925</v>
      </c>
      <c r="W44" s="51"/>
      <c r="X44" s="51"/>
      <c r="Y44" s="41"/>
      <c r="Z44" s="40">
        <f t="shared" si="13"/>
        <v>20883.280000000002</v>
      </c>
      <c r="AA44" s="54">
        <f t="shared" si="41"/>
        <v>3295.9300000000012</v>
      </c>
      <c r="AB44" s="54">
        <f t="shared" si="42"/>
        <v>12201.750000000002</v>
      </c>
      <c r="AC44" s="54">
        <f t="shared" si="42"/>
        <v>4207.5</v>
      </c>
      <c r="AD44" s="54">
        <f t="shared" si="43"/>
        <v>1178.0999999999997</v>
      </c>
      <c r="AE44" s="54">
        <f t="shared" si="42"/>
        <v>0</v>
      </c>
      <c r="AF44" s="54">
        <f t="shared" si="42"/>
        <v>0</v>
      </c>
      <c r="AG44" s="54"/>
      <c r="AH44" s="42">
        <f t="shared" si="44"/>
        <v>20883.280000000002</v>
      </c>
      <c r="AI44" s="56">
        <f t="shared" si="45"/>
        <v>1898.4799999999959</v>
      </c>
    </row>
    <row r="45" spans="1:35" x14ac:dyDescent="0.25">
      <c r="A45" s="31">
        <v>17</v>
      </c>
      <c r="B45" s="52">
        <v>130</v>
      </c>
      <c r="C45" s="33">
        <v>2.2999999999999998</v>
      </c>
      <c r="D45" s="33">
        <v>9.0500000000000007</v>
      </c>
      <c r="E45" s="33">
        <v>3.25</v>
      </c>
      <c r="F45" s="35">
        <v>0.77</v>
      </c>
      <c r="G45" s="35"/>
      <c r="H45" s="35"/>
      <c r="I45" s="51">
        <f t="shared" si="22"/>
        <v>23805.599999999995</v>
      </c>
      <c r="J45" s="51">
        <f t="shared" si="39"/>
        <v>3416.3999999999983</v>
      </c>
      <c r="K45" s="51">
        <f t="shared" si="39"/>
        <v>14118</v>
      </c>
      <c r="L45" s="51">
        <f t="shared" si="39"/>
        <v>5070</v>
      </c>
      <c r="M45" s="51">
        <f t="shared" si="39"/>
        <v>1201.2</v>
      </c>
      <c r="N45" s="41">
        <f t="shared" si="46"/>
        <v>0</v>
      </c>
      <c r="O45" s="41"/>
      <c r="P45" s="41">
        <f t="shared" si="2"/>
        <v>1.4094582787243342</v>
      </c>
      <c r="Q45" s="40">
        <f t="shared" si="21"/>
        <v>23805.599999999999</v>
      </c>
      <c r="R45" s="51">
        <f t="shared" si="23"/>
        <v>33553</v>
      </c>
      <c r="S45" s="51">
        <f t="shared" si="23"/>
        <v>4815.2732634338126</v>
      </c>
      <c r="T45" s="51">
        <f t="shared" si="23"/>
        <v>19898.731979030144</v>
      </c>
      <c r="U45" s="51">
        <f t="shared" si="23"/>
        <v>7145.9534731323729</v>
      </c>
      <c r="V45" s="51">
        <f t="shared" si="23"/>
        <v>1693.0412844036696</v>
      </c>
      <c r="W45" s="51"/>
      <c r="X45" s="51"/>
      <c r="Y45" s="41"/>
      <c r="Z45" s="40">
        <f t="shared" si="13"/>
        <v>33553</v>
      </c>
      <c r="AA45" s="54">
        <f t="shared" si="41"/>
        <v>5307.1145478374829</v>
      </c>
      <c r="AB45" s="54">
        <f t="shared" si="42"/>
        <v>19898.731979030144</v>
      </c>
      <c r="AC45" s="54">
        <f t="shared" si="42"/>
        <v>7145.9534731323729</v>
      </c>
      <c r="AD45" s="54">
        <f t="shared" si="43"/>
        <v>1201.2</v>
      </c>
      <c r="AE45" s="54">
        <f t="shared" si="42"/>
        <v>0</v>
      </c>
      <c r="AF45" s="54">
        <f t="shared" si="42"/>
        <v>0</v>
      </c>
      <c r="AG45" s="54"/>
      <c r="AH45" s="42">
        <f t="shared" si="44"/>
        <v>33553</v>
      </c>
      <c r="AI45" s="56">
        <f t="shared" si="45"/>
        <v>-9747.4000000000051</v>
      </c>
    </row>
    <row r="46" spans="1:35" x14ac:dyDescent="0.25">
      <c r="A46" s="31" t="s">
        <v>38</v>
      </c>
      <c r="B46" s="52">
        <v>160.30000000000001</v>
      </c>
      <c r="C46" s="33">
        <v>2.2999999999999998</v>
      </c>
      <c r="D46" s="33">
        <v>9.6</v>
      </c>
      <c r="E46" s="33">
        <v>1.51</v>
      </c>
      <c r="F46" s="35">
        <v>0.77</v>
      </c>
      <c r="G46" s="35"/>
      <c r="H46" s="35"/>
      <c r="I46" s="51">
        <f t="shared" si="22"/>
        <v>26949.599999999995</v>
      </c>
      <c r="J46" s="51">
        <f t="shared" si="39"/>
        <v>4097.2320000000009</v>
      </c>
      <c r="K46" s="51">
        <f t="shared" si="39"/>
        <v>18466.560000000005</v>
      </c>
      <c r="L46" s="51">
        <f t="shared" si="39"/>
        <v>2904.636</v>
      </c>
      <c r="M46" s="51">
        <f t="shared" si="39"/>
        <v>1481.1720000000003</v>
      </c>
      <c r="N46" s="41">
        <f t="shared" si="46"/>
        <v>0</v>
      </c>
      <c r="O46" s="41"/>
      <c r="P46" s="41">
        <f t="shared" si="2"/>
        <v>0.9793421794757623</v>
      </c>
      <c r="Q46" s="40">
        <f t="shared" si="21"/>
        <v>26949.600000000002</v>
      </c>
      <c r="R46" s="51">
        <f t="shared" si="23"/>
        <v>26392.879999999997</v>
      </c>
      <c r="S46" s="51">
        <f t="shared" si="23"/>
        <v>4012.5921166978364</v>
      </c>
      <c r="T46" s="51">
        <f t="shared" si="23"/>
        <v>18085.081117819933</v>
      </c>
      <c r="U46" s="51">
        <f t="shared" si="23"/>
        <v>2844.6325508237596</v>
      </c>
      <c r="V46" s="51">
        <f t="shared" si="23"/>
        <v>1450.5742146584737</v>
      </c>
      <c r="W46" s="51"/>
      <c r="X46" s="51"/>
      <c r="Y46" s="41"/>
      <c r="Z46" s="40">
        <f t="shared" si="13"/>
        <v>26392.880000000005</v>
      </c>
      <c r="AA46" s="54">
        <f t="shared" si="41"/>
        <v>3981.9943313563117</v>
      </c>
      <c r="AB46" s="54">
        <f t="shared" si="42"/>
        <v>18085.081117819933</v>
      </c>
      <c r="AC46" s="54">
        <f t="shared" si="42"/>
        <v>2844.6325508237596</v>
      </c>
      <c r="AD46" s="54">
        <f t="shared" si="43"/>
        <v>1481.1720000000003</v>
      </c>
      <c r="AE46" s="54">
        <f t="shared" si="42"/>
        <v>0</v>
      </c>
      <c r="AF46" s="54">
        <f t="shared" si="42"/>
        <v>0</v>
      </c>
      <c r="AG46" s="54"/>
      <c r="AH46" s="42">
        <f t="shared" si="44"/>
        <v>26392.880000000005</v>
      </c>
      <c r="AI46" s="56">
        <f t="shared" si="45"/>
        <v>556.71999999999025</v>
      </c>
    </row>
    <row r="47" spans="1:35" x14ac:dyDescent="0.25">
      <c r="A47" s="32" t="s">
        <v>37</v>
      </c>
      <c r="B47" s="53">
        <v>1233.8999999999999</v>
      </c>
      <c r="C47" s="33"/>
      <c r="D47" s="34"/>
      <c r="E47" s="34"/>
      <c r="F47" s="35"/>
      <c r="G47" s="35"/>
      <c r="H47" s="35"/>
      <c r="I47" s="51">
        <f t="shared" si="22"/>
        <v>243315.95999999993</v>
      </c>
      <c r="J47" s="51">
        <f t="shared" si="39"/>
        <v>33795.635999999999</v>
      </c>
      <c r="K47" s="51">
        <f t="shared" si="39"/>
        <v>133387.93199999997</v>
      </c>
      <c r="L47" s="51">
        <f t="shared" si="39"/>
        <v>50667.432000000001</v>
      </c>
      <c r="M47" s="51">
        <f t="shared" si="39"/>
        <v>11401.235999999997</v>
      </c>
      <c r="N47" s="43">
        <f>SUM(N41:N46)</f>
        <v>14063.723999999995</v>
      </c>
      <c r="O47" s="43">
        <f>SUM(O41:O46)</f>
        <v>0</v>
      </c>
      <c r="P47" s="41">
        <f t="shared" si="2"/>
        <v>0.96209073173827175</v>
      </c>
      <c r="Q47" s="40">
        <f t="shared" si="21"/>
        <v>243315.95999999996</v>
      </c>
      <c r="R47" s="160">
        <f>SUM(R41:R46)</f>
        <v>234092.03</v>
      </c>
      <c r="S47" s="160">
        <f t="shared" ref="S47:Y47" si="48">SUM(S41:S46)</f>
        <v>43115.870976919367</v>
      </c>
      <c r="T47" s="160">
        <f t="shared" si="48"/>
        <v>124372.59227678918</v>
      </c>
      <c r="U47" s="160">
        <f t="shared" si="48"/>
        <v>46832.016332542531</v>
      </c>
      <c r="V47" s="160">
        <f t="shared" si="48"/>
        <v>10930.690413748938</v>
      </c>
      <c r="W47" s="160">
        <f t="shared" si="48"/>
        <v>0</v>
      </c>
      <c r="X47" s="160">
        <f t="shared" si="48"/>
        <v>8840.86</v>
      </c>
      <c r="Y47" s="160">
        <f t="shared" si="48"/>
        <v>0</v>
      </c>
      <c r="Z47" s="40">
        <f t="shared" si="13"/>
        <v>234092.03000000003</v>
      </c>
      <c r="AA47" s="55">
        <f t="shared" ref="AA47:AF47" si="49">SUM(AA41:AA46)</f>
        <v>42645.325390668317</v>
      </c>
      <c r="AB47" s="55">
        <f t="shared" si="49"/>
        <v>124372.59227678918</v>
      </c>
      <c r="AC47" s="55">
        <f t="shared" si="49"/>
        <v>46832.016332542531</v>
      </c>
      <c r="AD47" s="55">
        <f t="shared" si="49"/>
        <v>11401.236000000003</v>
      </c>
      <c r="AE47" s="55">
        <f t="shared" si="49"/>
        <v>0</v>
      </c>
      <c r="AF47" s="55">
        <f t="shared" si="49"/>
        <v>8840.86</v>
      </c>
      <c r="AG47" s="54"/>
      <c r="AH47" s="42">
        <f>SUM(AH41:AH46)</f>
        <v>234092.03</v>
      </c>
      <c r="AI47" s="56">
        <f>SUM(AI41:AI46)</f>
        <v>9223.9299999999639</v>
      </c>
    </row>
    <row r="48" spans="1:35" x14ac:dyDescent="0.25">
      <c r="A48" t="s">
        <v>40</v>
      </c>
      <c r="F48" s="65"/>
      <c r="G48" s="65"/>
      <c r="H48" s="65"/>
      <c r="I48" s="51">
        <f t="shared" si="22"/>
        <v>0</v>
      </c>
      <c r="J48" s="51">
        <f t="shared" si="39"/>
        <v>0</v>
      </c>
      <c r="K48" s="51">
        <f t="shared" si="39"/>
        <v>0</v>
      </c>
      <c r="L48" s="51">
        <f t="shared" si="39"/>
        <v>0</v>
      </c>
      <c r="M48" s="51">
        <f t="shared" si="39"/>
        <v>0</v>
      </c>
      <c r="N48" s="65"/>
      <c r="O48" s="65"/>
      <c r="P48" s="41">
        <v>0</v>
      </c>
      <c r="Q48" s="40">
        <f t="shared" si="21"/>
        <v>0</v>
      </c>
      <c r="R48" s="51">
        <f t="shared" si="23"/>
        <v>0</v>
      </c>
      <c r="S48" s="51">
        <f t="shared" si="47"/>
        <v>0</v>
      </c>
      <c r="T48" s="51">
        <f t="shared" si="47"/>
        <v>0</v>
      </c>
      <c r="U48" s="51">
        <f t="shared" si="28"/>
        <v>0</v>
      </c>
      <c r="V48" s="51">
        <f t="shared" si="38"/>
        <v>0</v>
      </c>
      <c r="W48" s="65"/>
      <c r="X48" s="65"/>
      <c r="Y48" s="65"/>
      <c r="Z48" s="40">
        <f t="shared" si="13"/>
        <v>0</v>
      </c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35" x14ac:dyDescent="0.25">
      <c r="A49" s="31">
        <v>2</v>
      </c>
      <c r="B49" s="52">
        <v>418.2</v>
      </c>
      <c r="C49" s="33">
        <v>2.2999999999999998</v>
      </c>
      <c r="D49" s="33">
        <v>8.86</v>
      </c>
      <c r="E49" s="33">
        <v>3.15</v>
      </c>
      <c r="F49" s="35">
        <v>0.77</v>
      </c>
      <c r="G49" s="35"/>
      <c r="H49" s="35"/>
      <c r="I49" s="51">
        <f t="shared" si="22"/>
        <v>75627.360000000001</v>
      </c>
      <c r="J49" s="51">
        <f t="shared" si="39"/>
        <v>11492.208000000006</v>
      </c>
      <c r="K49" s="51">
        <f t="shared" si="39"/>
        <v>44463.023999999998</v>
      </c>
      <c r="L49" s="51">
        <f t="shared" si="39"/>
        <v>15807.96</v>
      </c>
      <c r="M49" s="51">
        <f t="shared" si="39"/>
        <v>3864.168000000001</v>
      </c>
      <c r="N49" s="41">
        <v>0</v>
      </c>
      <c r="O49" s="41"/>
      <c r="P49" s="41">
        <f t="shared" si="2"/>
        <v>1.0122931700908242</v>
      </c>
      <c r="Q49" s="40">
        <f t="shared" si="21"/>
        <v>75627.360000000015</v>
      </c>
      <c r="R49" s="51">
        <f t="shared" si="23"/>
        <v>76557.06</v>
      </c>
      <c r="S49" s="51">
        <f t="shared" si="23"/>
        <v>11633.483667663137</v>
      </c>
      <c r="T49" s="51">
        <f t="shared" si="23"/>
        <v>45009.615516784397</v>
      </c>
      <c r="U49" s="51">
        <f t="shared" si="23"/>
        <v>16002.289941068942</v>
      </c>
      <c r="V49" s="51">
        <f t="shared" si="23"/>
        <v>3911.6708744835209</v>
      </c>
      <c r="W49" s="51"/>
      <c r="X49" s="51"/>
      <c r="Y49" s="41"/>
      <c r="Z49" s="40">
        <f t="shared" si="13"/>
        <v>76557.06</v>
      </c>
      <c r="AA49" s="54">
        <f>Z49-AB49-AC49-AD49-AE49-AF49</f>
        <v>11680.986542146657</v>
      </c>
      <c r="AB49" s="54">
        <f t="shared" ref="AB49:AF52" si="50">T49</f>
        <v>45009.615516784397</v>
      </c>
      <c r="AC49" s="54">
        <f t="shared" si="50"/>
        <v>16002.289941068942</v>
      </c>
      <c r="AD49" s="54">
        <f>M49</f>
        <v>3864.168000000001</v>
      </c>
      <c r="AE49" s="54">
        <f t="shared" si="50"/>
        <v>0</v>
      </c>
      <c r="AF49" s="54">
        <f t="shared" si="50"/>
        <v>0</v>
      </c>
      <c r="AG49" s="54"/>
      <c r="AH49" s="42">
        <f>SUM(AA49:AG49)</f>
        <v>76557.06</v>
      </c>
      <c r="AI49" s="56">
        <f>I49-Z49</f>
        <v>-929.69999999999709</v>
      </c>
    </row>
    <row r="50" spans="1:35" x14ac:dyDescent="0.25">
      <c r="A50" s="31">
        <v>14</v>
      </c>
      <c r="B50" s="52">
        <v>277.60000000000002</v>
      </c>
      <c r="C50" s="33">
        <v>2.2999999999999998</v>
      </c>
      <c r="D50" s="33">
        <v>8.9</v>
      </c>
      <c r="E50" s="33">
        <v>2.95</v>
      </c>
      <c r="F50" s="35">
        <v>0.77</v>
      </c>
      <c r="G50" s="35"/>
      <c r="H50" s="35"/>
      <c r="I50" s="51">
        <f t="shared" si="22"/>
        <v>43238.880000000012</v>
      </c>
      <c r="J50" s="51">
        <f t="shared" ref="J50:M53" si="51">J126+J199+J272+J344+J420+J496+J571+J647+J719+J791+J863+J935</f>
        <v>5075.9999999999982</v>
      </c>
      <c r="K50" s="51">
        <f t="shared" si="51"/>
        <v>26913.599999999999</v>
      </c>
      <c r="L50" s="51">
        <f t="shared" si="51"/>
        <v>8920.8000000000011</v>
      </c>
      <c r="M50" s="51">
        <f t="shared" si="51"/>
        <v>2328.4799999999996</v>
      </c>
      <c r="N50" s="41">
        <f>G50*B50</f>
        <v>0</v>
      </c>
      <c r="O50" s="41"/>
      <c r="P50" s="41">
        <f t="shared" si="2"/>
        <v>1.1088871867171395</v>
      </c>
      <c r="Q50" s="40">
        <f t="shared" si="21"/>
        <v>43238.880000000005</v>
      </c>
      <c r="R50" s="51">
        <f t="shared" si="23"/>
        <v>47947.040000000001</v>
      </c>
      <c r="S50" s="51">
        <f t="shared" si="23"/>
        <v>7845.7279999999955</v>
      </c>
      <c r="T50" s="51">
        <f t="shared" si="23"/>
        <v>28280.640000000003</v>
      </c>
      <c r="U50" s="51">
        <f t="shared" si="23"/>
        <v>9373.92</v>
      </c>
      <c r="V50" s="51">
        <f t="shared" si="23"/>
        <v>2446.7520000000004</v>
      </c>
      <c r="W50" s="51"/>
      <c r="X50" s="51"/>
      <c r="Y50" s="41"/>
      <c r="Z50" s="40">
        <f t="shared" si="13"/>
        <v>47947.040000000001</v>
      </c>
      <c r="AA50" s="54">
        <f>Z50-AB50-AC50-AD50-AE50-AF50</f>
        <v>7963.9999999999982</v>
      </c>
      <c r="AB50" s="54">
        <f t="shared" si="50"/>
        <v>28280.640000000003</v>
      </c>
      <c r="AC50" s="54">
        <f t="shared" si="50"/>
        <v>9373.92</v>
      </c>
      <c r="AD50" s="54">
        <f>M50</f>
        <v>2328.4799999999996</v>
      </c>
      <c r="AE50" s="54">
        <f t="shared" si="50"/>
        <v>0</v>
      </c>
      <c r="AF50" s="54">
        <f t="shared" si="50"/>
        <v>0</v>
      </c>
      <c r="AG50" s="54"/>
      <c r="AH50" s="42">
        <f>SUM(AA50:AG50)</f>
        <v>47947.039999999994</v>
      </c>
      <c r="AI50" s="56">
        <f>I50-Z50</f>
        <v>-4708.1599999999889</v>
      </c>
    </row>
    <row r="51" spans="1:35" x14ac:dyDescent="0.25">
      <c r="A51" s="31">
        <v>6</v>
      </c>
      <c r="B51" s="52">
        <v>124</v>
      </c>
      <c r="C51" s="33">
        <v>2.2999999999999998</v>
      </c>
      <c r="D51" s="33">
        <v>9.1999999999999993</v>
      </c>
      <c r="E51" s="33">
        <v>3.02</v>
      </c>
      <c r="F51" s="35">
        <v>0.77</v>
      </c>
      <c r="G51" s="35"/>
      <c r="H51" s="35"/>
      <c r="I51" s="51">
        <f t="shared" si="22"/>
        <v>29114.400000000001</v>
      </c>
      <c r="J51" s="51">
        <f t="shared" si="51"/>
        <v>5794.7520000000004</v>
      </c>
      <c r="K51" s="51">
        <f t="shared" si="51"/>
        <v>16515.839999999997</v>
      </c>
      <c r="L51" s="51">
        <f t="shared" si="51"/>
        <v>5421.503999999999</v>
      </c>
      <c r="M51" s="51">
        <f t="shared" si="51"/>
        <v>1382.3040000000001</v>
      </c>
      <c r="N51" s="41">
        <f>G51*B51</f>
        <v>0</v>
      </c>
      <c r="O51" s="41"/>
      <c r="P51" s="41">
        <f t="shared" si="2"/>
        <v>0.93638302695573328</v>
      </c>
      <c r="Q51" s="40">
        <f t="shared" si="21"/>
        <v>29114.399999999998</v>
      </c>
      <c r="R51" s="51">
        <f t="shared" si="23"/>
        <v>27262.230000000003</v>
      </c>
      <c r="S51" s="51">
        <f t="shared" si="23"/>
        <v>11782.58736423841</v>
      </c>
      <c r="T51" s="51">
        <f t="shared" si="23"/>
        <v>11098.502251655629</v>
      </c>
      <c r="U51" s="51">
        <f t="shared" si="23"/>
        <v>3643.2040000000002</v>
      </c>
      <c r="V51" s="51">
        <f t="shared" si="23"/>
        <v>737.93638410596031</v>
      </c>
      <c r="W51" s="51"/>
      <c r="X51" s="51"/>
      <c r="Y51" s="41"/>
      <c r="Z51" s="40">
        <f t="shared" si="13"/>
        <v>27262.23</v>
      </c>
      <c r="AA51" s="54">
        <f>Z51-AB51-AC51-AD51-AE51-AF51</f>
        <v>11138.219748344371</v>
      </c>
      <c r="AB51" s="54">
        <f t="shared" si="50"/>
        <v>11098.502251655629</v>
      </c>
      <c r="AC51" s="54">
        <f t="shared" si="50"/>
        <v>3643.2040000000002</v>
      </c>
      <c r="AD51" s="54">
        <f>M51</f>
        <v>1382.3040000000001</v>
      </c>
      <c r="AE51" s="54">
        <f t="shared" si="50"/>
        <v>0</v>
      </c>
      <c r="AF51" s="54">
        <f t="shared" si="50"/>
        <v>0</v>
      </c>
      <c r="AG51" s="54"/>
      <c r="AH51" s="42">
        <f>SUM(AA51:AG51)</f>
        <v>27262.230000000003</v>
      </c>
      <c r="AI51" s="56">
        <f>I51-Z51</f>
        <v>1852.1700000000019</v>
      </c>
    </row>
    <row r="52" spans="1:35" x14ac:dyDescent="0.25">
      <c r="A52" s="31">
        <v>24</v>
      </c>
      <c r="B52" s="52"/>
      <c r="C52" s="33"/>
      <c r="D52" s="33"/>
      <c r="E52" s="33"/>
      <c r="F52" s="35"/>
      <c r="G52" s="35"/>
      <c r="H52" s="35"/>
      <c r="I52" s="51">
        <f t="shared" si="22"/>
        <v>0</v>
      </c>
      <c r="J52" s="51">
        <f t="shared" si="51"/>
        <v>0</v>
      </c>
      <c r="K52" s="51">
        <f t="shared" si="51"/>
        <v>0</v>
      </c>
      <c r="L52" s="51">
        <f t="shared" si="51"/>
        <v>0</v>
      </c>
      <c r="M52" s="51">
        <f t="shared" si="51"/>
        <v>0</v>
      </c>
      <c r="N52" s="41">
        <f>G52*B52</f>
        <v>0</v>
      </c>
      <c r="O52" s="41"/>
      <c r="P52" s="41">
        <v>0</v>
      </c>
      <c r="Q52" s="40">
        <f t="shared" si="21"/>
        <v>0</v>
      </c>
      <c r="R52" s="51">
        <f t="shared" si="23"/>
        <v>0</v>
      </c>
      <c r="S52" s="51">
        <f t="shared" si="23"/>
        <v>0</v>
      </c>
      <c r="T52" s="51">
        <f t="shared" si="23"/>
        <v>0</v>
      </c>
      <c r="U52" s="51">
        <f t="shared" si="23"/>
        <v>0</v>
      </c>
      <c r="V52" s="51">
        <f t="shared" si="23"/>
        <v>0</v>
      </c>
      <c r="W52" s="51"/>
      <c r="X52" s="51"/>
      <c r="Y52" s="41"/>
      <c r="Z52" s="40">
        <f t="shared" si="13"/>
        <v>0</v>
      </c>
      <c r="AA52" s="54">
        <f>Z52-AB52-AC52-AD52-AE52-AF52</f>
        <v>0</v>
      </c>
      <c r="AB52" s="54">
        <f t="shared" si="50"/>
        <v>0</v>
      </c>
      <c r="AC52" s="54">
        <f t="shared" si="50"/>
        <v>0</v>
      </c>
      <c r="AD52" s="54">
        <f>M52</f>
        <v>0</v>
      </c>
      <c r="AE52" s="54">
        <f t="shared" si="50"/>
        <v>0</v>
      </c>
      <c r="AF52" s="54">
        <f t="shared" si="50"/>
        <v>0</v>
      </c>
      <c r="AG52" s="54"/>
      <c r="AH52" s="42">
        <f>SUM(AA52:AG52)</f>
        <v>0</v>
      </c>
      <c r="AI52" s="56">
        <f>I52-Z52</f>
        <v>0</v>
      </c>
    </row>
    <row r="53" spans="1:35" x14ac:dyDescent="0.25">
      <c r="A53" s="32" t="s">
        <v>37</v>
      </c>
      <c r="B53" s="53">
        <v>819.8</v>
      </c>
      <c r="C53" s="33"/>
      <c r="D53" s="34"/>
      <c r="E53" s="34"/>
      <c r="F53" s="35"/>
      <c r="G53" s="35"/>
      <c r="H53" s="35"/>
      <c r="I53" s="51">
        <f t="shared" si="22"/>
        <v>147980.64000000001</v>
      </c>
      <c r="J53" s="51">
        <f t="shared" si="51"/>
        <v>22362.959999999999</v>
      </c>
      <c r="K53" s="51">
        <f t="shared" si="51"/>
        <v>87892.463999999993</v>
      </c>
      <c r="L53" s="51">
        <f t="shared" si="51"/>
        <v>30150.263999999996</v>
      </c>
      <c r="M53" s="51">
        <f t="shared" si="51"/>
        <v>7574.9520000000011</v>
      </c>
      <c r="N53" s="43">
        <f>SUM(N49:N52)</f>
        <v>0</v>
      </c>
      <c r="O53" s="43">
        <f>SUM(O49:O52)</f>
        <v>0</v>
      </c>
      <c r="P53" s="41">
        <f t="shared" si="2"/>
        <v>1.0255823329321998</v>
      </c>
      <c r="Q53" s="40">
        <f t="shared" si="21"/>
        <v>147980.63999999998</v>
      </c>
      <c r="R53" s="160">
        <f t="shared" si="23"/>
        <v>151766.33000000002</v>
      </c>
      <c r="S53" s="160">
        <f t="shared" si="23"/>
        <v>31261.799031901544</v>
      </c>
      <c r="T53" s="160">
        <f t="shared" si="23"/>
        <v>84388.757768440046</v>
      </c>
      <c r="U53" s="160">
        <f t="shared" si="23"/>
        <v>29019.413941068949</v>
      </c>
      <c r="V53" s="160">
        <f t="shared" si="23"/>
        <v>7096.3592585894803</v>
      </c>
      <c r="W53" s="160">
        <f t="shared" si="23"/>
        <v>0</v>
      </c>
      <c r="X53" s="160">
        <f t="shared" si="23"/>
        <v>0</v>
      </c>
      <c r="Y53" s="160">
        <f t="shared" si="23"/>
        <v>0</v>
      </c>
      <c r="Z53" s="40">
        <f t="shared" si="13"/>
        <v>151766.33000000002</v>
      </c>
      <c r="AA53" s="55">
        <f>SUM(AA49:AA52)</f>
        <v>30783.206290491024</v>
      </c>
      <c r="AB53" s="55">
        <f>SUM(AB49:AB52)</f>
        <v>84388.757768440031</v>
      </c>
      <c r="AC53" s="55">
        <f>SUM(AC49:AC52)</f>
        <v>29019.413941068942</v>
      </c>
      <c r="AD53" s="55">
        <f>SUM(AD49:AD52)</f>
        <v>7574.9520000000011</v>
      </c>
      <c r="AE53" s="55">
        <f>SUM(AE51:AE52)</f>
        <v>0</v>
      </c>
      <c r="AF53" s="55">
        <f>SUM(AF49:AF52)</f>
        <v>0</v>
      </c>
      <c r="AG53" s="54"/>
      <c r="AH53" s="42">
        <f>SUM(AH49:AH52)</f>
        <v>151766.32999999999</v>
      </c>
      <c r="AI53" s="56">
        <f>SUM(AI49:AI52)</f>
        <v>-3785.6899999999841</v>
      </c>
    </row>
    <row r="54" spans="1:35" x14ac:dyDescent="0.25">
      <c r="A54" t="s">
        <v>41</v>
      </c>
      <c r="F54" s="65"/>
      <c r="G54" s="65"/>
      <c r="H54" s="65"/>
      <c r="I54" s="51"/>
      <c r="J54" s="51">
        <f t="shared" ref="J54:K72" si="52">J130+J203+J276+J348+J424+J500+J575+J651+J723+J795+J867+J939</f>
        <v>0</v>
      </c>
      <c r="K54" s="51">
        <f t="shared" si="52"/>
        <v>0</v>
      </c>
      <c r="L54" s="51">
        <f t="shared" ref="L54:M72" si="53">L130+L203+L276+L348+L424+L500+L575+L651+L723+L795+L867+L939</f>
        <v>0</v>
      </c>
      <c r="M54" s="51">
        <f t="shared" si="53"/>
        <v>0</v>
      </c>
      <c r="N54" s="65"/>
      <c r="O54" s="65"/>
      <c r="P54" s="41">
        <v>0</v>
      </c>
      <c r="Q54" s="40">
        <f t="shared" si="21"/>
        <v>0</v>
      </c>
      <c r="R54" s="51">
        <f t="shared" si="23"/>
        <v>0</v>
      </c>
      <c r="S54" s="51">
        <f t="shared" si="47"/>
        <v>0</v>
      </c>
      <c r="T54" s="51">
        <f t="shared" si="47"/>
        <v>0</v>
      </c>
      <c r="U54" s="51">
        <f t="shared" si="28"/>
        <v>0</v>
      </c>
      <c r="V54" s="51">
        <f t="shared" si="38"/>
        <v>0</v>
      </c>
      <c r="W54" s="65"/>
      <c r="X54" s="65"/>
      <c r="Y54" s="65"/>
      <c r="Z54" s="40">
        <f t="shared" si="13"/>
        <v>0</v>
      </c>
      <c r="AA54" s="65"/>
      <c r="AB54" s="65"/>
      <c r="AC54" s="65"/>
      <c r="AD54" s="65"/>
      <c r="AE54" s="65"/>
      <c r="AF54" s="65"/>
      <c r="AG54" s="65"/>
      <c r="AH54" s="65"/>
      <c r="AI54" s="65"/>
    </row>
    <row r="55" spans="1:35" x14ac:dyDescent="0.25">
      <c r="A55" s="31">
        <v>15</v>
      </c>
      <c r="B55" s="52">
        <v>61.8</v>
      </c>
      <c r="C55" s="33">
        <v>2.2999999999999998</v>
      </c>
      <c r="D55" s="33">
        <v>9.7100000000000009</v>
      </c>
      <c r="E55" s="33">
        <v>10</v>
      </c>
      <c r="F55" s="35">
        <v>0.77</v>
      </c>
      <c r="G55" s="35"/>
      <c r="H55" s="35"/>
      <c r="I55" s="51">
        <f t="shared" si="22"/>
        <v>17175.480000000003</v>
      </c>
      <c r="J55" s="51">
        <f t="shared" si="52"/>
        <v>1987.5119999999997</v>
      </c>
      <c r="K55" s="51">
        <f t="shared" si="52"/>
        <v>7200.9359999999979</v>
      </c>
      <c r="L55" s="51">
        <f t="shared" si="53"/>
        <v>7416</v>
      </c>
      <c r="M55" s="51">
        <f t="shared" si="53"/>
        <v>571.03200000000004</v>
      </c>
      <c r="N55" s="41">
        <f>G55*B55</f>
        <v>0</v>
      </c>
      <c r="O55" s="41"/>
      <c r="P55" s="41">
        <f t="shared" si="2"/>
        <v>1.3388679675910073</v>
      </c>
      <c r="Q55" s="40">
        <f t="shared" si="21"/>
        <v>17175.479999999996</v>
      </c>
      <c r="R55" s="51">
        <f t="shared" si="23"/>
        <v>22995.7</v>
      </c>
      <c r="S55" s="51">
        <f t="shared" si="23"/>
        <v>2661.0161520027386</v>
      </c>
      <c r="T55" s="51">
        <f t="shared" si="23"/>
        <v>9641.1025470729201</v>
      </c>
      <c r="U55" s="51">
        <f t="shared" si="23"/>
        <v>9929.0448476549136</v>
      </c>
      <c r="V55" s="51">
        <f t="shared" si="23"/>
        <v>764.53645326942819</v>
      </c>
      <c r="W55" s="51"/>
      <c r="X55" s="51"/>
      <c r="Y55" s="41"/>
      <c r="Z55" s="40">
        <f t="shared" si="13"/>
        <v>22995.7</v>
      </c>
      <c r="AA55" s="54">
        <f t="shared" ref="AA55:AA66" si="54">Z55-AB55-AC55-AD55-AE55-AF55</f>
        <v>2854.5206052721669</v>
      </c>
      <c r="AB55" s="54">
        <f t="shared" ref="AB55:AC66" si="55">T55</f>
        <v>9641.1025470729201</v>
      </c>
      <c r="AC55" s="54">
        <f t="shared" si="55"/>
        <v>9929.0448476549136</v>
      </c>
      <c r="AD55" s="54">
        <f t="shared" ref="AD55:AD66" si="56">M55</f>
        <v>571.03200000000004</v>
      </c>
      <c r="AE55" s="54">
        <f t="shared" ref="AE55:AF66" si="57">W55</f>
        <v>0</v>
      </c>
      <c r="AF55" s="54">
        <f t="shared" si="57"/>
        <v>0</v>
      </c>
      <c r="AG55" s="54"/>
      <c r="AH55" s="42">
        <f t="shared" ref="AH55:AH66" si="58">SUM(AA55:AG55)</f>
        <v>22995.7</v>
      </c>
      <c r="AI55" s="56">
        <f t="shared" ref="AI55:AI66" si="59">I55-Z55</f>
        <v>-5820.2199999999975</v>
      </c>
    </row>
    <row r="56" spans="1:35" x14ac:dyDescent="0.25">
      <c r="A56" s="31">
        <v>17</v>
      </c>
      <c r="B56" s="52">
        <v>806</v>
      </c>
      <c r="C56" s="33">
        <v>2.2999999999999998</v>
      </c>
      <c r="D56" s="33">
        <v>8.89</v>
      </c>
      <c r="E56" s="33">
        <v>10</v>
      </c>
      <c r="F56" s="35">
        <v>0.77</v>
      </c>
      <c r="G56" s="35"/>
      <c r="H56" s="35"/>
      <c r="I56" s="51">
        <f t="shared" si="22"/>
        <v>126122.88000000002</v>
      </c>
      <c r="J56" s="51">
        <f t="shared" si="52"/>
        <v>-64028.640000000007</v>
      </c>
      <c r="K56" s="51">
        <f t="shared" si="52"/>
        <v>85984.079999999973</v>
      </c>
      <c r="L56" s="51">
        <f t="shared" si="53"/>
        <v>96720</v>
      </c>
      <c r="M56" s="51">
        <f t="shared" si="53"/>
        <v>7447.44</v>
      </c>
      <c r="N56" s="41">
        <f t="shared" ref="N56:N66" si="60">G56*B56</f>
        <v>0</v>
      </c>
      <c r="O56" s="41"/>
      <c r="P56" s="41">
        <f t="shared" si="2"/>
        <v>0.99999999999999978</v>
      </c>
      <c r="Q56" s="40">
        <f t="shared" si="21"/>
        <v>126122.87999999998</v>
      </c>
      <c r="R56" s="51">
        <f t="shared" si="23"/>
        <v>126122.87999999999</v>
      </c>
      <c r="S56" s="51">
        <f t="shared" si="23"/>
        <v>-64028.640000000007</v>
      </c>
      <c r="T56" s="51">
        <f t="shared" si="23"/>
        <v>85984.079999999987</v>
      </c>
      <c r="U56" s="51">
        <f t="shared" si="23"/>
        <v>96720</v>
      </c>
      <c r="V56" s="51">
        <f t="shared" si="23"/>
        <v>7447.44</v>
      </c>
      <c r="W56" s="51"/>
      <c r="X56" s="51"/>
      <c r="Y56" s="41"/>
      <c r="Z56" s="40">
        <f t="shared" si="13"/>
        <v>126122.87999999998</v>
      </c>
      <c r="AA56" s="54">
        <f t="shared" si="54"/>
        <v>-64028.640000000014</v>
      </c>
      <c r="AB56" s="54">
        <f t="shared" si="55"/>
        <v>85984.079999999987</v>
      </c>
      <c r="AC56" s="54">
        <f t="shared" si="55"/>
        <v>96720</v>
      </c>
      <c r="AD56" s="54">
        <f t="shared" si="56"/>
        <v>7447.44</v>
      </c>
      <c r="AE56" s="54">
        <f t="shared" si="57"/>
        <v>0</v>
      </c>
      <c r="AF56" s="54">
        <f t="shared" si="57"/>
        <v>0</v>
      </c>
      <c r="AG56" s="54"/>
      <c r="AH56" s="42">
        <f t="shared" si="58"/>
        <v>126122.87999999998</v>
      </c>
      <c r="AI56" s="56">
        <f t="shared" si="59"/>
        <v>0</v>
      </c>
    </row>
    <row r="57" spans="1:35" x14ac:dyDescent="0.25">
      <c r="A57" s="31">
        <v>18</v>
      </c>
      <c r="B57" s="52">
        <v>512.5</v>
      </c>
      <c r="C57" s="33">
        <v>2.48</v>
      </c>
      <c r="D57" s="33">
        <v>8.4</v>
      </c>
      <c r="E57" s="33">
        <v>3.59</v>
      </c>
      <c r="F57" s="35">
        <v>0.77</v>
      </c>
      <c r="G57" s="35">
        <v>5.51</v>
      </c>
      <c r="H57" s="35"/>
      <c r="I57" s="51">
        <f t="shared" si="22"/>
        <v>205390.61</v>
      </c>
      <c r="J57" s="51">
        <f t="shared" si="22"/>
        <v>15651.210000000006</v>
      </c>
      <c r="K57" s="51">
        <f t="shared" si="22"/>
        <v>49366.8</v>
      </c>
      <c r="L57" s="51">
        <f t="shared" si="22"/>
        <v>21098.43</v>
      </c>
      <c r="M57" s="51">
        <f t="shared" si="22"/>
        <v>4525.2900000000009</v>
      </c>
      <c r="N57" s="51">
        <f t="shared" si="22"/>
        <v>114748.88</v>
      </c>
      <c r="O57" s="41"/>
      <c r="P57" s="41">
        <f t="shared" si="2"/>
        <v>0.97570112869327386</v>
      </c>
      <c r="Q57" s="40">
        <f t="shared" si="21"/>
        <v>205390.61000000002</v>
      </c>
      <c r="R57" s="51">
        <f t="shared" si="23"/>
        <v>200399.85</v>
      </c>
      <c r="S57" s="51">
        <f t="shared" si="23"/>
        <v>8274.3664552996852</v>
      </c>
      <c r="T57" s="51">
        <f t="shared" si="23"/>
        <v>52796.536816260399</v>
      </c>
      <c r="U57" s="51">
        <f t="shared" si="23"/>
        <v>22564.234186949383</v>
      </c>
      <c r="V57" s="51">
        <f t="shared" si="23"/>
        <v>4839.6825414905361</v>
      </c>
      <c r="W57" s="51">
        <f t="shared" si="23"/>
        <v>0</v>
      </c>
      <c r="X57" s="51">
        <f t="shared" si="23"/>
        <v>111925.03000000003</v>
      </c>
      <c r="Y57" s="41"/>
      <c r="Z57" s="40">
        <f t="shared" si="13"/>
        <v>200399.85000000003</v>
      </c>
      <c r="AA57" s="54">
        <f t="shared" si="54"/>
        <v>8588.7589967902168</v>
      </c>
      <c r="AB57" s="54">
        <f t="shared" si="55"/>
        <v>52796.536816260399</v>
      </c>
      <c r="AC57" s="54">
        <f t="shared" si="55"/>
        <v>22564.234186949383</v>
      </c>
      <c r="AD57" s="54">
        <f t="shared" si="56"/>
        <v>4525.2900000000009</v>
      </c>
      <c r="AE57" s="54">
        <f t="shared" si="57"/>
        <v>0</v>
      </c>
      <c r="AF57" s="54">
        <f t="shared" si="57"/>
        <v>111925.03000000003</v>
      </c>
      <c r="AG57" s="54"/>
      <c r="AH57" s="42">
        <f t="shared" si="58"/>
        <v>200399.85000000003</v>
      </c>
      <c r="AI57" s="56">
        <f t="shared" si="59"/>
        <v>4990.7599999999511</v>
      </c>
    </row>
    <row r="58" spans="1:35" x14ac:dyDescent="0.25">
      <c r="A58" s="31">
        <v>19</v>
      </c>
      <c r="B58" s="52">
        <v>490.1</v>
      </c>
      <c r="C58" s="33">
        <v>2.48</v>
      </c>
      <c r="D58" s="33">
        <v>9.3000000000000007</v>
      </c>
      <c r="E58" s="33">
        <v>4.09</v>
      </c>
      <c r="F58" s="35">
        <v>0.77</v>
      </c>
      <c r="G58" s="35">
        <v>5.51</v>
      </c>
      <c r="H58" s="35"/>
      <c r="I58" s="51">
        <f t="shared" si="22"/>
        <v>129391.08</v>
      </c>
      <c r="J58" s="51">
        <f t="shared" si="22"/>
        <v>15655.655999999997</v>
      </c>
      <c r="K58" s="51">
        <f t="shared" si="22"/>
        <v>53735.4</v>
      </c>
      <c r="L58" s="51">
        <f t="shared" si="22"/>
        <v>23632.019999999997</v>
      </c>
      <c r="M58" s="51">
        <f t="shared" si="22"/>
        <v>4449.0600000000004</v>
      </c>
      <c r="N58" s="51">
        <f t="shared" si="22"/>
        <v>31918.944000000003</v>
      </c>
      <c r="O58" s="41"/>
      <c r="P58" s="41">
        <f t="shared" si="2"/>
        <v>1.0030519105335545</v>
      </c>
      <c r="Q58" s="40">
        <f t="shared" si="21"/>
        <v>129391.08</v>
      </c>
      <c r="R58" s="51">
        <f t="shared" si="23"/>
        <v>129785.97</v>
      </c>
      <c r="S58" s="51">
        <f t="shared" si="23"/>
        <v>19725.441220841862</v>
      </c>
      <c r="T58" s="51">
        <f t="shared" si="23"/>
        <v>53841.212969362336</v>
      </c>
      <c r="U58" s="51">
        <f t="shared" si="23"/>
        <v>23678.554951042148</v>
      </c>
      <c r="V58" s="51">
        <f t="shared" si="23"/>
        <v>4457.8208587536556</v>
      </c>
      <c r="W58" s="51">
        <f t="shared" si="23"/>
        <v>0</v>
      </c>
      <c r="X58" s="51">
        <f t="shared" si="23"/>
        <v>28082.94</v>
      </c>
      <c r="Y58" s="41"/>
      <c r="Z58" s="40">
        <f t="shared" si="13"/>
        <v>129785.96999999999</v>
      </c>
      <c r="AA58" s="54">
        <f t="shared" si="54"/>
        <v>19734.2020795955</v>
      </c>
      <c r="AB58" s="54">
        <f t="shared" si="55"/>
        <v>53841.212969362336</v>
      </c>
      <c r="AC58" s="54">
        <f t="shared" si="55"/>
        <v>23678.554951042148</v>
      </c>
      <c r="AD58" s="54">
        <f t="shared" si="56"/>
        <v>4449.0600000000004</v>
      </c>
      <c r="AE58" s="54">
        <f t="shared" si="57"/>
        <v>0</v>
      </c>
      <c r="AF58" s="54">
        <f t="shared" si="57"/>
        <v>28082.94</v>
      </c>
      <c r="AG58" s="54"/>
      <c r="AH58" s="42">
        <f t="shared" si="58"/>
        <v>129785.96999999997</v>
      </c>
      <c r="AI58" s="56">
        <f t="shared" si="59"/>
        <v>-394.88999999998487</v>
      </c>
    </row>
    <row r="59" spans="1:35" x14ac:dyDescent="0.25">
      <c r="A59" s="31">
        <v>20</v>
      </c>
      <c r="B59" s="52">
        <v>714.5</v>
      </c>
      <c r="C59" s="33">
        <v>2.48</v>
      </c>
      <c r="D59" s="33">
        <v>8.8800000000000008</v>
      </c>
      <c r="E59" s="33">
        <v>3.26</v>
      </c>
      <c r="F59" s="35">
        <v>0.77</v>
      </c>
      <c r="G59" s="35">
        <v>5.51</v>
      </c>
      <c r="H59" s="35"/>
      <c r="I59" s="51">
        <f t="shared" si="22"/>
        <v>176992.28999999998</v>
      </c>
      <c r="J59" s="51">
        <f t="shared" si="22"/>
        <v>22579.751999999989</v>
      </c>
      <c r="K59" s="51">
        <f t="shared" si="22"/>
        <v>73715.544000000009</v>
      </c>
      <c r="L59" s="51">
        <f t="shared" si="22"/>
        <v>27062.238000000001</v>
      </c>
      <c r="M59" s="51">
        <f t="shared" si="22"/>
        <v>6392.0010000000002</v>
      </c>
      <c r="N59" s="51">
        <f t="shared" si="22"/>
        <v>47242.75499999999</v>
      </c>
      <c r="O59" s="41"/>
      <c r="P59" s="41">
        <f t="shared" si="2"/>
        <v>0.94280841272803484</v>
      </c>
      <c r="Q59" s="40">
        <f t="shared" si="21"/>
        <v>176992.28999999998</v>
      </c>
      <c r="R59" s="51">
        <f t="shared" si="23"/>
        <v>166869.82</v>
      </c>
      <c r="S59" s="51">
        <f t="shared" si="23"/>
        <v>22170.871849037241</v>
      </c>
      <c r="T59" s="51">
        <f t="shared" si="23"/>
        <v>69911.124429167263</v>
      </c>
      <c r="U59" s="51">
        <f t="shared" si="23"/>
        <v>25665.570454851942</v>
      </c>
      <c r="V59" s="51">
        <f t="shared" si="23"/>
        <v>6062.1132669435574</v>
      </c>
      <c r="W59" s="51">
        <f t="shared" si="23"/>
        <v>0</v>
      </c>
      <c r="X59" s="51">
        <f t="shared" si="23"/>
        <v>43060.14</v>
      </c>
      <c r="Y59" s="41"/>
      <c r="Z59" s="40">
        <f t="shared" si="13"/>
        <v>166869.82</v>
      </c>
      <c r="AA59" s="54">
        <f t="shared" si="54"/>
        <v>21840.984115980798</v>
      </c>
      <c r="AB59" s="54">
        <f t="shared" si="55"/>
        <v>69911.124429167263</v>
      </c>
      <c r="AC59" s="54">
        <f t="shared" si="55"/>
        <v>25665.570454851942</v>
      </c>
      <c r="AD59" s="54">
        <f t="shared" si="56"/>
        <v>6392.0010000000002</v>
      </c>
      <c r="AE59" s="54">
        <f t="shared" si="57"/>
        <v>0</v>
      </c>
      <c r="AF59" s="54">
        <f t="shared" si="57"/>
        <v>43060.14</v>
      </c>
      <c r="AG59" s="54"/>
      <c r="AH59" s="42">
        <f t="shared" si="58"/>
        <v>166869.82</v>
      </c>
      <c r="AI59" s="56">
        <f t="shared" si="59"/>
        <v>10122.469999999972</v>
      </c>
    </row>
    <row r="60" spans="1:35" x14ac:dyDescent="0.25">
      <c r="A60" s="31">
        <v>42</v>
      </c>
      <c r="B60" s="52">
        <v>86.3</v>
      </c>
      <c r="C60" s="33">
        <v>2.48</v>
      </c>
      <c r="D60" s="33">
        <v>8.64</v>
      </c>
      <c r="E60" s="33">
        <v>4</v>
      </c>
      <c r="F60" s="35">
        <v>0.77</v>
      </c>
      <c r="G60" s="35">
        <v>5.51</v>
      </c>
      <c r="H60" s="35"/>
      <c r="I60" s="51">
        <f t="shared" si="22"/>
        <v>22364.58</v>
      </c>
      <c r="J60" s="51">
        <f t="shared" si="22"/>
        <v>2771.0279999999984</v>
      </c>
      <c r="K60" s="51">
        <f t="shared" si="22"/>
        <v>8947.5839999999989</v>
      </c>
      <c r="L60" s="51">
        <f t="shared" si="22"/>
        <v>4142.3999999999987</v>
      </c>
      <c r="M60" s="51">
        <f t="shared" si="22"/>
        <v>797.41200000000015</v>
      </c>
      <c r="N60" s="51">
        <f t="shared" si="22"/>
        <v>5706.1559999999999</v>
      </c>
      <c r="O60" s="41"/>
      <c r="P60" s="41">
        <f t="shared" si="2"/>
        <v>1.0320064137131124</v>
      </c>
      <c r="Q60" s="40">
        <f t="shared" si="21"/>
        <v>22364.579999999994</v>
      </c>
      <c r="R60" s="51">
        <f t="shared" si="23"/>
        <v>23080.39</v>
      </c>
      <c r="S60" s="51">
        <f t="shared" si="23"/>
        <v>3509.6489172294332</v>
      </c>
      <c r="T60" s="51">
        <f t="shared" si="23"/>
        <v>9239.2790868857337</v>
      </c>
      <c r="U60" s="51">
        <f t="shared" si="23"/>
        <v>4277.4440217063575</v>
      </c>
      <c r="V60" s="51">
        <f t="shared" si="23"/>
        <v>823.40797417847386</v>
      </c>
      <c r="W60" s="51">
        <f t="shared" si="23"/>
        <v>0</v>
      </c>
      <c r="X60" s="51">
        <f t="shared" si="23"/>
        <v>5230.6099999999997</v>
      </c>
      <c r="Y60" s="41"/>
      <c r="Z60" s="40">
        <f t="shared" si="13"/>
        <v>23080.39</v>
      </c>
      <c r="AA60" s="54">
        <f t="shared" si="54"/>
        <v>3535.6448914079092</v>
      </c>
      <c r="AB60" s="54">
        <f t="shared" si="55"/>
        <v>9239.2790868857337</v>
      </c>
      <c r="AC60" s="54">
        <f t="shared" si="55"/>
        <v>4277.4440217063575</v>
      </c>
      <c r="AD60" s="54">
        <f t="shared" si="56"/>
        <v>797.41200000000015</v>
      </c>
      <c r="AE60" s="54">
        <f t="shared" si="57"/>
        <v>0</v>
      </c>
      <c r="AF60" s="54">
        <f t="shared" si="57"/>
        <v>5230.6099999999997</v>
      </c>
      <c r="AG60" s="54"/>
      <c r="AH60" s="42">
        <f t="shared" si="58"/>
        <v>23080.39</v>
      </c>
      <c r="AI60" s="56">
        <f t="shared" si="59"/>
        <v>-715.80999999999767</v>
      </c>
    </row>
    <row r="61" spans="1:35" x14ac:dyDescent="0.25">
      <c r="A61" s="31"/>
      <c r="B61" s="52"/>
      <c r="C61" s="33"/>
      <c r="D61" s="33"/>
      <c r="E61" s="33"/>
      <c r="F61" s="35"/>
      <c r="G61" s="35"/>
      <c r="H61" s="35"/>
      <c r="I61" s="51">
        <f t="shared" si="22"/>
        <v>0</v>
      </c>
      <c r="J61" s="51">
        <f t="shared" si="52"/>
        <v>0</v>
      </c>
      <c r="K61" s="51">
        <f t="shared" si="52"/>
        <v>0</v>
      </c>
      <c r="L61" s="51">
        <f t="shared" si="53"/>
        <v>0</v>
      </c>
      <c r="M61" s="51">
        <f t="shared" si="53"/>
        <v>0</v>
      </c>
      <c r="N61" s="41"/>
      <c r="O61" s="41"/>
      <c r="P61" s="41">
        <v>0</v>
      </c>
      <c r="Q61" s="40">
        <f t="shared" si="21"/>
        <v>0</v>
      </c>
      <c r="R61" s="51">
        <f t="shared" si="23"/>
        <v>0</v>
      </c>
      <c r="S61" s="51">
        <f t="shared" ref="S61:T68" si="61">S137+S210+S283+S355+S431+S507+S582+S658+S730+S802+S874+S946</f>
        <v>0</v>
      </c>
      <c r="T61" s="51">
        <f t="shared" si="61"/>
        <v>0</v>
      </c>
      <c r="U61" s="51">
        <f t="shared" si="28"/>
        <v>0</v>
      </c>
      <c r="V61" s="51">
        <f t="shared" si="38"/>
        <v>0</v>
      </c>
      <c r="W61" s="51"/>
      <c r="X61" s="51"/>
      <c r="Y61" s="41"/>
      <c r="Z61" s="40">
        <f t="shared" si="13"/>
        <v>0</v>
      </c>
      <c r="AA61" s="54">
        <f t="shared" si="54"/>
        <v>0</v>
      </c>
      <c r="AB61" s="54"/>
      <c r="AC61" s="54"/>
      <c r="AD61" s="54">
        <f t="shared" si="56"/>
        <v>0</v>
      </c>
      <c r="AE61" s="54"/>
      <c r="AF61" s="54"/>
      <c r="AG61" s="54"/>
      <c r="AH61" s="42"/>
      <c r="AI61" s="56"/>
    </row>
    <row r="62" spans="1:35" x14ac:dyDescent="0.25">
      <c r="A62" s="31"/>
      <c r="B62" s="52"/>
      <c r="C62" s="33"/>
      <c r="D62" s="33"/>
      <c r="E62" s="33"/>
      <c r="F62" s="35"/>
      <c r="G62" s="35"/>
      <c r="H62" s="35"/>
      <c r="I62" s="51">
        <f t="shared" si="22"/>
        <v>0</v>
      </c>
      <c r="J62" s="51">
        <f t="shared" si="52"/>
        <v>0</v>
      </c>
      <c r="K62" s="51">
        <f t="shared" si="52"/>
        <v>0</v>
      </c>
      <c r="L62" s="51">
        <f t="shared" si="53"/>
        <v>0</v>
      </c>
      <c r="M62" s="51">
        <f t="shared" si="53"/>
        <v>0</v>
      </c>
      <c r="N62" s="41"/>
      <c r="O62" s="41"/>
      <c r="P62" s="41">
        <v>0</v>
      </c>
      <c r="Q62" s="40">
        <f t="shared" si="21"/>
        <v>0</v>
      </c>
      <c r="R62" s="51">
        <f t="shared" si="23"/>
        <v>0</v>
      </c>
      <c r="S62" s="51">
        <f t="shared" si="61"/>
        <v>0</v>
      </c>
      <c r="T62" s="51">
        <f t="shared" si="61"/>
        <v>0</v>
      </c>
      <c r="U62" s="51">
        <f t="shared" si="28"/>
        <v>0</v>
      </c>
      <c r="V62" s="51">
        <f t="shared" si="38"/>
        <v>0</v>
      </c>
      <c r="W62" s="51"/>
      <c r="X62" s="51"/>
      <c r="Y62" s="41"/>
      <c r="Z62" s="40">
        <f t="shared" si="13"/>
        <v>0</v>
      </c>
      <c r="AA62" s="54">
        <f t="shared" si="54"/>
        <v>0</v>
      </c>
      <c r="AB62" s="54"/>
      <c r="AC62" s="54"/>
      <c r="AD62" s="54">
        <f t="shared" si="56"/>
        <v>0</v>
      </c>
      <c r="AE62" s="54"/>
      <c r="AF62" s="54"/>
      <c r="AG62" s="54"/>
      <c r="AH62" s="42"/>
      <c r="AI62" s="56"/>
    </row>
    <row r="63" spans="1:35" x14ac:dyDescent="0.25">
      <c r="A63" s="31">
        <v>65</v>
      </c>
      <c r="B63" s="52">
        <v>1044.7</v>
      </c>
      <c r="C63" s="33">
        <v>2.2999999999999998</v>
      </c>
      <c r="D63" s="33">
        <v>8.73</v>
      </c>
      <c r="E63" s="33">
        <v>3.44</v>
      </c>
      <c r="F63" s="35">
        <v>0.77</v>
      </c>
      <c r="G63" s="35"/>
      <c r="H63" s="35"/>
      <c r="I63" s="51">
        <f t="shared" si="22"/>
        <v>189971.04000000004</v>
      </c>
      <c r="J63" s="51">
        <f t="shared" si="52"/>
        <v>27750.02399999999</v>
      </c>
      <c r="K63" s="51">
        <f t="shared" si="52"/>
        <v>109442.77200000001</v>
      </c>
      <c r="L63" s="51">
        <f t="shared" si="53"/>
        <v>43125.216</v>
      </c>
      <c r="M63" s="51">
        <f t="shared" si="53"/>
        <v>9653.0280000000002</v>
      </c>
      <c r="N63" s="41">
        <f t="shared" si="60"/>
        <v>0</v>
      </c>
      <c r="O63" s="41">
        <f>H63*B63</f>
        <v>0</v>
      </c>
      <c r="P63" s="41">
        <f t="shared" si="2"/>
        <v>0.99872175253659712</v>
      </c>
      <c r="Q63" s="40">
        <f t="shared" si="21"/>
        <v>189971.03999999998</v>
      </c>
      <c r="R63" s="51">
        <f t="shared" si="23"/>
        <v>189728.21000000002</v>
      </c>
      <c r="S63" s="51">
        <f t="shared" si="23"/>
        <v>27714.552602212614</v>
      </c>
      <c r="T63" s="51">
        <f t="shared" si="23"/>
        <v>109302.87705430324</v>
      </c>
      <c r="U63" s="51">
        <f t="shared" si="23"/>
        <v>43070.091302039305</v>
      </c>
      <c r="V63" s="51">
        <f t="shared" si="23"/>
        <v>9640.6890414448444</v>
      </c>
      <c r="W63" s="51"/>
      <c r="X63" s="51"/>
      <c r="Y63" s="41"/>
      <c r="Z63" s="40">
        <f t="shared" si="13"/>
        <v>189728.21000000002</v>
      </c>
      <c r="AA63" s="54">
        <f t="shared" si="54"/>
        <v>27702.213643657473</v>
      </c>
      <c r="AB63" s="54">
        <f t="shared" si="55"/>
        <v>109302.87705430324</v>
      </c>
      <c r="AC63" s="54">
        <f t="shared" si="55"/>
        <v>43070.091302039305</v>
      </c>
      <c r="AD63" s="54">
        <f t="shared" si="56"/>
        <v>9653.0280000000002</v>
      </c>
      <c r="AE63" s="54">
        <f t="shared" si="57"/>
        <v>0</v>
      </c>
      <c r="AF63" s="54">
        <f t="shared" si="57"/>
        <v>0</v>
      </c>
      <c r="AG63" s="54"/>
      <c r="AH63" s="42">
        <f t="shared" si="58"/>
        <v>189728.21000000002</v>
      </c>
      <c r="AI63" s="56">
        <f t="shared" si="59"/>
        <v>242.8300000000163</v>
      </c>
    </row>
    <row r="64" spans="1:35" x14ac:dyDescent="0.25">
      <c r="A64" s="31"/>
      <c r="B64" s="52"/>
      <c r="C64" s="33"/>
      <c r="D64" s="33"/>
      <c r="E64" s="33"/>
      <c r="F64" s="35"/>
      <c r="G64" s="35"/>
      <c r="H64" s="35"/>
      <c r="I64" s="51">
        <f t="shared" si="22"/>
        <v>0</v>
      </c>
      <c r="J64" s="51">
        <f t="shared" si="52"/>
        <v>0</v>
      </c>
      <c r="K64" s="51">
        <f t="shared" si="52"/>
        <v>0</v>
      </c>
      <c r="L64" s="51">
        <f t="shared" si="53"/>
        <v>0</v>
      </c>
      <c r="M64" s="51">
        <f t="shared" si="53"/>
        <v>0</v>
      </c>
      <c r="N64" s="41"/>
      <c r="O64" s="41"/>
      <c r="P64" s="41">
        <v>0</v>
      </c>
      <c r="Q64" s="40">
        <f t="shared" si="21"/>
        <v>0</v>
      </c>
      <c r="R64" s="51">
        <f t="shared" si="23"/>
        <v>0</v>
      </c>
      <c r="S64" s="51">
        <f t="shared" si="61"/>
        <v>0</v>
      </c>
      <c r="T64" s="51">
        <f t="shared" si="61"/>
        <v>0</v>
      </c>
      <c r="U64" s="51">
        <f t="shared" si="28"/>
        <v>0</v>
      </c>
      <c r="V64" s="51">
        <f t="shared" si="38"/>
        <v>0</v>
      </c>
      <c r="W64" s="51"/>
      <c r="X64" s="51"/>
      <c r="Y64" s="41"/>
      <c r="Z64" s="40">
        <f t="shared" si="13"/>
        <v>0</v>
      </c>
      <c r="AA64" s="54">
        <f t="shared" si="54"/>
        <v>0</v>
      </c>
      <c r="AB64" s="54"/>
      <c r="AC64" s="54"/>
      <c r="AD64" s="54">
        <f t="shared" si="56"/>
        <v>0</v>
      </c>
      <c r="AE64" s="54"/>
      <c r="AF64" s="54"/>
      <c r="AG64" s="54"/>
      <c r="AH64" s="42"/>
      <c r="AI64" s="56"/>
    </row>
    <row r="65" spans="1:35" x14ac:dyDescent="0.25">
      <c r="A65" s="31"/>
      <c r="B65" s="52"/>
      <c r="C65" s="33"/>
      <c r="D65" s="33"/>
      <c r="E65" s="33"/>
      <c r="F65" s="35"/>
      <c r="G65" s="35"/>
      <c r="H65" s="35"/>
      <c r="I65" s="51">
        <f t="shared" si="22"/>
        <v>0</v>
      </c>
      <c r="J65" s="51">
        <f t="shared" si="52"/>
        <v>0</v>
      </c>
      <c r="K65" s="51">
        <f t="shared" si="52"/>
        <v>0</v>
      </c>
      <c r="L65" s="51">
        <f t="shared" si="53"/>
        <v>0</v>
      </c>
      <c r="M65" s="51">
        <f t="shared" si="53"/>
        <v>0</v>
      </c>
      <c r="N65" s="41"/>
      <c r="O65" s="41"/>
      <c r="P65" s="41">
        <v>0</v>
      </c>
      <c r="Q65" s="40">
        <f t="shared" si="21"/>
        <v>0</v>
      </c>
      <c r="R65" s="51">
        <f t="shared" si="23"/>
        <v>0</v>
      </c>
      <c r="S65" s="51">
        <f t="shared" si="61"/>
        <v>0</v>
      </c>
      <c r="T65" s="51">
        <f t="shared" si="61"/>
        <v>0</v>
      </c>
      <c r="U65" s="51">
        <f t="shared" si="28"/>
        <v>0</v>
      </c>
      <c r="V65" s="51">
        <f t="shared" si="38"/>
        <v>0</v>
      </c>
      <c r="W65" s="51"/>
      <c r="X65" s="51"/>
      <c r="Y65" s="41"/>
      <c r="Z65" s="40">
        <f t="shared" si="13"/>
        <v>0</v>
      </c>
      <c r="AA65" s="54">
        <f t="shared" si="54"/>
        <v>0</v>
      </c>
      <c r="AB65" s="54"/>
      <c r="AC65" s="54"/>
      <c r="AD65" s="54">
        <f t="shared" si="56"/>
        <v>0</v>
      </c>
      <c r="AE65" s="54"/>
      <c r="AF65" s="54"/>
      <c r="AG65" s="54"/>
      <c r="AH65" s="42"/>
      <c r="AI65" s="56"/>
    </row>
    <row r="66" spans="1:35" x14ac:dyDescent="0.25">
      <c r="A66" s="31">
        <v>67</v>
      </c>
      <c r="B66" s="52">
        <v>311.89999999999998</v>
      </c>
      <c r="C66" s="33">
        <v>2.2999999999999998</v>
      </c>
      <c r="D66" s="33">
        <v>9.2899999999999991</v>
      </c>
      <c r="E66" s="33">
        <v>2.75</v>
      </c>
      <c r="F66" s="35">
        <v>0.77</v>
      </c>
      <c r="G66" s="35"/>
      <c r="H66" s="35"/>
      <c r="I66" s="51">
        <f t="shared" si="22"/>
        <v>56666.16</v>
      </c>
      <c r="J66" s="51">
        <f t="shared" si="52"/>
        <v>8720.8920000000107</v>
      </c>
      <c r="K66" s="51">
        <f t="shared" si="52"/>
        <v>34770.611999999994</v>
      </c>
      <c r="L66" s="51">
        <f t="shared" si="53"/>
        <v>10292.700000000003</v>
      </c>
      <c r="M66" s="51">
        <f t="shared" si="53"/>
        <v>2881.9559999999997</v>
      </c>
      <c r="N66" s="41">
        <f t="shared" si="60"/>
        <v>0</v>
      </c>
      <c r="O66" s="41"/>
      <c r="P66" s="41">
        <f t="shared" si="2"/>
        <v>1.0583881102936921</v>
      </c>
      <c r="Q66" s="40">
        <f t="shared" si="21"/>
        <v>56666.16</v>
      </c>
      <c r="R66" s="51">
        <f t="shared" si="23"/>
        <v>59974.79</v>
      </c>
      <c r="S66" s="51">
        <f t="shared" si="23"/>
        <v>9230.0884039553857</v>
      </c>
      <c r="T66" s="51">
        <f t="shared" si="23"/>
        <v>36800.802328435166</v>
      </c>
      <c r="U66" s="51">
        <f t="shared" si="23"/>
        <v>10893.671302819883</v>
      </c>
      <c r="V66" s="51">
        <f t="shared" si="23"/>
        <v>3050.2279647895675</v>
      </c>
      <c r="W66" s="51"/>
      <c r="X66" s="51"/>
      <c r="Y66" s="41"/>
      <c r="Z66" s="40">
        <f t="shared" si="13"/>
        <v>59974.79</v>
      </c>
      <c r="AA66" s="54">
        <f t="shared" si="54"/>
        <v>9398.3603687449522</v>
      </c>
      <c r="AB66" s="54">
        <f t="shared" si="55"/>
        <v>36800.802328435166</v>
      </c>
      <c r="AC66" s="54">
        <f t="shared" si="55"/>
        <v>10893.671302819883</v>
      </c>
      <c r="AD66" s="54">
        <f t="shared" si="56"/>
        <v>2881.9559999999997</v>
      </c>
      <c r="AE66" s="54">
        <f t="shared" si="57"/>
        <v>0</v>
      </c>
      <c r="AF66" s="54">
        <f t="shared" si="57"/>
        <v>0</v>
      </c>
      <c r="AG66" s="54"/>
      <c r="AH66" s="42">
        <f t="shared" si="58"/>
        <v>59974.79</v>
      </c>
      <c r="AI66" s="56">
        <f t="shared" si="59"/>
        <v>-3308.6299999999974</v>
      </c>
    </row>
    <row r="67" spans="1:35" x14ac:dyDescent="0.25">
      <c r="A67" s="32" t="s">
        <v>37</v>
      </c>
      <c r="B67" s="53">
        <v>4027.8000000000006</v>
      </c>
      <c r="C67" s="33"/>
      <c r="D67" s="34"/>
      <c r="E67" s="34"/>
      <c r="F67" s="35"/>
      <c r="G67" s="35"/>
      <c r="H67" s="35"/>
      <c r="I67" s="51">
        <f t="shared" si="22"/>
        <v>924074.12</v>
      </c>
      <c r="J67" s="51">
        <f t="shared" si="22"/>
        <v>31087.433999999976</v>
      </c>
      <c r="K67" s="51">
        <f t="shared" si="22"/>
        <v>423163.72800000006</v>
      </c>
      <c r="L67" s="51">
        <f t="shared" si="22"/>
        <v>233489.00400000007</v>
      </c>
      <c r="M67" s="51">
        <f t="shared" si="22"/>
        <v>36717.219000000005</v>
      </c>
      <c r="N67" s="51">
        <f t="shared" si="22"/>
        <v>199616.73500000002</v>
      </c>
      <c r="O67" s="43">
        <f>SUM(O55:O66)</f>
        <v>0</v>
      </c>
      <c r="P67" s="41">
        <f t="shared" si="2"/>
        <v>0.99446309566596247</v>
      </c>
      <c r="Q67" s="40">
        <f t="shared" si="21"/>
        <v>924074.12000000011</v>
      </c>
      <c r="R67" s="160">
        <f>SUM(R55:R66)</f>
        <v>918957.6100000001</v>
      </c>
      <c r="S67" s="160">
        <f t="shared" ref="S67:X67" si="62">SUM(S55:S66)</f>
        <v>29257.345600578949</v>
      </c>
      <c r="T67" s="160">
        <f t="shared" si="62"/>
        <v>427517.01523148705</v>
      </c>
      <c r="U67" s="160">
        <f t="shared" si="62"/>
        <v>236798.61106706393</v>
      </c>
      <c r="V67" s="160">
        <f t="shared" si="62"/>
        <v>37085.918100870069</v>
      </c>
      <c r="W67" s="160">
        <f t="shared" si="62"/>
        <v>0</v>
      </c>
      <c r="X67" s="160">
        <f t="shared" si="62"/>
        <v>188298.72000000003</v>
      </c>
      <c r="Y67" s="160">
        <f t="shared" ref="Y67" si="63">Y143+Y216+Y289+Y361+Y437+Y513+Y588+Y664+Y736+Y808+Y880+Y952</f>
        <v>0</v>
      </c>
      <c r="Z67" s="40">
        <f t="shared" si="13"/>
        <v>918957.6100000001</v>
      </c>
      <c r="AA67" s="55">
        <f t="shared" ref="AA67:AF67" si="64">SUM(AA55:AA66)</f>
        <v>29626.044701448998</v>
      </c>
      <c r="AB67" s="55">
        <f t="shared" si="64"/>
        <v>427517.01523148705</v>
      </c>
      <c r="AC67" s="55">
        <f t="shared" si="64"/>
        <v>236798.61106706393</v>
      </c>
      <c r="AD67" s="55">
        <f t="shared" si="64"/>
        <v>36717.218999999997</v>
      </c>
      <c r="AE67" s="55">
        <f t="shared" si="64"/>
        <v>0</v>
      </c>
      <c r="AF67" s="55">
        <f t="shared" si="64"/>
        <v>188298.72000000003</v>
      </c>
      <c r="AG67" s="54"/>
      <c r="AH67" s="42">
        <f>SUM(AH55:AH66)</f>
        <v>918957.6100000001</v>
      </c>
      <c r="AI67" s="56">
        <f>SUM(AI55:AI66)</f>
        <v>5116.509999999962</v>
      </c>
    </row>
    <row r="68" spans="1:35" x14ac:dyDescent="0.25">
      <c r="A68" t="s">
        <v>60</v>
      </c>
      <c r="I68" s="51">
        <f t="shared" si="22"/>
        <v>0</v>
      </c>
      <c r="J68" s="51">
        <f t="shared" si="52"/>
        <v>0</v>
      </c>
      <c r="K68" s="51">
        <f t="shared" si="52"/>
        <v>0</v>
      </c>
      <c r="L68" s="51">
        <f t="shared" si="53"/>
        <v>0</v>
      </c>
      <c r="M68" s="51">
        <f t="shared" si="53"/>
        <v>0</v>
      </c>
      <c r="N68" s="65"/>
      <c r="O68" s="65"/>
      <c r="P68" s="41"/>
      <c r="Q68" s="40">
        <f t="shared" si="21"/>
        <v>0</v>
      </c>
      <c r="R68" s="51">
        <f t="shared" si="23"/>
        <v>0</v>
      </c>
      <c r="S68" s="51">
        <f t="shared" si="61"/>
        <v>0</v>
      </c>
      <c r="T68" s="51">
        <f t="shared" si="61"/>
        <v>0</v>
      </c>
      <c r="U68" s="51">
        <f t="shared" si="28"/>
        <v>0</v>
      </c>
      <c r="V68" s="51">
        <f t="shared" si="38"/>
        <v>0</v>
      </c>
      <c r="W68" s="65"/>
      <c r="X68" s="65"/>
      <c r="Y68" s="65"/>
      <c r="Z68" s="40">
        <f t="shared" si="13"/>
        <v>0</v>
      </c>
      <c r="AA68" s="65"/>
      <c r="AB68" s="65"/>
      <c r="AC68" s="65"/>
      <c r="AD68" s="65"/>
      <c r="AE68" s="65"/>
      <c r="AF68" s="65"/>
      <c r="AG68" s="65"/>
      <c r="AH68" s="65"/>
      <c r="AI68" s="65"/>
    </row>
    <row r="69" spans="1:35" x14ac:dyDescent="0.25">
      <c r="A69" s="31">
        <v>1</v>
      </c>
      <c r="B69" s="52">
        <v>9</v>
      </c>
      <c r="C69" s="33">
        <v>2.2999999999999998</v>
      </c>
      <c r="D69" s="33">
        <v>10.18</v>
      </c>
      <c r="E69" s="33">
        <v>10.050000000000001</v>
      </c>
      <c r="F69" s="35">
        <v>0.77</v>
      </c>
      <c r="G69" s="35"/>
      <c r="H69" s="35"/>
      <c r="I69" s="51">
        <f t="shared" si="22"/>
        <v>2097</v>
      </c>
      <c r="J69" s="51">
        <f t="shared" si="52"/>
        <v>206.99999999999986</v>
      </c>
      <c r="K69" s="51">
        <f t="shared" si="52"/>
        <v>916.2</v>
      </c>
      <c r="L69" s="51">
        <f t="shared" si="53"/>
        <v>904.50000000000023</v>
      </c>
      <c r="M69" s="51">
        <f t="shared" si="53"/>
        <v>69.3</v>
      </c>
      <c r="N69" s="41">
        <f>G69*B69</f>
        <v>0</v>
      </c>
      <c r="O69" s="41"/>
      <c r="P69" s="41">
        <f t="shared" si="2"/>
        <v>1</v>
      </c>
      <c r="Q69" s="40">
        <f t="shared" si="21"/>
        <v>2097</v>
      </c>
      <c r="R69" s="51">
        <f t="shared" si="23"/>
        <v>2097</v>
      </c>
      <c r="S69" s="51">
        <f t="shared" si="23"/>
        <v>206.99999999999983</v>
      </c>
      <c r="T69" s="51">
        <f t="shared" si="23"/>
        <v>916.2</v>
      </c>
      <c r="U69" s="51">
        <f t="shared" si="23"/>
        <v>904.50000000000011</v>
      </c>
      <c r="V69" s="51">
        <f t="shared" si="23"/>
        <v>69.3</v>
      </c>
      <c r="W69" s="51"/>
      <c r="X69" s="51"/>
      <c r="Y69" s="41"/>
      <c r="Z69" s="40">
        <f t="shared" si="13"/>
        <v>2097</v>
      </c>
      <c r="AA69" s="54">
        <f>Z69-AB69-AC69-AD69-AE69-AF69</f>
        <v>206.99999999999983</v>
      </c>
      <c r="AB69" s="54">
        <f t="shared" ref="AB69:AF71" si="65">T69</f>
        <v>916.2</v>
      </c>
      <c r="AC69" s="54">
        <f t="shared" si="65"/>
        <v>904.50000000000011</v>
      </c>
      <c r="AD69" s="54">
        <f>M69</f>
        <v>69.3</v>
      </c>
      <c r="AE69" s="54">
        <f t="shared" si="65"/>
        <v>0</v>
      </c>
      <c r="AF69" s="54">
        <f t="shared" si="65"/>
        <v>0</v>
      </c>
      <c r="AG69" s="54"/>
      <c r="AH69" s="42">
        <f>SUM(AA69:AG69)</f>
        <v>2097</v>
      </c>
      <c r="AI69" s="56">
        <f>I69-Z69</f>
        <v>0</v>
      </c>
    </row>
    <row r="70" spans="1:35" x14ac:dyDescent="0.25">
      <c r="A70" s="31">
        <v>2</v>
      </c>
      <c r="B70" s="52">
        <v>162.80000000000001</v>
      </c>
      <c r="C70" s="33">
        <v>2.2999999999999998</v>
      </c>
      <c r="D70" s="33">
        <v>9.98</v>
      </c>
      <c r="E70" s="33">
        <v>10.41</v>
      </c>
      <c r="F70" s="35">
        <v>0.77</v>
      </c>
      <c r="G70" s="35"/>
      <c r="H70" s="35"/>
      <c r="I70" s="51">
        <f t="shared" si="22"/>
        <v>44535.960000000006</v>
      </c>
      <c r="J70" s="51">
        <f t="shared" si="52"/>
        <v>3197.7839999999951</v>
      </c>
      <c r="K70" s="51">
        <f t="shared" si="52"/>
        <v>19496.928000000004</v>
      </c>
      <c r="L70" s="51">
        <f t="shared" si="53"/>
        <v>20336.975999999999</v>
      </c>
      <c r="M70" s="51">
        <f t="shared" si="53"/>
        <v>1504.2720000000002</v>
      </c>
      <c r="N70" s="41">
        <f>G70*B70</f>
        <v>0</v>
      </c>
      <c r="O70" s="41"/>
      <c r="P70" s="41">
        <f t="shared" si="2"/>
        <v>1.1223480980313434</v>
      </c>
      <c r="Q70" s="40">
        <f t="shared" si="21"/>
        <v>44535.959999999992</v>
      </c>
      <c r="R70" s="51">
        <f t="shared" si="23"/>
        <v>49984.849999999991</v>
      </c>
      <c r="S70" s="51">
        <f t="shared" si="23"/>
        <v>4256.4165584006541</v>
      </c>
      <c r="T70" s="51">
        <f t="shared" si="23"/>
        <v>21567.569269714626</v>
      </c>
      <c r="U70" s="51">
        <f t="shared" si="23"/>
        <v>22496.833276325575</v>
      </c>
      <c r="V70" s="51">
        <f t="shared" si="23"/>
        <v>1664.0308955591447</v>
      </c>
      <c r="W70" s="51"/>
      <c r="X70" s="51"/>
      <c r="Y70" s="41"/>
      <c r="Z70" s="40">
        <f t="shared" si="13"/>
        <v>49984.850000000006</v>
      </c>
      <c r="AA70" s="54">
        <f>Z70-AB70-AC70-AD70-AE70-AF70</f>
        <v>4416.1754539598051</v>
      </c>
      <c r="AB70" s="54">
        <f t="shared" si="65"/>
        <v>21567.569269714626</v>
      </c>
      <c r="AC70" s="54">
        <f t="shared" si="65"/>
        <v>22496.833276325575</v>
      </c>
      <c r="AD70" s="54">
        <f>M70</f>
        <v>1504.2720000000002</v>
      </c>
      <c r="AE70" s="54">
        <f t="shared" si="65"/>
        <v>0</v>
      </c>
      <c r="AF70" s="54">
        <f t="shared" si="65"/>
        <v>0</v>
      </c>
      <c r="AG70" s="54"/>
      <c r="AH70" s="42">
        <f>SUM(AA70:AG70)</f>
        <v>49984.850000000006</v>
      </c>
      <c r="AI70" s="56">
        <f>I70-Z70</f>
        <v>-5448.8899999999994</v>
      </c>
    </row>
    <row r="71" spans="1:35" x14ac:dyDescent="0.25">
      <c r="A71" s="31">
        <v>3</v>
      </c>
      <c r="B71" s="52">
        <v>0</v>
      </c>
      <c r="C71" s="33"/>
      <c r="D71" s="33"/>
      <c r="E71" s="33"/>
      <c r="F71" s="35"/>
      <c r="G71" s="35"/>
      <c r="H71" s="35"/>
      <c r="I71" s="51">
        <f t="shared" si="22"/>
        <v>0</v>
      </c>
      <c r="J71" s="51">
        <f t="shared" si="52"/>
        <v>0</v>
      </c>
      <c r="K71" s="51">
        <f t="shared" si="52"/>
        <v>0</v>
      </c>
      <c r="L71" s="51">
        <f t="shared" si="53"/>
        <v>0</v>
      </c>
      <c r="M71" s="51">
        <f t="shared" si="53"/>
        <v>0</v>
      </c>
      <c r="N71" s="41">
        <f>G71*B71</f>
        <v>0</v>
      </c>
      <c r="O71" s="41"/>
      <c r="P71" s="41">
        <v>0</v>
      </c>
      <c r="Q71" s="40">
        <f t="shared" si="21"/>
        <v>0</v>
      </c>
      <c r="R71" s="51">
        <f t="shared" si="23"/>
        <v>0</v>
      </c>
      <c r="S71" s="51">
        <f t="shared" ref="S71:T71" si="66">S147+S220+S293+S365+S441+S517+S592+S668+S740+S812+S884+S956</f>
        <v>0</v>
      </c>
      <c r="T71" s="51">
        <f t="shared" si="66"/>
        <v>0</v>
      </c>
      <c r="U71" s="51">
        <f t="shared" si="28"/>
        <v>0</v>
      </c>
      <c r="V71" s="51">
        <f t="shared" si="38"/>
        <v>0</v>
      </c>
      <c r="W71" s="51"/>
      <c r="X71" s="51"/>
      <c r="Y71" s="41"/>
      <c r="Z71" s="40">
        <f t="shared" si="13"/>
        <v>0</v>
      </c>
      <c r="AA71" s="54">
        <f>Z71-AB71-AC71-AD71-AE71-AF71</f>
        <v>0</v>
      </c>
      <c r="AB71" s="54">
        <f t="shared" si="65"/>
        <v>0</v>
      </c>
      <c r="AC71" s="54">
        <f t="shared" si="65"/>
        <v>0</v>
      </c>
      <c r="AD71" s="54">
        <f>M71</f>
        <v>0</v>
      </c>
      <c r="AE71" s="54">
        <f t="shared" si="65"/>
        <v>0</v>
      </c>
      <c r="AF71" s="54">
        <f t="shared" si="65"/>
        <v>0</v>
      </c>
      <c r="AG71" s="54"/>
      <c r="AH71" s="42">
        <f>SUM(AA71:AG71)</f>
        <v>0</v>
      </c>
      <c r="AI71" s="56">
        <f>I71-Z71</f>
        <v>0</v>
      </c>
    </row>
    <row r="72" spans="1:35" x14ac:dyDescent="0.25">
      <c r="A72" s="32" t="s">
        <v>37</v>
      </c>
      <c r="B72" s="53">
        <f>SUM(B68:B71)</f>
        <v>171.8</v>
      </c>
      <c r="C72" s="33"/>
      <c r="D72" s="34"/>
      <c r="E72" s="34"/>
      <c r="F72" s="35"/>
      <c r="G72" s="35"/>
      <c r="H72" s="35"/>
      <c r="I72" s="51">
        <f t="shared" si="22"/>
        <v>46632.959999999992</v>
      </c>
      <c r="J72" s="51">
        <f t="shared" si="52"/>
        <v>3404.7839999999956</v>
      </c>
      <c r="K72" s="51">
        <f t="shared" si="52"/>
        <v>20413.128000000001</v>
      </c>
      <c r="L72" s="51">
        <f t="shared" si="53"/>
        <v>21241.476000000002</v>
      </c>
      <c r="M72" s="51">
        <f t="shared" si="53"/>
        <v>1573.5720000000006</v>
      </c>
      <c r="N72" s="43">
        <f>SUM(N69:N71)</f>
        <v>0</v>
      </c>
      <c r="O72" s="43">
        <f>SUM(O69:O71)</f>
        <v>0</v>
      </c>
      <c r="P72" s="41">
        <f t="shared" si="2"/>
        <v>1.1168463250027449</v>
      </c>
      <c r="Q72" s="40">
        <f t="shared" si="21"/>
        <v>46632.959999999999</v>
      </c>
      <c r="R72" s="160">
        <f t="shared" si="23"/>
        <v>52081.849999999991</v>
      </c>
      <c r="S72" s="160">
        <f t="shared" si="23"/>
        <v>4463.4165584006532</v>
      </c>
      <c r="T72" s="160">
        <f t="shared" si="23"/>
        <v>22483.769269714623</v>
      </c>
      <c r="U72" s="160">
        <f t="shared" si="23"/>
        <v>23401.333276325578</v>
      </c>
      <c r="V72" s="160">
        <f t="shared" si="23"/>
        <v>1733.4345224394435</v>
      </c>
      <c r="W72" s="161"/>
      <c r="X72" s="161"/>
      <c r="Y72" s="41"/>
      <c r="Z72" s="40">
        <f t="shared" si="13"/>
        <v>52081.953626880299</v>
      </c>
      <c r="AA72" s="55">
        <f>SUM(AA69:AA71)</f>
        <v>4623.1754539598051</v>
      </c>
      <c r="AB72" s="55">
        <f>SUM(AB69:AB71)</f>
        <v>22483.769269714627</v>
      </c>
      <c r="AC72" s="55">
        <f>SUM(AC69:AC71)</f>
        <v>23401.333276325575</v>
      </c>
      <c r="AD72" s="55">
        <f>SUM(AD69:AD71)</f>
        <v>1573.5720000000001</v>
      </c>
      <c r="AE72" s="55">
        <f>SUM(AE70:AE71)</f>
        <v>0</v>
      </c>
      <c r="AF72" s="55">
        <f>SUM(AF69:AF71)</f>
        <v>0</v>
      </c>
      <c r="AG72" s="54"/>
      <c r="AH72" s="42">
        <f>SUM(AH69:AH71)</f>
        <v>52081.850000000006</v>
      </c>
      <c r="AI72" s="56">
        <f>SUM(AI69:AI71)</f>
        <v>-5448.8899999999994</v>
      </c>
    </row>
    <row r="73" spans="1:35" x14ac:dyDescent="0.25">
      <c r="A73" s="67" t="s">
        <v>61</v>
      </c>
      <c r="B73" s="68">
        <f>B21+B39+B47+B53+B67+B72</f>
        <v>10324.9</v>
      </c>
      <c r="C73" s="67"/>
      <c r="D73" s="67"/>
      <c r="E73" s="67"/>
      <c r="F73" s="67"/>
      <c r="G73" s="67"/>
      <c r="H73" s="67"/>
      <c r="I73" s="84">
        <f t="shared" ref="I73:O73" si="67">I21+I39+I47+I53+I67+I72</f>
        <v>2104762.13</v>
      </c>
      <c r="J73" s="84">
        <f t="shared" si="67"/>
        <v>220690.24199999994</v>
      </c>
      <c r="K73" s="84">
        <f t="shared" si="67"/>
        <v>1093386.939</v>
      </c>
      <c r="L73" s="84">
        <f t="shared" si="67"/>
        <v>498449.9310000001</v>
      </c>
      <c r="M73" s="84">
        <f t="shared" si="67"/>
        <v>95023.467000000019</v>
      </c>
      <c r="N73" s="84">
        <f t="shared" si="67"/>
        <v>215505.37100000001</v>
      </c>
      <c r="O73" s="84">
        <f t="shared" si="67"/>
        <v>0</v>
      </c>
      <c r="P73" s="111">
        <f t="shared" si="2"/>
        <v>1.0014124874054058</v>
      </c>
      <c r="Q73" s="40">
        <f>J73+K73+L73+M73+N73</f>
        <v>2123055.9499999997</v>
      </c>
      <c r="R73" s="84">
        <f>R21+R39+R47+R53+R67+R72</f>
        <v>2107735.08</v>
      </c>
      <c r="S73" s="84">
        <f t="shared" ref="S73:V73" si="68">S21+S39+S47+S53+S67+S72</f>
        <v>221529.79567886094</v>
      </c>
      <c r="T73" s="84">
        <f t="shared" si="68"/>
        <v>1091301.3720603399</v>
      </c>
      <c r="U73" s="84">
        <f t="shared" si="68"/>
        <v>501002.82824708347</v>
      </c>
      <c r="V73" s="84">
        <f t="shared" si="68"/>
        <v>94936.647640596042</v>
      </c>
      <c r="W73" s="84">
        <f t="shared" ref="W73" si="69">W21+W39+W47+W53+W67+W72</f>
        <v>0</v>
      </c>
      <c r="X73" s="84">
        <f t="shared" ref="X73" si="70">X21+X39+X47+X53+X67+X72</f>
        <v>198964.54000000004</v>
      </c>
      <c r="Y73" s="68"/>
      <c r="Z73" s="40">
        <f t="shared" si="13"/>
        <v>2107735.1836268804</v>
      </c>
      <c r="AA73" s="68">
        <f>SUM(AA72,AA67,AA53,AA47,AA39,AA21)</f>
        <v>221442.8726925767</v>
      </c>
      <c r="AB73" s="68">
        <f t="shared" ref="AB73:AI73" si="71">AB21+AB39+AB47+AB53+AB67+AB72</f>
        <v>1091301.3720603399</v>
      </c>
      <c r="AC73" s="68">
        <f t="shared" si="71"/>
        <v>501002.82824708347</v>
      </c>
      <c r="AD73" s="68">
        <f t="shared" si="71"/>
        <v>95023.467000000004</v>
      </c>
      <c r="AE73" s="68">
        <f t="shared" si="71"/>
        <v>0</v>
      </c>
      <c r="AF73" s="68">
        <f t="shared" si="71"/>
        <v>198964.54000000004</v>
      </c>
      <c r="AG73" s="68">
        <f t="shared" si="71"/>
        <v>0</v>
      </c>
      <c r="AH73" s="68">
        <f t="shared" si="71"/>
        <v>2106908.8800000004</v>
      </c>
      <c r="AI73" s="68">
        <f t="shared" si="71"/>
        <v>-2559.8500000001004</v>
      </c>
    </row>
    <row r="75" spans="1:35" x14ac:dyDescent="0.25">
      <c r="Q75" s="78">
        <f>J73+K73+L73+M73+N73</f>
        <v>2123055.9499999997</v>
      </c>
      <c r="Z75" s="78">
        <f>S73+T73+U73+V73</f>
        <v>1908770.6436268804</v>
      </c>
    </row>
    <row r="77" spans="1:35" x14ac:dyDescent="0.25">
      <c r="J77" s="112" t="s">
        <v>63</v>
      </c>
    </row>
    <row r="78" spans="1:35" ht="18.75" x14ac:dyDescent="0.3">
      <c r="A78" s="8"/>
      <c r="B78" s="69" t="s">
        <v>83</v>
      </c>
      <c r="C78" s="9"/>
      <c r="D78" s="9"/>
      <c r="E78" s="10" t="s">
        <v>95</v>
      </c>
      <c r="F78" s="10"/>
      <c r="G78" s="10"/>
      <c r="H78" s="10"/>
      <c r="I78" s="10"/>
      <c r="J78" s="10"/>
      <c r="K78" s="10"/>
      <c r="L78" s="10"/>
      <c r="M78" s="11"/>
      <c r="N78" s="11"/>
      <c r="O78" s="11"/>
      <c r="P78" s="11"/>
      <c r="Q78" s="11"/>
      <c r="R78" s="12"/>
      <c r="S78" s="13"/>
      <c r="T78" s="13"/>
      <c r="U78" s="13"/>
      <c r="V78" s="13"/>
      <c r="W78" s="13"/>
      <c r="X78" s="13"/>
      <c r="Y78" s="13"/>
      <c r="Z78" s="12"/>
      <c r="AA78" s="12"/>
      <c r="AB78" s="12"/>
      <c r="AC78" s="12"/>
      <c r="AD78" s="12"/>
      <c r="AE78" s="12"/>
      <c r="AF78" s="12"/>
      <c r="AG78" s="12"/>
      <c r="AH78" s="11"/>
    </row>
    <row r="79" spans="1:35" ht="18.75" x14ac:dyDescent="0.3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1" t="s">
        <v>52</v>
      </c>
      <c r="N79" s="11"/>
      <c r="O79" s="11"/>
      <c r="P79" s="11"/>
      <c r="Q79" s="11"/>
      <c r="R79" s="12"/>
      <c r="S79" s="13"/>
      <c r="T79" s="14" t="s">
        <v>53</v>
      </c>
      <c r="U79" s="13"/>
      <c r="V79" s="13"/>
      <c r="W79" s="13"/>
      <c r="X79" s="13"/>
      <c r="Y79" s="13"/>
      <c r="Z79" s="12"/>
      <c r="AA79" s="12"/>
      <c r="AB79" s="12"/>
      <c r="AC79" s="12"/>
      <c r="AD79" s="12"/>
      <c r="AE79" s="12"/>
      <c r="AF79" s="12"/>
      <c r="AG79" s="12"/>
      <c r="AH79" s="11"/>
    </row>
    <row r="80" spans="1:35" ht="18.75" x14ac:dyDescent="0.3">
      <c r="A80" s="18" t="s">
        <v>0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1"/>
      <c r="N80" s="11"/>
      <c r="O80" s="11"/>
      <c r="P80" s="11"/>
      <c r="Q80" s="11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1"/>
    </row>
    <row r="81" spans="1:35" x14ac:dyDescent="0.25">
      <c r="A81" s="171" t="s">
        <v>1</v>
      </c>
      <c r="B81" s="171" t="s">
        <v>39</v>
      </c>
      <c r="C81" s="174" t="s">
        <v>2</v>
      </c>
      <c r="D81" s="175"/>
      <c r="E81" s="175"/>
      <c r="F81" s="175"/>
      <c r="G81" s="175"/>
      <c r="H81" s="176"/>
      <c r="I81" s="44" t="s">
        <v>92</v>
      </c>
      <c r="J81" s="44" t="s">
        <v>55</v>
      </c>
      <c r="K81" s="177" t="s">
        <v>46</v>
      </c>
      <c r="L81" s="169"/>
      <c r="M81" s="46" t="s">
        <v>47</v>
      </c>
      <c r="N81" s="46"/>
      <c r="O81" s="47"/>
      <c r="P81" s="187" t="s">
        <v>54</v>
      </c>
      <c r="Q81" s="170" t="s">
        <v>50</v>
      </c>
      <c r="R81" s="45" t="s">
        <v>92</v>
      </c>
      <c r="S81" s="48" t="s">
        <v>55</v>
      </c>
      <c r="T81" s="168" t="s">
        <v>46</v>
      </c>
      <c r="U81" s="169"/>
      <c r="V81" s="49" t="s">
        <v>47</v>
      </c>
      <c r="W81" s="49"/>
      <c r="X81" s="50"/>
      <c r="Y81" s="45"/>
      <c r="Z81" s="170" t="s">
        <v>42</v>
      </c>
      <c r="AA81" s="184" t="s">
        <v>3</v>
      </c>
      <c r="AB81" s="192"/>
      <c r="AC81" s="192"/>
      <c r="AD81" s="192"/>
      <c r="AE81" s="192"/>
      <c r="AF81" s="192"/>
      <c r="AG81" s="193"/>
      <c r="AH81" s="181" t="s">
        <v>44</v>
      </c>
      <c r="AI81" s="178" t="s">
        <v>65</v>
      </c>
    </row>
    <row r="82" spans="1:35" x14ac:dyDescent="0.25">
      <c r="A82" s="172"/>
      <c r="B82" s="172"/>
      <c r="C82" s="171" t="s">
        <v>4</v>
      </c>
      <c r="D82" s="171" t="s">
        <v>5</v>
      </c>
      <c r="E82" s="171" t="s">
        <v>6</v>
      </c>
      <c r="F82" s="171" t="s">
        <v>7</v>
      </c>
      <c r="G82" s="171" t="s">
        <v>98</v>
      </c>
      <c r="H82" s="171"/>
      <c r="I82" s="166" t="s">
        <v>64</v>
      </c>
      <c r="J82" s="166" t="s">
        <v>4</v>
      </c>
      <c r="K82" s="166" t="s">
        <v>5</v>
      </c>
      <c r="L82" s="166" t="s">
        <v>6</v>
      </c>
      <c r="M82" s="166" t="s">
        <v>7</v>
      </c>
      <c r="N82" s="166" t="s">
        <v>98</v>
      </c>
      <c r="O82" s="166"/>
      <c r="P82" s="188"/>
      <c r="Q82" s="170"/>
      <c r="R82" s="166" t="s">
        <v>53</v>
      </c>
      <c r="S82" s="166" t="s">
        <v>4</v>
      </c>
      <c r="T82" s="166" t="s">
        <v>5</v>
      </c>
      <c r="U82" s="166" t="s">
        <v>6</v>
      </c>
      <c r="V82" s="166" t="s">
        <v>7</v>
      </c>
      <c r="W82" s="166"/>
      <c r="X82" s="166" t="s">
        <v>98</v>
      </c>
      <c r="Y82" s="166"/>
      <c r="Z82" s="170"/>
      <c r="AA82" s="190"/>
      <c r="AB82" s="191"/>
      <c r="AC82" s="191"/>
      <c r="AD82" s="191"/>
      <c r="AE82" s="191"/>
      <c r="AF82" s="191"/>
      <c r="AG82" s="191"/>
      <c r="AH82" s="182"/>
      <c r="AI82" s="179"/>
    </row>
    <row r="83" spans="1:35" x14ac:dyDescent="0.25">
      <c r="A83" s="173"/>
      <c r="B83" s="173"/>
      <c r="C83" s="173"/>
      <c r="D83" s="173"/>
      <c r="E83" s="173"/>
      <c r="F83" s="173"/>
      <c r="G83" s="173"/>
      <c r="H83" s="173"/>
      <c r="I83" s="167"/>
      <c r="J83" s="167"/>
      <c r="K83" s="167"/>
      <c r="L83" s="167"/>
      <c r="M83" s="167"/>
      <c r="N83" s="167"/>
      <c r="O83" s="167"/>
      <c r="P83" s="189"/>
      <c r="Q83" s="170"/>
      <c r="R83" s="167"/>
      <c r="S83" s="167"/>
      <c r="T83" s="167"/>
      <c r="U83" s="167"/>
      <c r="V83" s="167"/>
      <c r="W83" s="167"/>
      <c r="X83" s="167"/>
      <c r="Y83" s="167"/>
      <c r="Z83" s="170"/>
      <c r="AA83" s="171" t="s">
        <v>4</v>
      </c>
      <c r="AB83" s="171" t="s">
        <v>5</v>
      </c>
      <c r="AC83" s="171" t="s">
        <v>6</v>
      </c>
      <c r="AD83" s="171" t="s">
        <v>7</v>
      </c>
      <c r="AE83" s="171"/>
      <c r="AF83" s="171"/>
      <c r="AG83" s="171"/>
      <c r="AH83" s="182"/>
      <c r="AI83" s="179"/>
    </row>
    <row r="84" spans="1:35" x14ac:dyDescent="0.25">
      <c r="A84" s="19" t="s">
        <v>11</v>
      </c>
      <c r="B84" s="19">
        <v>2</v>
      </c>
      <c r="C84" s="20">
        <v>3</v>
      </c>
      <c r="D84" s="21" t="s">
        <v>12</v>
      </c>
      <c r="E84" s="21" t="s">
        <v>13</v>
      </c>
      <c r="F84" s="21" t="s">
        <v>14</v>
      </c>
      <c r="G84" s="21" t="s">
        <v>15</v>
      </c>
      <c r="H84" s="21" t="s">
        <v>16</v>
      </c>
      <c r="I84" s="22" t="s">
        <v>17</v>
      </c>
      <c r="J84" s="22" t="s">
        <v>18</v>
      </c>
      <c r="K84" s="22" t="s">
        <v>19</v>
      </c>
      <c r="L84" s="22" t="s">
        <v>20</v>
      </c>
      <c r="M84" s="22" t="s">
        <v>21</v>
      </c>
      <c r="N84" s="22" t="s">
        <v>22</v>
      </c>
      <c r="O84" s="22" t="s">
        <v>23</v>
      </c>
      <c r="P84" s="22" t="s">
        <v>24</v>
      </c>
      <c r="Q84" s="23" t="s">
        <v>25</v>
      </c>
      <c r="R84" s="22" t="s">
        <v>26</v>
      </c>
      <c r="S84" s="22" t="s">
        <v>27</v>
      </c>
      <c r="T84" s="22" t="s">
        <v>28</v>
      </c>
      <c r="U84" s="22" t="s">
        <v>29</v>
      </c>
      <c r="V84" s="22" t="s">
        <v>30</v>
      </c>
      <c r="W84" s="22" t="s">
        <v>31</v>
      </c>
      <c r="X84" s="22" t="s">
        <v>32</v>
      </c>
      <c r="Y84" s="22" t="s">
        <v>33</v>
      </c>
      <c r="Z84" s="23" t="s">
        <v>34</v>
      </c>
      <c r="AA84" s="173"/>
      <c r="AB84" s="173"/>
      <c r="AC84" s="173"/>
      <c r="AD84" s="173"/>
      <c r="AE84" s="173"/>
      <c r="AF84" s="173"/>
      <c r="AG84" s="173"/>
      <c r="AH84" s="183"/>
      <c r="AI84" s="180"/>
    </row>
    <row r="85" spans="1:35" x14ac:dyDescent="0.25">
      <c r="A85" s="6" t="s">
        <v>35</v>
      </c>
      <c r="B85" s="37"/>
      <c r="C85" s="7"/>
      <c r="D85" s="24"/>
      <c r="E85" s="24"/>
      <c r="F85" s="24"/>
      <c r="G85" s="25"/>
      <c r="H85" s="25"/>
      <c r="I85" s="26"/>
      <c r="J85" s="26"/>
      <c r="K85" s="26"/>
      <c r="L85" s="26"/>
      <c r="M85" s="26"/>
      <c r="N85" s="26"/>
      <c r="O85" s="27"/>
      <c r="P85" s="27"/>
      <c r="Q85" s="28"/>
      <c r="R85" s="26"/>
      <c r="S85" s="26"/>
      <c r="T85" s="26"/>
      <c r="U85" s="26"/>
      <c r="V85" s="26"/>
      <c r="W85" s="26"/>
      <c r="X85" s="27"/>
      <c r="Y85" s="27"/>
      <c r="Z85" s="28"/>
      <c r="AA85" s="29"/>
      <c r="AB85" s="29"/>
      <c r="AC85" s="29"/>
      <c r="AD85" s="29"/>
      <c r="AE85" s="29"/>
      <c r="AF85" s="29"/>
      <c r="AG85" s="29"/>
      <c r="AH85" s="30"/>
      <c r="AI85" s="36"/>
    </row>
    <row r="86" spans="1:35" x14ac:dyDescent="0.25">
      <c r="A86" s="31">
        <v>1</v>
      </c>
      <c r="B86" s="52">
        <v>562</v>
      </c>
      <c r="C86" s="33">
        <v>2.2999999999999998</v>
      </c>
      <c r="D86" s="33">
        <v>9.4600000000000009</v>
      </c>
      <c r="E86" s="33">
        <v>3.46</v>
      </c>
      <c r="F86" s="35">
        <v>0.77</v>
      </c>
      <c r="G86" s="35"/>
      <c r="H86" s="35"/>
      <c r="I86" s="51">
        <v>8870.65</v>
      </c>
      <c r="J86" s="41">
        <f>I86-K86-L86-M86-N86</f>
        <v>1176.8699999999992</v>
      </c>
      <c r="K86" s="41">
        <f t="shared" ref="K86:K96" si="72">B86*D86</f>
        <v>5316.52</v>
      </c>
      <c r="L86" s="41">
        <f t="shared" ref="L86:L96" si="73">E86*B86</f>
        <v>1944.52</v>
      </c>
      <c r="M86" s="41">
        <f t="shared" ref="M86:M96" si="74">F86*B86</f>
        <v>432.74</v>
      </c>
      <c r="N86" s="41">
        <f t="shared" ref="N86:N96" si="75">G86*B86</f>
        <v>0</v>
      </c>
      <c r="O86" s="41"/>
      <c r="P86" s="41">
        <f t="shared" ref="P86:P149" si="76">R86/I86</f>
        <v>0</v>
      </c>
      <c r="Q86" s="40">
        <f t="shared" ref="Q86:Q149" si="77">I86</f>
        <v>8870.65</v>
      </c>
      <c r="R86" s="51">
        <v>0</v>
      </c>
      <c r="S86" s="41">
        <f t="shared" ref="S86:S96" si="78">R86-T86-U86-V86-W86-X86</f>
        <v>0</v>
      </c>
      <c r="T86" s="41">
        <f t="shared" ref="T86:T96" si="79">P86*K86</f>
        <v>0</v>
      </c>
      <c r="U86" s="41">
        <f t="shared" ref="U86:U96" si="80">L86*P86</f>
        <v>0</v>
      </c>
      <c r="V86" s="41">
        <f>P86*M86</f>
        <v>0</v>
      </c>
      <c r="W86" s="51"/>
      <c r="X86" s="51"/>
      <c r="Y86" s="41"/>
      <c r="Z86" s="40">
        <f t="shared" ref="Z86:Z97" si="81">SUM(S86:Y86)</f>
        <v>0</v>
      </c>
      <c r="AA86" s="54">
        <f t="shared" ref="AA86:AF96" si="82">S86</f>
        <v>0</v>
      </c>
      <c r="AB86" s="54">
        <f t="shared" si="82"/>
        <v>0</v>
      </c>
      <c r="AC86" s="54">
        <f t="shared" si="82"/>
        <v>0</v>
      </c>
      <c r="AD86" s="54">
        <f t="shared" si="82"/>
        <v>0</v>
      </c>
      <c r="AE86" s="54">
        <f t="shared" si="82"/>
        <v>0</v>
      </c>
      <c r="AF86" s="54">
        <f t="shared" si="82"/>
        <v>0</v>
      </c>
      <c r="AG86" s="54"/>
      <c r="AH86" s="42">
        <f t="shared" ref="AH86:AH96" si="83">SUM(AA86:AG86)</f>
        <v>0</v>
      </c>
      <c r="AI86" s="56">
        <f t="shared" ref="AI86:AI96" si="84">I86-Z86</f>
        <v>8870.65</v>
      </c>
    </row>
    <row r="87" spans="1:35" x14ac:dyDescent="0.25">
      <c r="A87" s="31">
        <v>2</v>
      </c>
      <c r="B87" s="52">
        <v>401.9</v>
      </c>
      <c r="C87" s="33">
        <v>2.2999999999999998</v>
      </c>
      <c r="D87" s="33">
        <v>8.23</v>
      </c>
      <c r="E87" s="33">
        <v>3.54</v>
      </c>
      <c r="F87" s="35">
        <v>0.77</v>
      </c>
      <c r="G87" s="35"/>
      <c r="H87" s="35"/>
      <c r="I87" s="51">
        <v>5976.25</v>
      </c>
      <c r="J87" s="41">
        <f>I87-K87-L87-M87-N87</f>
        <v>936.42399999999998</v>
      </c>
      <c r="K87" s="41">
        <f t="shared" si="72"/>
        <v>3307.6370000000002</v>
      </c>
      <c r="L87" s="41">
        <f t="shared" si="73"/>
        <v>1422.7259999999999</v>
      </c>
      <c r="M87" s="41">
        <f t="shared" si="74"/>
        <v>309.46299999999997</v>
      </c>
      <c r="N87" s="41">
        <f t="shared" si="75"/>
        <v>0</v>
      </c>
      <c r="O87" s="41"/>
      <c r="P87" s="41">
        <f t="shared" si="76"/>
        <v>0.55507048734574349</v>
      </c>
      <c r="Q87" s="40">
        <f t="shared" si="77"/>
        <v>5976.25</v>
      </c>
      <c r="R87" s="51">
        <v>3317.24</v>
      </c>
      <c r="S87" s="41">
        <f t="shared" si="78"/>
        <v>519.78132604225061</v>
      </c>
      <c r="T87" s="41">
        <f t="shared" si="79"/>
        <v>1835.9716815528132</v>
      </c>
      <c r="U87" s="41">
        <f t="shared" si="80"/>
        <v>789.71321417946024</v>
      </c>
      <c r="V87" s="41">
        <f t="shared" ref="V87:V96" si="85">P87*M87</f>
        <v>171.77377822547581</v>
      </c>
      <c r="W87" s="51"/>
      <c r="X87" s="51"/>
      <c r="Y87" s="41"/>
      <c r="Z87" s="40">
        <f t="shared" si="81"/>
        <v>3317.2399999999993</v>
      </c>
      <c r="AA87" s="54">
        <f t="shared" si="82"/>
        <v>519.78132604225061</v>
      </c>
      <c r="AB87" s="54">
        <f t="shared" si="82"/>
        <v>1835.9716815528132</v>
      </c>
      <c r="AC87" s="54">
        <f t="shared" si="82"/>
        <v>789.71321417946024</v>
      </c>
      <c r="AD87" s="54">
        <f t="shared" si="82"/>
        <v>171.77377822547581</v>
      </c>
      <c r="AE87" s="54">
        <f t="shared" si="82"/>
        <v>0</v>
      </c>
      <c r="AF87" s="54">
        <f t="shared" si="82"/>
        <v>0</v>
      </c>
      <c r="AG87" s="54"/>
      <c r="AH87" s="42">
        <f t="shared" si="83"/>
        <v>3317.2399999999993</v>
      </c>
      <c r="AI87" s="56">
        <f t="shared" si="84"/>
        <v>2659.0100000000007</v>
      </c>
    </row>
    <row r="88" spans="1:35" x14ac:dyDescent="0.25">
      <c r="A88" s="31">
        <v>5</v>
      </c>
      <c r="B88" s="52">
        <v>329.8</v>
      </c>
      <c r="C88" s="33">
        <v>2.2999999999999998</v>
      </c>
      <c r="D88" s="33">
        <v>8.81</v>
      </c>
      <c r="E88" s="33">
        <v>3.12</v>
      </c>
      <c r="F88" s="35">
        <v>0.77</v>
      </c>
      <c r="G88" s="35"/>
      <c r="H88" s="35"/>
      <c r="I88" s="51">
        <v>4933.8100000000004</v>
      </c>
      <c r="J88" s="41">
        <f>I88-K88-L88-M88-N88-O88</f>
        <v>745.3499999999998</v>
      </c>
      <c r="K88" s="41">
        <f t="shared" si="72"/>
        <v>2905.5380000000005</v>
      </c>
      <c r="L88" s="41">
        <f t="shared" si="73"/>
        <v>1028.9760000000001</v>
      </c>
      <c r="M88" s="41">
        <f t="shared" si="74"/>
        <v>253.94600000000003</v>
      </c>
      <c r="N88" s="41">
        <f t="shared" si="75"/>
        <v>0</v>
      </c>
      <c r="O88" s="41">
        <f>H88*B88</f>
        <v>0</v>
      </c>
      <c r="P88" s="41">
        <f t="shared" si="76"/>
        <v>1.0354715726791262</v>
      </c>
      <c r="Q88" s="40">
        <f t="shared" si="77"/>
        <v>4933.8100000000004</v>
      </c>
      <c r="R88" s="51">
        <v>5108.82</v>
      </c>
      <c r="S88" s="41">
        <f t="shared" si="78"/>
        <v>771.78873669638642</v>
      </c>
      <c r="T88" s="41">
        <f t="shared" si="79"/>
        <v>3008.6020023389633</v>
      </c>
      <c r="U88" s="41">
        <f t="shared" si="80"/>
        <v>1065.4753969690767</v>
      </c>
      <c r="V88" s="41">
        <f t="shared" si="85"/>
        <v>262.95386399557339</v>
      </c>
      <c r="W88" s="51"/>
      <c r="X88" s="51"/>
      <c r="Y88" s="41"/>
      <c r="Z88" s="40">
        <f t="shared" si="81"/>
        <v>5108.82</v>
      </c>
      <c r="AA88" s="54">
        <f t="shared" si="82"/>
        <v>771.78873669638642</v>
      </c>
      <c r="AB88" s="54">
        <f t="shared" si="82"/>
        <v>3008.6020023389633</v>
      </c>
      <c r="AC88" s="54">
        <f t="shared" si="82"/>
        <v>1065.4753969690767</v>
      </c>
      <c r="AD88" s="54">
        <f t="shared" si="82"/>
        <v>262.95386399557339</v>
      </c>
      <c r="AE88" s="54">
        <f t="shared" si="82"/>
        <v>0</v>
      </c>
      <c r="AF88" s="54">
        <f t="shared" si="82"/>
        <v>0</v>
      </c>
      <c r="AG88" s="54"/>
      <c r="AH88" s="42">
        <f t="shared" si="83"/>
        <v>5108.82</v>
      </c>
      <c r="AI88" s="56">
        <f t="shared" si="84"/>
        <v>-175.00999999999931</v>
      </c>
    </row>
    <row r="89" spans="1:35" x14ac:dyDescent="0.25">
      <c r="A89" s="31">
        <v>7</v>
      </c>
      <c r="B89" s="52">
        <v>264.10000000000002</v>
      </c>
      <c r="C89" s="33">
        <v>2.2999999999999998</v>
      </c>
      <c r="D89" s="33">
        <v>8.91</v>
      </c>
      <c r="E89" s="33">
        <v>2.96</v>
      </c>
      <c r="F89" s="35">
        <v>0.77</v>
      </c>
      <c r="G89" s="35"/>
      <c r="H89" s="35"/>
      <c r="I89" s="51">
        <v>3940.38</v>
      </c>
      <c r="J89" s="41">
        <f>I89-K89-L89-M89-N89-O89</f>
        <v>602.15599999999972</v>
      </c>
      <c r="K89" s="41">
        <f t="shared" si="72"/>
        <v>2353.1310000000003</v>
      </c>
      <c r="L89" s="41">
        <f t="shared" si="73"/>
        <v>781.7360000000001</v>
      </c>
      <c r="M89" s="41">
        <f t="shared" si="74"/>
        <v>203.35700000000003</v>
      </c>
      <c r="N89" s="41">
        <f t="shared" si="75"/>
        <v>0</v>
      </c>
      <c r="O89" s="41">
        <f>H89*B89</f>
        <v>0</v>
      </c>
      <c r="P89" s="41">
        <f t="shared" si="76"/>
        <v>3.4837858277628047</v>
      </c>
      <c r="Q89" s="40">
        <f t="shared" si="77"/>
        <v>3940.38</v>
      </c>
      <c r="R89" s="51">
        <v>13727.44</v>
      </c>
      <c r="S89" s="41">
        <f t="shared" si="78"/>
        <v>2097.7825389023387</v>
      </c>
      <c r="T89" s="41">
        <f t="shared" si="79"/>
        <v>8197.8044286693166</v>
      </c>
      <c r="U89" s="41">
        <f t="shared" si="80"/>
        <v>2723.4007978519844</v>
      </c>
      <c r="V89" s="41">
        <f t="shared" si="85"/>
        <v>708.45223457636075</v>
      </c>
      <c r="W89" s="51"/>
      <c r="X89" s="51"/>
      <c r="Y89" s="41"/>
      <c r="Z89" s="40">
        <f t="shared" si="81"/>
        <v>13727.439999999999</v>
      </c>
      <c r="AA89" s="54">
        <f t="shared" si="82"/>
        <v>2097.7825389023387</v>
      </c>
      <c r="AB89" s="54">
        <f t="shared" si="82"/>
        <v>8197.8044286693166</v>
      </c>
      <c r="AC89" s="54">
        <f t="shared" si="82"/>
        <v>2723.4007978519844</v>
      </c>
      <c r="AD89" s="54">
        <f t="shared" si="82"/>
        <v>708.45223457636075</v>
      </c>
      <c r="AE89" s="54">
        <f t="shared" si="82"/>
        <v>0</v>
      </c>
      <c r="AF89" s="54">
        <f t="shared" si="82"/>
        <v>0</v>
      </c>
      <c r="AG89" s="54"/>
      <c r="AH89" s="42">
        <f t="shared" si="83"/>
        <v>13727.439999999999</v>
      </c>
      <c r="AI89" s="56">
        <f t="shared" si="84"/>
        <v>-9787.0599999999977</v>
      </c>
    </row>
    <row r="90" spans="1:35" x14ac:dyDescent="0.25">
      <c r="A90" s="31"/>
      <c r="B90" s="52"/>
      <c r="C90" s="33"/>
      <c r="D90" s="33"/>
      <c r="E90" s="33"/>
      <c r="F90" s="35"/>
      <c r="G90" s="35"/>
      <c r="H90" s="35"/>
      <c r="I90" s="51"/>
      <c r="J90" s="41"/>
      <c r="K90" s="41"/>
      <c r="L90" s="41"/>
      <c r="M90" s="41"/>
      <c r="N90" s="41"/>
      <c r="O90" s="41"/>
      <c r="P90" s="41">
        <v>0</v>
      </c>
      <c r="Q90" s="40">
        <f t="shared" si="77"/>
        <v>0</v>
      </c>
      <c r="R90" s="51"/>
      <c r="S90" s="41"/>
      <c r="T90" s="41"/>
      <c r="U90" s="41"/>
      <c r="V90" s="41">
        <f t="shared" si="85"/>
        <v>0</v>
      </c>
      <c r="W90" s="51"/>
      <c r="X90" s="51"/>
      <c r="Y90" s="41"/>
      <c r="Z90" s="40">
        <f t="shared" si="81"/>
        <v>0</v>
      </c>
      <c r="AA90" s="54"/>
      <c r="AB90" s="54"/>
      <c r="AC90" s="54"/>
      <c r="AD90" s="54"/>
      <c r="AE90" s="54"/>
      <c r="AF90" s="54"/>
      <c r="AG90" s="54"/>
      <c r="AH90" s="42"/>
      <c r="AI90" s="56">
        <f t="shared" si="84"/>
        <v>0</v>
      </c>
    </row>
    <row r="91" spans="1:35" x14ac:dyDescent="0.25">
      <c r="A91" s="31">
        <v>8</v>
      </c>
      <c r="B91" s="52">
        <v>286.89999999999998</v>
      </c>
      <c r="C91" s="33">
        <v>2.2999999999999998</v>
      </c>
      <c r="D91" s="33">
        <v>8.85</v>
      </c>
      <c r="E91" s="33">
        <v>2.66</v>
      </c>
      <c r="F91" s="35">
        <v>0.77</v>
      </c>
      <c r="G91" s="35"/>
      <c r="H91" s="35"/>
      <c r="I91" s="51">
        <v>4147.22</v>
      </c>
      <c r="J91" s="41">
        <f>I91-K91-L91-M91-N91-O91</f>
        <v>624.08800000000065</v>
      </c>
      <c r="K91" s="41">
        <f t="shared" si="72"/>
        <v>2539.0649999999996</v>
      </c>
      <c r="L91" s="41">
        <f t="shared" si="73"/>
        <v>763.154</v>
      </c>
      <c r="M91" s="41">
        <f t="shared" si="74"/>
        <v>220.91299999999998</v>
      </c>
      <c r="N91" s="41">
        <f t="shared" si="75"/>
        <v>0</v>
      </c>
      <c r="O91" s="41">
        <f>H91*B91</f>
        <v>0</v>
      </c>
      <c r="P91" s="41">
        <f t="shared" si="76"/>
        <v>0.81118918215093472</v>
      </c>
      <c r="Q91" s="40">
        <f t="shared" si="77"/>
        <v>4147.22</v>
      </c>
      <c r="R91" s="51">
        <v>3364.18</v>
      </c>
      <c r="S91" s="41">
        <f t="shared" si="78"/>
        <v>506.25343431021315</v>
      </c>
      <c r="T91" s="41">
        <f t="shared" si="79"/>
        <v>2059.6620607780628</v>
      </c>
      <c r="U91" s="41">
        <f t="shared" si="80"/>
        <v>619.06226911521446</v>
      </c>
      <c r="V91" s="41">
        <f t="shared" si="85"/>
        <v>179.20223579650943</v>
      </c>
      <c r="W91" s="51"/>
      <c r="X91" s="51"/>
      <c r="Y91" s="41"/>
      <c r="Z91" s="40">
        <f t="shared" si="81"/>
        <v>3364.1799999999994</v>
      </c>
      <c r="AA91" s="54">
        <f t="shared" si="82"/>
        <v>506.25343431021315</v>
      </c>
      <c r="AB91" s="54">
        <f t="shared" si="82"/>
        <v>2059.6620607780628</v>
      </c>
      <c r="AC91" s="54">
        <f t="shared" si="82"/>
        <v>619.06226911521446</v>
      </c>
      <c r="AD91" s="54">
        <f t="shared" si="82"/>
        <v>179.20223579650943</v>
      </c>
      <c r="AE91" s="54">
        <f t="shared" si="82"/>
        <v>0</v>
      </c>
      <c r="AF91" s="54">
        <f t="shared" si="82"/>
        <v>0</v>
      </c>
      <c r="AG91" s="54"/>
      <c r="AH91" s="42">
        <f t="shared" si="83"/>
        <v>3364.1799999999994</v>
      </c>
      <c r="AI91" s="56">
        <f t="shared" si="84"/>
        <v>783.04000000000087</v>
      </c>
    </row>
    <row r="92" spans="1:35" x14ac:dyDescent="0.25">
      <c r="A92" s="31"/>
      <c r="B92" s="52"/>
      <c r="C92" s="33"/>
      <c r="D92" s="33"/>
      <c r="E92" s="33"/>
      <c r="F92" s="35"/>
      <c r="G92" s="35"/>
      <c r="H92" s="35"/>
      <c r="I92" s="51"/>
      <c r="J92" s="41"/>
      <c r="K92" s="41"/>
      <c r="L92" s="41"/>
      <c r="M92" s="41"/>
      <c r="N92" s="41"/>
      <c r="O92" s="41"/>
      <c r="P92" s="41">
        <v>0</v>
      </c>
      <c r="Q92" s="40">
        <f t="shared" si="77"/>
        <v>0</v>
      </c>
      <c r="R92" s="51"/>
      <c r="S92" s="41"/>
      <c r="T92" s="41"/>
      <c r="U92" s="41"/>
      <c r="V92" s="41">
        <f t="shared" si="85"/>
        <v>0</v>
      </c>
      <c r="W92" s="51"/>
      <c r="X92" s="51"/>
      <c r="Y92" s="41"/>
      <c r="Z92" s="40">
        <f t="shared" si="81"/>
        <v>0</v>
      </c>
      <c r="AA92" s="54"/>
      <c r="AB92" s="54"/>
      <c r="AC92" s="54"/>
      <c r="AD92" s="54"/>
      <c r="AE92" s="54"/>
      <c r="AF92" s="54"/>
      <c r="AG92" s="54"/>
      <c r="AH92" s="42"/>
      <c r="AI92" s="56"/>
    </row>
    <row r="93" spans="1:35" x14ac:dyDescent="0.25">
      <c r="A93" s="31"/>
      <c r="B93" s="52"/>
      <c r="C93" s="33"/>
      <c r="D93" s="33"/>
      <c r="E93" s="33"/>
      <c r="F93" s="35"/>
      <c r="G93" s="35"/>
      <c r="H93" s="35"/>
      <c r="I93" s="51"/>
      <c r="J93" s="41"/>
      <c r="K93" s="41"/>
      <c r="L93" s="41"/>
      <c r="M93" s="41"/>
      <c r="N93" s="41"/>
      <c r="O93" s="41"/>
      <c r="P93" s="41">
        <v>0</v>
      </c>
      <c r="Q93" s="40">
        <f t="shared" si="77"/>
        <v>0</v>
      </c>
      <c r="R93" s="51"/>
      <c r="S93" s="41"/>
      <c r="T93" s="41"/>
      <c r="U93" s="41"/>
      <c r="V93" s="41">
        <f t="shared" si="85"/>
        <v>0</v>
      </c>
      <c r="W93" s="51"/>
      <c r="X93" s="51"/>
      <c r="Y93" s="41"/>
      <c r="Z93" s="40">
        <f t="shared" si="81"/>
        <v>0</v>
      </c>
      <c r="AA93" s="54"/>
      <c r="AB93" s="54"/>
      <c r="AC93" s="54"/>
      <c r="AD93" s="54"/>
      <c r="AE93" s="54"/>
      <c r="AF93" s="54"/>
      <c r="AG93" s="54"/>
      <c r="AH93" s="42"/>
      <c r="AI93" s="56"/>
    </row>
    <row r="94" spans="1:35" x14ac:dyDescent="0.25">
      <c r="A94" s="31">
        <v>11</v>
      </c>
      <c r="B94" s="52">
        <v>27.6</v>
      </c>
      <c r="C94" s="33">
        <v>2.48</v>
      </c>
      <c r="D94" s="33">
        <v>8.57</v>
      </c>
      <c r="E94" s="33">
        <v>3.83</v>
      </c>
      <c r="F94" s="35">
        <v>0.77</v>
      </c>
      <c r="G94" s="35">
        <v>5.51</v>
      </c>
      <c r="H94" s="35"/>
      <c r="I94" s="51">
        <v>597.54</v>
      </c>
      <c r="J94" s="41">
        <f t="shared" ref="J94" si="86">I94-K94-L94-M94-N94-O94</f>
        <v>81.971999999999895</v>
      </c>
      <c r="K94" s="41">
        <f t="shared" si="72"/>
        <v>236.53200000000001</v>
      </c>
      <c r="L94" s="41">
        <f t="shared" si="73"/>
        <v>105.70800000000001</v>
      </c>
      <c r="M94" s="41">
        <f t="shared" si="74"/>
        <v>21.252000000000002</v>
      </c>
      <c r="N94" s="41">
        <f t="shared" si="75"/>
        <v>152.07599999999999</v>
      </c>
      <c r="O94" s="41"/>
      <c r="P94" s="41">
        <f t="shared" si="76"/>
        <v>0</v>
      </c>
      <c r="Q94" s="40">
        <f t="shared" si="77"/>
        <v>597.54</v>
      </c>
      <c r="R94" s="51"/>
      <c r="S94" s="41">
        <f t="shared" si="78"/>
        <v>0</v>
      </c>
      <c r="T94" s="41">
        <f t="shared" si="79"/>
        <v>0</v>
      </c>
      <c r="U94" s="41">
        <f t="shared" si="80"/>
        <v>0</v>
      </c>
      <c r="V94" s="41">
        <f t="shared" si="85"/>
        <v>0</v>
      </c>
      <c r="W94" s="51"/>
      <c r="X94" s="51"/>
      <c r="Y94" s="41"/>
      <c r="Z94" s="40">
        <f t="shared" si="81"/>
        <v>0</v>
      </c>
      <c r="AA94" s="54">
        <f t="shared" si="82"/>
        <v>0</v>
      </c>
      <c r="AB94" s="54">
        <f t="shared" si="82"/>
        <v>0</v>
      </c>
      <c r="AC94" s="54">
        <f t="shared" si="82"/>
        <v>0</v>
      </c>
      <c r="AD94" s="54">
        <f t="shared" si="82"/>
        <v>0</v>
      </c>
      <c r="AE94" s="54">
        <f t="shared" si="82"/>
        <v>0</v>
      </c>
      <c r="AF94" s="54">
        <f t="shared" si="82"/>
        <v>0</v>
      </c>
      <c r="AG94" s="54"/>
      <c r="AH94" s="42">
        <f t="shared" si="83"/>
        <v>0</v>
      </c>
      <c r="AI94" s="56">
        <f t="shared" si="84"/>
        <v>597.54</v>
      </c>
    </row>
    <row r="95" spans="1:35" x14ac:dyDescent="0.25">
      <c r="A95" s="31">
        <v>12</v>
      </c>
      <c r="B95" s="52">
        <v>132.1</v>
      </c>
      <c r="C95" s="33">
        <v>2.2999999999999998</v>
      </c>
      <c r="D95" s="33">
        <v>8.07</v>
      </c>
      <c r="E95" s="33">
        <v>3.28</v>
      </c>
      <c r="F95" s="35">
        <v>0.77</v>
      </c>
      <c r="G95" s="35"/>
      <c r="H95" s="35"/>
      <c r="I95" s="51">
        <v>1898.28</v>
      </c>
      <c r="J95" s="41">
        <f>I95-K95-L95-M95-N95</f>
        <v>297.22800000000001</v>
      </c>
      <c r="K95" s="41">
        <f t="shared" si="72"/>
        <v>1066.047</v>
      </c>
      <c r="L95" s="41">
        <f t="shared" si="73"/>
        <v>433.28799999999995</v>
      </c>
      <c r="M95" s="41">
        <f t="shared" si="74"/>
        <v>101.717</v>
      </c>
      <c r="N95" s="41">
        <f t="shared" si="75"/>
        <v>0</v>
      </c>
      <c r="O95" s="41"/>
      <c r="P95" s="41">
        <f t="shared" si="76"/>
        <v>0</v>
      </c>
      <c r="Q95" s="40">
        <f t="shared" si="77"/>
        <v>1898.28</v>
      </c>
      <c r="R95" s="51"/>
      <c r="S95" s="41">
        <f t="shared" si="78"/>
        <v>0</v>
      </c>
      <c r="T95" s="41">
        <f t="shared" si="79"/>
        <v>0</v>
      </c>
      <c r="U95" s="41">
        <f t="shared" si="80"/>
        <v>0</v>
      </c>
      <c r="V95" s="41">
        <f t="shared" si="85"/>
        <v>0</v>
      </c>
      <c r="W95" s="51"/>
      <c r="X95" s="51"/>
      <c r="Y95" s="41"/>
      <c r="Z95" s="40">
        <f t="shared" si="81"/>
        <v>0</v>
      </c>
      <c r="AA95" s="54"/>
      <c r="AB95" s="54"/>
      <c r="AC95" s="54"/>
      <c r="AD95" s="54"/>
      <c r="AE95" s="54"/>
      <c r="AF95" s="54"/>
      <c r="AG95" s="54"/>
      <c r="AH95" s="42"/>
      <c r="AI95" s="56"/>
    </row>
    <row r="96" spans="1:35" x14ac:dyDescent="0.25">
      <c r="A96" s="31">
        <v>16</v>
      </c>
      <c r="B96" s="52">
        <v>116.9</v>
      </c>
      <c r="C96" s="33">
        <v>2.2999999999999998</v>
      </c>
      <c r="D96" s="33">
        <v>8.9700000000000006</v>
      </c>
      <c r="E96" s="33">
        <v>3.26</v>
      </c>
      <c r="F96" s="35">
        <v>0.77</v>
      </c>
      <c r="G96" s="35"/>
      <c r="H96" s="35"/>
      <c r="I96" s="51">
        <v>1765.19</v>
      </c>
      <c r="J96" s="41">
        <f>I96-K96-L96-M96-N96</f>
        <v>245.48999999999998</v>
      </c>
      <c r="K96" s="41">
        <f t="shared" si="72"/>
        <v>1048.5930000000001</v>
      </c>
      <c r="L96" s="41">
        <f t="shared" si="73"/>
        <v>381.09399999999999</v>
      </c>
      <c r="M96" s="41">
        <f t="shared" si="74"/>
        <v>90.013000000000005</v>
      </c>
      <c r="N96" s="41">
        <f t="shared" si="75"/>
        <v>0</v>
      </c>
      <c r="O96" s="41"/>
      <c r="P96" s="41">
        <f t="shared" si="76"/>
        <v>0.86225278865164656</v>
      </c>
      <c r="Q96" s="40">
        <f t="shared" si="77"/>
        <v>1765.19</v>
      </c>
      <c r="R96" s="51">
        <v>1522.04</v>
      </c>
      <c r="S96" s="41">
        <f t="shared" si="78"/>
        <v>211.67443708609264</v>
      </c>
      <c r="T96" s="41">
        <f t="shared" si="79"/>
        <v>904.15223841059606</v>
      </c>
      <c r="U96" s="41">
        <f t="shared" si="80"/>
        <v>328.5993642384106</v>
      </c>
      <c r="V96" s="41">
        <f t="shared" si="85"/>
        <v>77.613960264900669</v>
      </c>
      <c r="W96" s="51"/>
      <c r="X96" s="51"/>
      <c r="Y96" s="41"/>
      <c r="Z96" s="40">
        <f t="shared" si="81"/>
        <v>1522.04</v>
      </c>
      <c r="AA96" s="54">
        <f t="shared" si="82"/>
        <v>211.67443708609264</v>
      </c>
      <c r="AB96" s="54">
        <f t="shared" si="82"/>
        <v>904.15223841059606</v>
      </c>
      <c r="AC96" s="54">
        <f t="shared" si="82"/>
        <v>328.5993642384106</v>
      </c>
      <c r="AD96" s="54">
        <f t="shared" si="82"/>
        <v>77.613960264900669</v>
      </c>
      <c r="AE96" s="54">
        <f t="shared" si="82"/>
        <v>0</v>
      </c>
      <c r="AF96" s="54">
        <f t="shared" si="82"/>
        <v>0</v>
      </c>
      <c r="AG96" s="54"/>
      <c r="AH96" s="42">
        <f t="shared" si="83"/>
        <v>1522.04</v>
      </c>
      <c r="AI96" s="56">
        <f t="shared" si="84"/>
        <v>243.15000000000009</v>
      </c>
    </row>
    <row r="97" spans="1:35" x14ac:dyDescent="0.25">
      <c r="A97" s="70" t="s">
        <v>37</v>
      </c>
      <c r="B97" s="71">
        <f>SUM(B86:B96)</f>
        <v>2121.3000000000002</v>
      </c>
      <c r="C97" s="33"/>
      <c r="D97" s="34"/>
      <c r="E97" s="34"/>
      <c r="F97" s="35"/>
      <c r="G97" s="35"/>
      <c r="H97" s="35"/>
      <c r="I97" s="43">
        <f>SUM(I86:I96)</f>
        <v>32129.32</v>
      </c>
      <c r="J97" s="43">
        <f t="shared" ref="J97:O97" si="87">SUM(J86:J96)</f>
        <v>4709.5779999999986</v>
      </c>
      <c r="K97" s="43">
        <f t="shared" si="87"/>
        <v>18773.062999999998</v>
      </c>
      <c r="L97" s="43">
        <f t="shared" si="87"/>
        <v>6861.2019999999984</v>
      </c>
      <c r="M97" s="43">
        <f t="shared" si="87"/>
        <v>1633.4010000000001</v>
      </c>
      <c r="N97" s="43">
        <f t="shared" si="87"/>
        <v>152.07599999999999</v>
      </c>
      <c r="O97" s="43">
        <f t="shared" si="87"/>
        <v>0</v>
      </c>
      <c r="P97" s="41">
        <f t="shared" si="76"/>
        <v>0.8415901737104925</v>
      </c>
      <c r="Q97" s="40">
        <f t="shared" si="77"/>
        <v>32129.32</v>
      </c>
      <c r="R97" s="43">
        <f>SUM(R86:R96)</f>
        <v>27039.72</v>
      </c>
      <c r="S97" s="43">
        <f>SUM(S86:S96)</f>
        <v>4107.2804730372818</v>
      </c>
      <c r="T97" s="43">
        <f>SUM(T86:T96)</f>
        <v>16006.192411749751</v>
      </c>
      <c r="U97" s="43">
        <f>SUM(U86:U96)</f>
        <v>5526.2510423541471</v>
      </c>
      <c r="V97" s="43">
        <f>SUM(V86:V96)</f>
        <v>1399.9960728588203</v>
      </c>
      <c r="W97" s="43"/>
      <c r="X97" s="43"/>
      <c r="Y97" s="41"/>
      <c r="Z97" s="40">
        <f t="shared" si="81"/>
        <v>27039.719999999998</v>
      </c>
      <c r="AA97" s="55">
        <f t="shared" ref="AA97:AF97" si="88">SUM(AA86:AA96)</f>
        <v>4107.2804730372818</v>
      </c>
      <c r="AB97" s="55">
        <f t="shared" si="88"/>
        <v>16006.192411749751</v>
      </c>
      <c r="AC97" s="55">
        <f t="shared" si="88"/>
        <v>5526.2510423541471</v>
      </c>
      <c r="AD97" s="55">
        <f t="shared" si="88"/>
        <v>1399.9960728588203</v>
      </c>
      <c r="AE97" s="55">
        <f t="shared" si="88"/>
        <v>0</v>
      </c>
      <c r="AF97" s="55">
        <f t="shared" si="88"/>
        <v>0</v>
      </c>
      <c r="AG97" s="54"/>
      <c r="AH97" s="42">
        <f>SUM(AH86:AH96)</f>
        <v>27039.72</v>
      </c>
      <c r="AI97" s="56">
        <f>SUM(AI86:AI96)</f>
        <v>3191.3200000000047</v>
      </c>
    </row>
    <row r="98" spans="1:35" x14ac:dyDescent="0.25">
      <c r="A98" s="6" t="s">
        <v>56</v>
      </c>
      <c r="B98" s="37"/>
      <c r="C98" s="7"/>
      <c r="D98" s="24"/>
      <c r="E98" s="24"/>
      <c r="F98" s="24"/>
      <c r="G98" s="25"/>
      <c r="H98" s="25"/>
      <c r="I98" s="26"/>
      <c r="J98" s="26"/>
      <c r="K98" s="26"/>
      <c r="L98" s="26"/>
      <c r="M98" s="26"/>
      <c r="N98" s="26"/>
      <c r="O98" s="27"/>
      <c r="P98" s="41"/>
      <c r="Q98" s="40">
        <f t="shared" si="77"/>
        <v>0</v>
      </c>
      <c r="R98" s="26"/>
      <c r="S98" s="26"/>
      <c r="T98" s="26"/>
      <c r="U98" s="26"/>
      <c r="V98" s="26"/>
      <c r="W98" s="26"/>
      <c r="X98" s="27"/>
      <c r="Y98" s="27"/>
      <c r="Z98" s="28"/>
      <c r="AA98" s="29"/>
      <c r="AB98" s="29"/>
      <c r="AC98" s="29"/>
      <c r="AD98" s="29"/>
      <c r="AE98" s="29"/>
      <c r="AF98" s="29"/>
      <c r="AG98" s="29"/>
      <c r="AH98" s="30"/>
      <c r="AI98" s="36"/>
    </row>
    <row r="99" spans="1:35" x14ac:dyDescent="0.25">
      <c r="A99" s="31">
        <v>1</v>
      </c>
      <c r="B99" s="52">
        <v>18.8</v>
      </c>
      <c r="C99" s="33">
        <v>2.2999999999999998</v>
      </c>
      <c r="D99" s="33">
        <v>9.27</v>
      </c>
      <c r="E99" s="33">
        <v>10.1</v>
      </c>
      <c r="F99" s="35">
        <v>0.77</v>
      </c>
      <c r="G99" s="35"/>
      <c r="H99" s="35"/>
      <c r="I99" s="51">
        <v>426.76</v>
      </c>
      <c r="J99" s="41">
        <f>I99-K99-L99-M99-N99</f>
        <v>48.127999999999986</v>
      </c>
      <c r="K99" s="41">
        <f t="shared" ref="K99:K114" si="89">B99*D99</f>
        <v>174.27600000000001</v>
      </c>
      <c r="L99" s="41">
        <f t="shared" ref="L99:L114" si="90">E99*B99</f>
        <v>189.88</v>
      </c>
      <c r="M99" s="41">
        <f t="shared" ref="M99:M114" si="91">F99*B99</f>
        <v>14.476000000000001</v>
      </c>
      <c r="N99" s="41">
        <f t="shared" ref="N99:N114" si="92">G99*B99</f>
        <v>0</v>
      </c>
      <c r="O99" s="41"/>
      <c r="P99" s="41">
        <f t="shared" si="76"/>
        <v>0</v>
      </c>
      <c r="Q99" s="40">
        <f t="shared" si="77"/>
        <v>426.76</v>
      </c>
      <c r="R99" s="51"/>
      <c r="S99" s="41">
        <f t="shared" ref="S99:S112" si="93">R99-T99-U99-V99-W99-X99</f>
        <v>0</v>
      </c>
      <c r="T99" s="41">
        <f t="shared" ref="T99:T112" si="94">P99*K99</f>
        <v>0</v>
      </c>
      <c r="U99" s="41">
        <f t="shared" ref="U99:U112" si="95">L99*P99</f>
        <v>0</v>
      </c>
      <c r="V99" s="41">
        <f t="shared" ref="V99:V114" si="96">P99*M99</f>
        <v>0</v>
      </c>
      <c r="W99" s="51"/>
      <c r="X99" s="51"/>
      <c r="Y99" s="41"/>
      <c r="Z99" s="40">
        <f t="shared" ref="Z99:Z114" si="97">SUM(S99:Y99)</f>
        <v>0</v>
      </c>
      <c r="AA99" s="54">
        <f t="shared" ref="AA99:AF112" si="98">S99</f>
        <v>0</v>
      </c>
      <c r="AB99" s="54">
        <f t="shared" si="98"/>
        <v>0</v>
      </c>
      <c r="AC99" s="54">
        <f t="shared" si="98"/>
        <v>0</v>
      </c>
      <c r="AD99" s="54">
        <f t="shared" si="98"/>
        <v>0</v>
      </c>
      <c r="AE99" s="54">
        <f t="shared" si="98"/>
        <v>0</v>
      </c>
      <c r="AF99" s="54">
        <f t="shared" si="98"/>
        <v>0</v>
      </c>
      <c r="AG99" s="54"/>
      <c r="AH99" s="42">
        <f t="shared" ref="AH99:AH112" si="99">SUM(AA99:AG99)</f>
        <v>0</v>
      </c>
      <c r="AI99" s="56">
        <f t="shared" ref="AI99:AI112" si="100">I99-Z99</f>
        <v>426.76</v>
      </c>
    </row>
    <row r="100" spans="1:35" x14ac:dyDescent="0.25">
      <c r="A100" s="31"/>
      <c r="B100" s="52"/>
      <c r="C100" s="33"/>
      <c r="D100" s="33"/>
      <c r="E100" s="33"/>
      <c r="F100" s="35"/>
      <c r="G100" s="35"/>
      <c r="H100" s="35"/>
      <c r="I100" s="51"/>
      <c r="J100" s="41"/>
      <c r="K100" s="41"/>
      <c r="L100" s="41"/>
      <c r="M100" s="41"/>
      <c r="N100" s="41"/>
      <c r="O100" s="41"/>
      <c r="P100" s="41">
        <v>0</v>
      </c>
      <c r="Q100" s="40">
        <f t="shared" si="77"/>
        <v>0</v>
      </c>
      <c r="R100" s="51"/>
      <c r="S100" s="41"/>
      <c r="T100" s="41"/>
      <c r="U100" s="41"/>
      <c r="V100" s="41">
        <f t="shared" si="96"/>
        <v>0</v>
      </c>
      <c r="W100" s="51"/>
      <c r="X100" s="51"/>
      <c r="Y100" s="41"/>
      <c r="Z100" s="40"/>
      <c r="AA100" s="54"/>
      <c r="AB100" s="54"/>
      <c r="AC100" s="54"/>
      <c r="AD100" s="54"/>
      <c r="AE100" s="54"/>
      <c r="AF100" s="54"/>
      <c r="AG100" s="54"/>
      <c r="AH100" s="42"/>
      <c r="AI100" s="56"/>
    </row>
    <row r="101" spans="1:35" x14ac:dyDescent="0.25">
      <c r="A101" s="31"/>
      <c r="B101" s="52"/>
      <c r="C101" s="33"/>
      <c r="D101" s="33"/>
      <c r="E101" s="33"/>
      <c r="F101" s="35"/>
      <c r="G101" s="35"/>
      <c r="H101" s="35"/>
      <c r="I101" s="51"/>
      <c r="J101" s="41"/>
      <c r="K101" s="41"/>
      <c r="L101" s="41"/>
      <c r="M101" s="41"/>
      <c r="N101" s="41"/>
      <c r="O101" s="41"/>
      <c r="P101" s="41">
        <v>0</v>
      </c>
      <c r="Q101" s="40">
        <f t="shared" si="77"/>
        <v>0</v>
      </c>
      <c r="R101" s="51"/>
      <c r="S101" s="41"/>
      <c r="T101" s="41"/>
      <c r="U101" s="41"/>
      <c r="V101" s="41">
        <f t="shared" si="96"/>
        <v>0</v>
      </c>
      <c r="W101" s="51"/>
      <c r="X101" s="51"/>
      <c r="Y101" s="41"/>
      <c r="Z101" s="40"/>
      <c r="AA101" s="54"/>
      <c r="AB101" s="54"/>
      <c r="AC101" s="54"/>
      <c r="AD101" s="54"/>
      <c r="AE101" s="54"/>
      <c r="AF101" s="54"/>
      <c r="AG101" s="54"/>
      <c r="AH101" s="42"/>
      <c r="AI101" s="56"/>
    </row>
    <row r="102" spans="1:35" x14ac:dyDescent="0.25">
      <c r="A102" s="31"/>
      <c r="B102" s="52"/>
      <c r="C102" s="33"/>
      <c r="D102" s="33"/>
      <c r="E102" s="33"/>
      <c r="F102" s="35"/>
      <c r="G102" s="35"/>
      <c r="H102" s="35"/>
      <c r="I102" s="51"/>
      <c r="J102" s="41"/>
      <c r="K102" s="41"/>
      <c r="L102" s="41"/>
      <c r="M102" s="41"/>
      <c r="N102" s="41"/>
      <c r="O102" s="41"/>
      <c r="P102" s="41">
        <v>0</v>
      </c>
      <c r="Q102" s="40">
        <f t="shared" si="77"/>
        <v>0</v>
      </c>
      <c r="R102" s="51"/>
      <c r="S102" s="41"/>
      <c r="T102" s="41"/>
      <c r="U102" s="41"/>
      <c r="V102" s="41">
        <f t="shared" si="96"/>
        <v>0</v>
      </c>
      <c r="W102" s="51"/>
      <c r="X102" s="51"/>
      <c r="Y102" s="41"/>
      <c r="Z102" s="40"/>
      <c r="AA102" s="54"/>
      <c r="AB102" s="54"/>
      <c r="AC102" s="54"/>
      <c r="AD102" s="54"/>
      <c r="AE102" s="54"/>
      <c r="AF102" s="54"/>
      <c r="AG102" s="54"/>
      <c r="AH102" s="42"/>
      <c r="AI102" s="56"/>
    </row>
    <row r="103" spans="1:35" x14ac:dyDescent="0.25">
      <c r="A103" s="31">
        <v>5</v>
      </c>
      <c r="B103" s="52">
        <v>288</v>
      </c>
      <c r="C103" s="33">
        <v>2.2999999999999998</v>
      </c>
      <c r="D103" s="33">
        <v>8.59</v>
      </c>
      <c r="E103" s="33">
        <v>3.72</v>
      </c>
      <c r="F103" s="35">
        <v>0.77</v>
      </c>
      <c r="G103" s="35"/>
      <c r="H103" s="35"/>
      <c r="I103" s="51">
        <v>4371.84</v>
      </c>
      <c r="J103" s="41">
        <f>I103-K103-L103-M103-N103</f>
        <v>604.79999999999995</v>
      </c>
      <c r="K103" s="41">
        <f t="shared" si="89"/>
        <v>2473.92</v>
      </c>
      <c r="L103" s="41">
        <f t="shared" si="90"/>
        <v>1071.3600000000001</v>
      </c>
      <c r="M103" s="41">
        <f t="shared" si="91"/>
        <v>221.76</v>
      </c>
      <c r="N103" s="41">
        <f t="shared" si="92"/>
        <v>0</v>
      </c>
      <c r="O103" s="41"/>
      <c r="P103" s="41">
        <f t="shared" si="76"/>
        <v>3.1777192211974818</v>
      </c>
      <c r="Q103" s="40">
        <f t="shared" si="77"/>
        <v>4371.84</v>
      </c>
      <c r="R103" s="51">
        <v>13892.48</v>
      </c>
      <c r="S103" s="41">
        <f t="shared" si="93"/>
        <v>1921.8845849802367</v>
      </c>
      <c r="T103" s="41">
        <f t="shared" si="94"/>
        <v>7861.4231357048748</v>
      </c>
      <c r="U103" s="41">
        <f t="shared" si="95"/>
        <v>3404.4812648221346</v>
      </c>
      <c r="V103" s="41">
        <f t="shared" si="96"/>
        <v>704.69101449275354</v>
      </c>
      <c r="W103" s="51"/>
      <c r="X103" s="51"/>
      <c r="Y103" s="41"/>
      <c r="Z103" s="40">
        <f t="shared" si="97"/>
        <v>13892.48</v>
      </c>
      <c r="AA103" s="54">
        <f t="shared" si="98"/>
        <v>1921.8845849802367</v>
      </c>
      <c r="AB103" s="54">
        <f t="shared" si="98"/>
        <v>7861.4231357048748</v>
      </c>
      <c r="AC103" s="54">
        <f t="shared" si="98"/>
        <v>3404.4812648221346</v>
      </c>
      <c r="AD103" s="54">
        <f t="shared" si="98"/>
        <v>704.69101449275354</v>
      </c>
      <c r="AE103" s="54">
        <f t="shared" si="98"/>
        <v>0</v>
      </c>
      <c r="AF103" s="54">
        <f t="shared" si="98"/>
        <v>0</v>
      </c>
      <c r="AG103" s="54"/>
      <c r="AH103" s="42">
        <f t="shared" si="99"/>
        <v>13892.48</v>
      </c>
      <c r="AI103" s="56">
        <f t="shared" si="100"/>
        <v>-9520.64</v>
      </c>
    </row>
    <row r="104" spans="1:35" x14ac:dyDescent="0.25">
      <c r="A104" s="31">
        <v>6</v>
      </c>
      <c r="B104" s="52">
        <v>252.7</v>
      </c>
      <c r="C104" s="33">
        <v>2.2999999999999998</v>
      </c>
      <c r="D104" s="33">
        <v>8.82</v>
      </c>
      <c r="E104" s="33">
        <v>2.5099999999999998</v>
      </c>
      <c r="F104" s="35">
        <v>0.77</v>
      </c>
      <c r="G104" s="35"/>
      <c r="H104" s="35"/>
      <c r="I104" s="51">
        <v>3590.87</v>
      </c>
      <c r="J104" s="41">
        <f>I104-K104-L104-M104-N104-O104</f>
        <v>533.20000000000005</v>
      </c>
      <c r="K104" s="41">
        <f t="shared" si="89"/>
        <v>2228.8139999999999</v>
      </c>
      <c r="L104" s="41">
        <f t="shared" si="90"/>
        <v>634.27699999999993</v>
      </c>
      <c r="M104" s="41">
        <f t="shared" si="91"/>
        <v>194.57900000000001</v>
      </c>
      <c r="N104" s="41">
        <f t="shared" si="92"/>
        <v>0</v>
      </c>
      <c r="O104" s="41">
        <f>H104*B104</f>
        <v>0</v>
      </c>
      <c r="P104" s="41">
        <f t="shared" si="76"/>
        <v>0.39471214496765405</v>
      </c>
      <c r="Q104" s="40">
        <f t="shared" si="77"/>
        <v>3590.87</v>
      </c>
      <c r="R104" s="51">
        <v>1417.36</v>
      </c>
      <c r="S104" s="41">
        <f t="shared" si="93"/>
        <v>210.46051569675322</v>
      </c>
      <c r="T104" s="41">
        <f t="shared" si="94"/>
        <v>879.73995467393684</v>
      </c>
      <c r="U104" s="41">
        <f t="shared" si="95"/>
        <v>250.35683517364868</v>
      </c>
      <c r="V104" s="41">
        <f t="shared" si="96"/>
        <v>76.802694455661168</v>
      </c>
      <c r="W104" s="51"/>
      <c r="X104" s="51"/>
      <c r="Y104" s="41"/>
      <c r="Z104" s="40">
        <f t="shared" si="97"/>
        <v>1417.36</v>
      </c>
      <c r="AA104" s="54">
        <f t="shared" si="98"/>
        <v>210.46051569675322</v>
      </c>
      <c r="AB104" s="54">
        <f t="shared" si="98"/>
        <v>879.73995467393684</v>
      </c>
      <c r="AC104" s="54">
        <f t="shared" si="98"/>
        <v>250.35683517364868</v>
      </c>
      <c r="AD104" s="54">
        <f t="shared" si="98"/>
        <v>76.802694455661168</v>
      </c>
      <c r="AE104" s="54">
        <f t="shared" si="98"/>
        <v>0</v>
      </c>
      <c r="AF104" s="54">
        <f t="shared" si="98"/>
        <v>0</v>
      </c>
      <c r="AG104" s="54"/>
      <c r="AH104" s="42">
        <f t="shared" si="99"/>
        <v>1417.36</v>
      </c>
      <c r="AI104" s="56">
        <f t="shared" si="100"/>
        <v>2173.5100000000002</v>
      </c>
    </row>
    <row r="105" spans="1:35" x14ac:dyDescent="0.25">
      <c r="A105" s="31">
        <v>7</v>
      </c>
      <c r="B105" s="52">
        <v>121.7</v>
      </c>
      <c r="C105" s="33">
        <v>2.2999999999999998</v>
      </c>
      <c r="D105" s="33">
        <v>9.19</v>
      </c>
      <c r="E105" s="33">
        <v>3.45</v>
      </c>
      <c r="F105" s="35">
        <v>0.77</v>
      </c>
      <c r="G105" s="35"/>
      <c r="H105" s="35"/>
      <c r="I105" s="51">
        <v>1917.99</v>
      </c>
      <c r="J105" s="41">
        <f>I105-K105-L105-M105-N105-O105</f>
        <v>285.99299999999999</v>
      </c>
      <c r="K105" s="41">
        <f t="shared" si="89"/>
        <v>1118.423</v>
      </c>
      <c r="L105" s="41">
        <f t="shared" si="90"/>
        <v>419.86500000000001</v>
      </c>
      <c r="M105" s="41">
        <f t="shared" si="91"/>
        <v>93.709000000000003</v>
      </c>
      <c r="N105" s="41">
        <f t="shared" si="92"/>
        <v>0</v>
      </c>
      <c r="O105" s="41">
        <f>H105*B105</f>
        <v>0</v>
      </c>
      <c r="P105" s="41">
        <f t="shared" si="76"/>
        <v>1.4479741813043863</v>
      </c>
      <c r="Q105" s="40">
        <f t="shared" si="77"/>
        <v>1917.99</v>
      </c>
      <c r="R105" s="51">
        <v>2777.2</v>
      </c>
      <c r="S105" s="41">
        <f t="shared" si="93"/>
        <v>414.11048003378528</v>
      </c>
      <c r="T105" s="41">
        <f t="shared" si="94"/>
        <v>1619.4476277769957</v>
      </c>
      <c r="U105" s="41">
        <f t="shared" si="95"/>
        <v>607.95367963336616</v>
      </c>
      <c r="V105" s="41">
        <f t="shared" si="96"/>
        <v>135.68821255585274</v>
      </c>
      <c r="W105" s="51"/>
      <c r="X105" s="51"/>
      <c r="Y105" s="41"/>
      <c r="Z105" s="40">
        <f t="shared" si="97"/>
        <v>2777.2</v>
      </c>
      <c r="AA105" s="54">
        <f t="shared" si="98"/>
        <v>414.11048003378528</v>
      </c>
      <c r="AB105" s="54">
        <f t="shared" si="98"/>
        <v>1619.4476277769957</v>
      </c>
      <c r="AC105" s="54">
        <f t="shared" si="98"/>
        <v>607.95367963336616</v>
      </c>
      <c r="AD105" s="54">
        <f t="shared" si="98"/>
        <v>135.68821255585274</v>
      </c>
      <c r="AE105" s="54">
        <f t="shared" si="98"/>
        <v>0</v>
      </c>
      <c r="AF105" s="54">
        <f t="shared" si="98"/>
        <v>0</v>
      </c>
      <c r="AG105" s="54"/>
      <c r="AH105" s="42">
        <f t="shared" si="99"/>
        <v>2777.2</v>
      </c>
      <c r="AI105" s="56">
        <f t="shared" si="100"/>
        <v>-859.20999999999981</v>
      </c>
    </row>
    <row r="106" spans="1:35" x14ac:dyDescent="0.25">
      <c r="A106" s="31">
        <v>8</v>
      </c>
      <c r="B106" s="52"/>
      <c r="C106" s="33">
        <v>2.2999999999999998</v>
      </c>
      <c r="D106" s="33">
        <v>8.57</v>
      </c>
      <c r="E106" s="33">
        <v>3.07</v>
      </c>
      <c r="F106" s="35">
        <v>0.77</v>
      </c>
      <c r="G106" s="35"/>
      <c r="H106" s="35"/>
      <c r="I106" s="51"/>
      <c r="J106" s="41"/>
      <c r="K106" s="41"/>
      <c r="L106" s="41"/>
      <c r="M106" s="41"/>
      <c r="N106" s="41"/>
      <c r="O106" s="41"/>
      <c r="P106" s="41"/>
      <c r="Q106" s="40"/>
      <c r="R106" s="51"/>
      <c r="S106" s="41"/>
      <c r="T106" s="41"/>
      <c r="U106" s="41"/>
      <c r="V106" s="41"/>
      <c r="W106" s="51"/>
      <c r="X106" s="51"/>
      <c r="Y106" s="41"/>
      <c r="Z106" s="40"/>
      <c r="AA106" s="54"/>
      <c r="AB106" s="54"/>
      <c r="AC106" s="54"/>
      <c r="AD106" s="54"/>
      <c r="AE106" s="54"/>
      <c r="AF106" s="54"/>
      <c r="AG106" s="54"/>
      <c r="AH106" s="42"/>
      <c r="AI106" s="56"/>
    </row>
    <row r="107" spans="1:35" x14ac:dyDescent="0.25">
      <c r="A107" s="31">
        <v>9</v>
      </c>
      <c r="B107" s="52">
        <v>281.60000000000002</v>
      </c>
      <c r="C107" s="33">
        <v>2.2999999999999998</v>
      </c>
      <c r="D107" s="33">
        <v>8.83</v>
      </c>
      <c r="E107" s="33">
        <v>3.26</v>
      </c>
      <c r="F107" s="35">
        <v>0.77</v>
      </c>
      <c r="G107" s="35"/>
      <c r="H107" s="35"/>
      <c r="I107" s="51">
        <v>4269.0600000000004</v>
      </c>
      <c r="J107" s="41">
        <f>I107-K107-L107-M107-N107-O107</f>
        <v>647.6840000000002</v>
      </c>
      <c r="K107" s="41">
        <f t="shared" si="89"/>
        <v>2486.5280000000002</v>
      </c>
      <c r="L107" s="41">
        <f t="shared" si="90"/>
        <v>918.01599999999996</v>
      </c>
      <c r="M107" s="41">
        <f t="shared" si="91"/>
        <v>216.83200000000002</v>
      </c>
      <c r="N107" s="41">
        <f t="shared" si="92"/>
        <v>0</v>
      </c>
      <c r="O107" s="41">
        <f>H107*B107</f>
        <v>0</v>
      </c>
      <c r="P107" s="41">
        <f t="shared" si="76"/>
        <v>0.83521899434535929</v>
      </c>
      <c r="Q107" s="40">
        <f t="shared" si="77"/>
        <v>4269.0600000000004</v>
      </c>
      <c r="R107" s="51">
        <v>3565.6</v>
      </c>
      <c r="S107" s="41">
        <f t="shared" si="93"/>
        <v>540.95797913357978</v>
      </c>
      <c r="T107" s="41">
        <f t="shared" si="94"/>
        <v>2076.7954155715779</v>
      </c>
      <c r="U107" s="41">
        <f t="shared" si="95"/>
        <v>766.74440031294932</v>
      </c>
      <c r="V107" s="41">
        <f t="shared" si="96"/>
        <v>181.10220498189295</v>
      </c>
      <c r="W107" s="51"/>
      <c r="X107" s="51"/>
      <c r="Y107" s="41"/>
      <c r="Z107" s="40">
        <f t="shared" si="97"/>
        <v>3565.6000000000004</v>
      </c>
      <c r="AA107" s="54">
        <f t="shared" si="98"/>
        <v>540.95797913357978</v>
      </c>
      <c r="AB107" s="54">
        <f t="shared" si="98"/>
        <v>2076.7954155715779</v>
      </c>
      <c r="AC107" s="54">
        <f t="shared" si="98"/>
        <v>766.74440031294932</v>
      </c>
      <c r="AD107" s="54">
        <f t="shared" si="98"/>
        <v>181.10220498189295</v>
      </c>
      <c r="AE107" s="54">
        <f t="shared" si="98"/>
        <v>0</v>
      </c>
      <c r="AF107" s="54">
        <f t="shared" si="98"/>
        <v>0</v>
      </c>
      <c r="AG107" s="54"/>
      <c r="AH107" s="42">
        <f t="shared" si="99"/>
        <v>3565.6000000000004</v>
      </c>
      <c r="AI107" s="56">
        <f t="shared" si="100"/>
        <v>703.46</v>
      </c>
    </row>
    <row r="108" spans="1:35" x14ac:dyDescent="0.25">
      <c r="A108" s="31">
        <v>10</v>
      </c>
      <c r="B108" s="52">
        <v>349</v>
      </c>
      <c r="C108" s="33">
        <v>2.2999999999999998</v>
      </c>
      <c r="D108" s="33">
        <v>8.52</v>
      </c>
      <c r="E108" s="33">
        <v>3.97</v>
      </c>
      <c r="F108" s="35">
        <v>0.77</v>
      </c>
      <c r="G108" s="35"/>
      <c r="H108" s="35"/>
      <c r="I108" s="51">
        <v>6032.61</v>
      </c>
      <c r="J108" s="41">
        <f t="shared" ref="J108:J114" si="101">I108-K108-L108-M108-N108</f>
        <v>1404.8699999999997</v>
      </c>
      <c r="K108" s="41">
        <f t="shared" si="89"/>
        <v>2973.48</v>
      </c>
      <c r="L108" s="41">
        <f t="shared" si="90"/>
        <v>1385.53</v>
      </c>
      <c r="M108" s="41">
        <f t="shared" si="91"/>
        <v>268.73</v>
      </c>
      <c r="N108" s="41">
        <f t="shared" si="92"/>
        <v>0</v>
      </c>
      <c r="O108" s="41">
        <f t="shared" ref="O108:O114" si="102">H108*B108</f>
        <v>0</v>
      </c>
      <c r="P108" s="41">
        <f t="shared" si="76"/>
        <v>2.2573446650786311</v>
      </c>
      <c r="Q108" s="40">
        <f t="shared" si="77"/>
        <v>6032.61</v>
      </c>
      <c r="R108" s="51">
        <v>13617.68</v>
      </c>
      <c r="S108" s="41">
        <f t="shared" si="93"/>
        <v>3171.2757996290156</v>
      </c>
      <c r="T108" s="41">
        <f t="shared" si="94"/>
        <v>6712.1692147180083</v>
      </c>
      <c r="U108" s="41">
        <f t="shared" si="95"/>
        <v>3127.6187538063955</v>
      </c>
      <c r="V108" s="41">
        <f t="shared" si="96"/>
        <v>606.6162318465806</v>
      </c>
      <c r="W108" s="51"/>
      <c r="X108" s="51"/>
      <c r="Y108" s="41"/>
      <c r="Z108" s="40">
        <f t="shared" si="97"/>
        <v>13617.68</v>
      </c>
      <c r="AA108" s="54">
        <f t="shared" si="98"/>
        <v>3171.2757996290156</v>
      </c>
      <c r="AB108" s="54">
        <f t="shared" si="98"/>
        <v>6712.1692147180083</v>
      </c>
      <c r="AC108" s="54">
        <f t="shared" si="98"/>
        <v>3127.6187538063955</v>
      </c>
      <c r="AD108" s="54">
        <f t="shared" si="98"/>
        <v>606.6162318465806</v>
      </c>
      <c r="AE108" s="54">
        <f t="shared" si="98"/>
        <v>0</v>
      </c>
      <c r="AF108" s="54">
        <f t="shared" si="98"/>
        <v>0</v>
      </c>
      <c r="AG108" s="54"/>
      <c r="AH108" s="42">
        <f t="shared" si="99"/>
        <v>13617.68</v>
      </c>
      <c r="AI108" s="56">
        <f t="shared" si="100"/>
        <v>-7585.0700000000006</v>
      </c>
    </row>
    <row r="109" spans="1:35" x14ac:dyDescent="0.25">
      <c r="A109" s="31">
        <v>11</v>
      </c>
      <c r="B109" s="52">
        <v>496.9</v>
      </c>
      <c r="C109" s="33">
        <v>2.2999999999999998</v>
      </c>
      <c r="D109" s="33">
        <v>8.31</v>
      </c>
      <c r="E109" s="33">
        <v>3.3</v>
      </c>
      <c r="F109" s="35">
        <v>0.77</v>
      </c>
      <c r="G109" s="35"/>
      <c r="H109" s="35"/>
      <c r="I109" s="51">
        <v>7321.06</v>
      </c>
      <c r="J109" s="41">
        <f t="shared" si="101"/>
        <v>1169.4380000000001</v>
      </c>
      <c r="K109" s="41">
        <f t="shared" si="89"/>
        <v>4129.2390000000005</v>
      </c>
      <c r="L109" s="41">
        <f t="shared" si="90"/>
        <v>1639.7699999999998</v>
      </c>
      <c r="M109" s="41">
        <f t="shared" si="91"/>
        <v>382.613</v>
      </c>
      <c r="N109" s="41">
        <f t="shared" si="92"/>
        <v>0</v>
      </c>
      <c r="O109" s="41">
        <f t="shared" si="102"/>
        <v>0</v>
      </c>
      <c r="P109" s="41">
        <f t="shared" si="76"/>
        <v>0.1940265480681759</v>
      </c>
      <c r="Q109" s="40">
        <f t="shared" si="77"/>
        <v>7321.06</v>
      </c>
      <c r="R109" s="51">
        <v>1420.48</v>
      </c>
      <c r="S109" s="41">
        <f t="shared" si="93"/>
        <v>226.90201831975159</v>
      </c>
      <c r="T109" s="41">
        <f t="shared" si="94"/>
        <v>801.18198931848667</v>
      </c>
      <c r="U109" s="41">
        <f t="shared" si="95"/>
        <v>318.15891272575277</v>
      </c>
      <c r="V109" s="41">
        <f t="shared" si="96"/>
        <v>74.237079636008986</v>
      </c>
      <c r="W109" s="51"/>
      <c r="X109" s="51"/>
      <c r="Y109" s="41"/>
      <c r="Z109" s="40">
        <f t="shared" si="97"/>
        <v>1420.48</v>
      </c>
      <c r="AA109" s="54">
        <f t="shared" si="98"/>
        <v>226.90201831975159</v>
      </c>
      <c r="AB109" s="54">
        <f t="shared" si="98"/>
        <v>801.18198931848667</v>
      </c>
      <c r="AC109" s="54">
        <f t="shared" si="98"/>
        <v>318.15891272575277</v>
      </c>
      <c r="AD109" s="54">
        <f t="shared" si="98"/>
        <v>74.237079636008986</v>
      </c>
      <c r="AE109" s="54">
        <f t="shared" si="98"/>
        <v>0</v>
      </c>
      <c r="AF109" s="54">
        <f t="shared" si="98"/>
        <v>0</v>
      </c>
      <c r="AG109" s="54"/>
      <c r="AH109" s="42">
        <f t="shared" si="99"/>
        <v>1420.48</v>
      </c>
      <c r="AI109" s="56">
        <f t="shared" si="100"/>
        <v>5900.58</v>
      </c>
    </row>
    <row r="110" spans="1:35" x14ac:dyDescent="0.25">
      <c r="A110" s="31">
        <v>12</v>
      </c>
      <c r="B110" s="52">
        <v>70.3</v>
      </c>
      <c r="C110" s="33">
        <v>2.2999999999999998</v>
      </c>
      <c r="D110" s="33">
        <v>8.65</v>
      </c>
      <c r="E110" s="33">
        <v>2.95</v>
      </c>
      <c r="F110" s="35">
        <v>0.77</v>
      </c>
      <c r="G110" s="35"/>
      <c r="H110" s="35"/>
      <c r="I110" s="51">
        <v>1038.33</v>
      </c>
      <c r="J110" s="41">
        <f t="shared" si="101"/>
        <v>168.71899999999991</v>
      </c>
      <c r="K110" s="41">
        <f t="shared" si="89"/>
        <v>608.09500000000003</v>
      </c>
      <c r="L110" s="41">
        <f t="shared" si="90"/>
        <v>207.38499999999999</v>
      </c>
      <c r="M110" s="41">
        <f t="shared" si="91"/>
        <v>54.131</v>
      </c>
      <c r="N110" s="41">
        <f t="shared" si="92"/>
        <v>0</v>
      </c>
      <c r="O110" s="41">
        <f t="shared" si="102"/>
        <v>0</v>
      </c>
      <c r="P110" s="41">
        <f t="shared" si="76"/>
        <v>0.77250970308090883</v>
      </c>
      <c r="Q110" s="40">
        <f t="shared" si="77"/>
        <v>1038.33</v>
      </c>
      <c r="R110" s="51">
        <v>802.12</v>
      </c>
      <c r="S110" s="41">
        <f t="shared" si="93"/>
        <v>130.33706459410777</v>
      </c>
      <c r="T110" s="41">
        <f t="shared" si="94"/>
        <v>469.75928789498528</v>
      </c>
      <c r="U110" s="41">
        <f t="shared" si="95"/>
        <v>160.20692477343428</v>
      </c>
      <c r="V110" s="41">
        <f t="shared" si="96"/>
        <v>41.816722737472674</v>
      </c>
      <c r="W110" s="51"/>
      <c r="X110" s="51"/>
      <c r="Y110" s="41"/>
      <c r="Z110" s="40">
        <f t="shared" si="97"/>
        <v>802.12</v>
      </c>
      <c r="AA110" s="54">
        <f t="shared" si="98"/>
        <v>130.33706459410777</v>
      </c>
      <c r="AB110" s="54">
        <f t="shared" si="98"/>
        <v>469.75928789498528</v>
      </c>
      <c r="AC110" s="54">
        <f t="shared" si="98"/>
        <v>160.20692477343428</v>
      </c>
      <c r="AD110" s="54">
        <f t="shared" si="98"/>
        <v>41.816722737472674</v>
      </c>
      <c r="AE110" s="54">
        <f t="shared" si="98"/>
        <v>0</v>
      </c>
      <c r="AF110" s="54">
        <f t="shared" si="98"/>
        <v>0</v>
      </c>
      <c r="AG110" s="54"/>
      <c r="AH110" s="42">
        <f t="shared" si="99"/>
        <v>802.12</v>
      </c>
      <c r="AI110" s="56">
        <f t="shared" si="100"/>
        <v>236.20999999999992</v>
      </c>
    </row>
    <row r="111" spans="1:35" x14ac:dyDescent="0.25">
      <c r="A111" s="31">
        <v>13</v>
      </c>
      <c r="B111" s="52">
        <v>121.2</v>
      </c>
      <c r="C111" s="33"/>
      <c r="D111" s="33"/>
      <c r="E111" s="33"/>
      <c r="F111" s="35"/>
      <c r="G111" s="35"/>
      <c r="H111" s="35"/>
      <c r="I111" s="51"/>
      <c r="J111" s="41">
        <f t="shared" si="101"/>
        <v>0</v>
      </c>
      <c r="K111" s="41">
        <f t="shared" si="89"/>
        <v>0</v>
      </c>
      <c r="L111" s="41">
        <f t="shared" si="90"/>
        <v>0</v>
      </c>
      <c r="M111" s="41">
        <f t="shared" si="91"/>
        <v>0</v>
      </c>
      <c r="N111" s="41">
        <f t="shared" si="92"/>
        <v>0</v>
      </c>
      <c r="O111" s="41">
        <f t="shared" si="102"/>
        <v>0</v>
      </c>
      <c r="P111" s="41"/>
      <c r="Q111" s="40"/>
      <c r="R111" s="51"/>
      <c r="S111" s="41">
        <f t="shared" si="93"/>
        <v>0</v>
      </c>
      <c r="T111" s="41">
        <f t="shared" si="94"/>
        <v>0</v>
      </c>
      <c r="U111" s="41">
        <f t="shared" si="95"/>
        <v>0</v>
      </c>
      <c r="V111" s="41">
        <f t="shared" si="96"/>
        <v>0</v>
      </c>
      <c r="W111" s="51"/>
      <c r="X111" s="51"/>
      <c r="Y111" s="41"/>
      <c r="Z111" s="40">
        <f t="shared" si="97"/>
        <v>0</v>
      </c>
      <c r="AA111" s="54"/>
      <c r="AB111" s="54"/>
      <c r="AC111" s="54"/>
      <c r="AD111" s="54"/>
      <c r="AE111" s="54"/>
      <c r="AF111" s="54"/>
      <c r="AG111" s="54"/>
      <c r="AH111" s="42"/>
      <c r="AI111" s="56"/>
    </row>
    <row r="112" spans="1:35" x14ac:dyDescent="0.25">
      <c r="A112" s="31">
        <v>14</v>
      </c>
      <c r="B112" s="52">
        <v>66.900000000000006</v>
      </c>
      <c r="C112" s="33">
        <v>2.2999999999999998</v>
      </c>
      <c r="D112" s="33">
        <v>8.9600000000000009</v>
      </c>
      <c r="E112" s="33">
        <v>2.82</v>
      </c>
      <c r="F112" s="35">
        <v>0.77</v>
      </c>
      <c r="G112" s="35"/>
      <c r="H112" s="35"/>
      <c r="I112" s="51">
        <v>992.8</v>
      </c>
      <c r="J112" s="41">
        <f t="shared" si="101"/>
        <v>153.20499999999984</v>
      </c>
      <c r="K112" s="41">
        <f t="shared" si="89"/>
        <v>599.42400000000009</v>
      </c>
      <c r="L112" s="41">
        <f t="shared" si="90"/>
        <v>188.65800000000002</v>
      </c>
      <c r="M112" s="41">
        <f t="shared" si="91"/>
        <v>51.513000000000005</v>
      </c>
      <c r="N112" s="41">
        <f t="shared" si="92"/>
        <v>0</v>
      </c>
      <c r="O112" s="41">
        <f t="shared" si="102"/>
        <v>0</v>
      </c>
      <c r="P112" s="41">
        <v>0</v>
      </c>
      <c r="Q112" s="40">
        <f t="shared" si="77"/>
        <v>992.8</v>
      </c>
      <c r="R112" s="51"/>
      <c r="S112" s="41">
        <f t="shared" si="93"/>
        <v>0</v>
      </c>
      <c r="T112" s="41">
        <f t="shared" si="94"/>
        <v>0</v>
      </c>
      <c r="U112" s="41">
        <f t="shared" si="95"/>
        <v>0</v>
      </c>
      <c r="V112" s="41">
        <f t="shared" si="96"/>
        <v>0</v>
      </c>
      <c r="W112" s="51"/>
      <c r="X112" s="51"/>
      <c r="Y112" s="41"/>
      <c r="Z112" s="40">
        <f t="shared" si="97"/>
        <v>0</v>
      </c>
      <c r="AA112" s="54">
        <f t="shared" si="98"/>
        <v>0</v>
      </c>
      <c r="AB112" s="54">
        <f t="shared" si="98"/>
        <v>0</v>
      </c>
      <c r="AC112" s="54">
        <f t="shared" si="98"/>
        <v>0</v>
      </c>
      <c r="AD112" s="54">
        <f t="shared" si="98"/>
        <v>0</v>
      </c>
      <c r="AE112" s="54">
        <f t="shared" si="98"/>
        <v>0</v>
      </c>
      <c r="AF112" s="54">
        <f t="shared" si="98"/>
        <v>0</v>
      </c>
      <c r="AG112" s="54"/>
      <c r="AH112" s="42">
        <f t="shared" si="99"/>
        <v>0</v>
      </c>
      <c r="AI112" s="56">
        <f t="shared" si="100"/>
        <v>992.8</v>
      </c>
    </row>
    <row r="113" spans="1:35" x14ac:dyDescent="0.25">
      <c r="A113" s="31"/>
      <c r="B113" s="52"/>
      <c r="C113" s="33"/>
      <c r="D113" s="33"/>
      <c r="E113" s="33"/>
      <c r="F113" s="35"/>
      <c r="G113" s="35"/>
      <c r="H113" s="35"/>
      <c r="I113" s="51"/>
      <c r="J113" s="41">
        <f t="shared" si="101"/>
        <v>0</v>
      </c>
      <c r="K113" s="41">
        <f t="shared" si="89"/>
        <v>0</v>
      </c>
      <c r="L113" s="41">
        <f t="shared" si="90"/>
        <v>0</v>
      </c>
      <c r="M113" s="41">
        <f t="shared" si="91"/>
        <v>0</v>
      </c>
      <c r="N113" s="41">
        <f t="shared" si="92"/>
        <v>0</v>
      </c>
      <c r="O113" s="41">
        <f t="shared" si="102"/>
        <v>0</v>
      </c>
      <c r="P113" s="41"/>
      <c r="Q113" s="40"/>
      <c r="R113" s="51"/>
      <c r="S113" s="41"/>
      <c r="T113" s="41"/>
      <c r="U113" s="41"/>
      <c r="V113" s="41">
        <f t="shared" si="96"/>
        <v>0</v>
      </c>
      <c r="W113" s="51"/>
      <c r="X113" s="51"/>
      <c r="Y113" s="41"/>
      <c r="Z113" s="40">
        <f t="shared" si="97"/>
        <v>0</v>
      </c>
      <c r="AA113" s="54"/>
      <c r="AB113" s="54"/>
      <c r="AC113" s="54"/>
      <c r="AD113" s="54"/>
      <c r="AE113" s="54"/>
      <c r="AF113" s="54"/>
      <c r="AG113" s="54"/>
      <c r="AH113" s="42"/>
      <c r="AI113" s="56"/>
    </row>
    <row r="114" spans="1:35" x14ac:dyDescent="0.25">
      <c r="A114" s="31">
        <v>32</v>
      </c>
      <c r="B114" s="52">
        <v>54.9</v>
      </c>
      <c r="C114" s="33">
        <v>2.2999999999999998</v>
      </c>
      <c r="D114" s="33">
        <v>8.6999999999999993</v>
      </c>
      <c r="E114" s="33">
        <v>2.02</v>
      </c>
      <c r="F114" s="35">
        <v>0.77</v>
      </c>
      <c r="G114" s="35"/>
      <c r="H114" s="35"/>
      <c r="I114" s="51">
        <v>741.73</v>
      </c>
      <c r="J114" s="41">
        <f t="shared" si="101"/>
        <v>110.92900000000009</v>
      </c>
      <c r="K114" s="41">
        <f t="shared" si="89"/>
        <v>477.62999999999994</v>
      </c>
      <c r="L114" s="41">
        <f t="shared" si="90"/>
        <v>110.898</v>
      </c>
      <c r="M114" s="41">
        <f t="shared" si="91"/>
        <v>42.273000000000003</v>
      </c>
      <c r="N114" s="41">
        <f t="shared" si="92"/>
        <v>0</v>
      </c>
      <c r="O114" s="41">
        <f t="shared" si="102"/>
        <v>0</v>
      </c>
      <c r="P114" s="41">
        <v>0</v>
      </c>
      <c r="Q114" s="40">
        <f t="shared" si="77"/>
        <v>741.73</v>
      </c>
      <c r="R114" s="51"/>
      <c r="S114" s="41"/>
      <c r="T114" s="41"/>
      <c r="U114" s="41"/>
      <c r="V114" s="41">
        <f t="shared" si="96"/>
        <v>0</v>
      </c>
      <c r="W114" s="51"/>
      <c r="X114" s="51"/>
      <c r="Y114" s="41"/>
      <c r="Z114" s="40">
        <f t="shared" si="97"/>
        <v>0</v>
      </c>
      <c r="AA114" s="54"/>
      <c r="AB114" s="54"/>
      <c r="AC114" s="54"/>
      <c r="AD114" s="54"/>
      <c r="AE114" s="54"/>
      <c r="AF114" s="54"/>
      <c r="AG114" s="54"/>
      <c r="AH114" s="42"/>
      <c r="AI114" s="56"/>
    </row>
    <row r="115" spans="1:35" x14ac:dyDescent="0.25">
      <c r="A115" s="32" t="s">
        <v>37</v>
      </c>
      <c r="B115" s="53">
        <f>SUM(B99:B114)</f>
        <v>2122.0000000000005</v>
      </c>
      <c r="C115" s="33"/>
      <c r="D115" s="34"/>
      <c r="E115" s="34"/>
      <c r="F115" s="35"/>
      <c r="G115" s="35"/>
      <c r="H115" s="35"/>
      <c r="I115" s="43">
        <f t="shared" ref="I115:N115" si="103">SUM(I99:I114)</f>
        <v>30703.050000000003</v>
      </c>
      <c r="J115" s="43">
        <f t="shared" si="103"/>
        <v>5126.9660000000003</v>
      </c>
      <c r="K115" s="43">
        <f t="shared" si="103"/>
        <v>17269.829000000002</v>
      </c>
      <c r="L115" s="43">
        <f t="shared" si="103"/>
        <v>6765.639000000001</v>
      </c>
      <c r="M115" s="43">
        <f t="shared" si="103"/>
        <v>1540.616</v>
      </c>
      <c r="N115" s="43">
        <f t="shared" si="103"/>
        <v>0</v>
      </c>
      <c r="O115" s="43">
        <f>SUM(O103:O114)</f>
        <v>0</v>
      </c>
      <c r="P115" s="41">
        <f t="shared" si="76"/>
        <v>1.221146433334799</v>
      </c>
      <c r="Q115" s="40">
        <f t="shared" si="77"/>
        <v>30703.050000000003</v>
      </c>
      <c r="R115" s="43">
        <f>SUM(R99:R114)</f>
        <v>37492.920000000006</v>
      </c>
      <c r="S115" s="43">
        <f>SUM(S99:S114)</f>
        <v>6615.9284423872305</v>
      </c>
      <c r="T115" s="43">
        <f>SUM(T99:T114)</f>
        <v>20420.516625658864</v>
      </c>
      <c r="U115" s="43">
        <f>SUM(U99:U114)</f>
        <v>8635.5207712476804</v>
      </c>
      <c r="V115" s="43">
        <f>SUM(V99:V114)</f>
        <v>1820.9541607062226</v>
      </c>
      <c r="W115" s="43"/>
      <c r="X115" s="43"/>
      <c r="Y115" s="41"/>
      <c r="Z115" s="40">
        <f t="shared" ref="Z115:AE115" si="104">SUM(Z99:Z114)</f>
        <v>37492.920000000006</v>
      </c>
      <c r="AA115" s="55">
        <f t="shared" si="104"/>
        <v>6615.9284423872305</v>
      </c>
      <c r="AB115" s="55">
        <f t="shared" si="104"/>
        <v>20420.516625658864</v>
      </c>
      <c r="AC115" s="55">
        <f t="shared" si="104"/>
        <v>8635.5207712476804</v>
      </c>
      <c r="AD115" s="55">
        <f t="shared" si="104"/>
        <v>1820.9541607062226</v>
      </c>
      <c r="AE115" s="55">
        <f t="shared" si="104"/>
        <v>0</v>
      </c>
      <c r="AF115" s="55">
        <f>SUM(AF103:AF114)</f>
        <v>0</v>
      </c>
      <c r="AG115" s="54"/>
      <c r="AH115" s="42">
        <f>SUM(AH99:AH114)</f>
        <v>37492.920000000006</v>
      </c>
      <c r="AI115" s="56">
        <f>SUM(AI99:AI114)</f>
        <v>-7531.5999999999995</v>
      </c>
    </row>
    <row r="116" spans="1:35" x14ac:dyDescent="0.25">
      <c r="A116" s="6" t="s">
        <v>45</v>
      </c>
      <c r="B116" s="37"/>
      <c r="P116" s="41">
        <v>0</v>
      </c>
      <c r="Q116" s="40">
        <f t="shared" si="77"/>
        <v>0</v>
      </c>
    </row>
    <row r="117" spans="1:35" x14ac:dyDescent="0.25">
      <c r="A117" s="31">
        <v>5</v>
      </c>
      <c r="B117" s="52">
        <v>212.7</v>
      </c>
      <c r="C117" s="33">
        <v>2.48</v>
      </c>
      <c r="D117" s="33">
        <v>8.69</v>
      </c>
      <c r="E117" s="33">
        <v>4.29</v>
      </c>
      <c r="F117" s="35">
        <v>0.77</v>
      </c>
      <c r="G117" s="35">
        <v>5.51</v>
      </c>
      <c r="H117" s="35"/>
      <c r="I117" s="51">
        <v>4632.6099999999997</v>
      </c>
      <c r="J117" s="41">
        <f t="shared" ref="J117:J122" si="105">I117-K117-L117-M117-N117</f>
        <v>536.00800000000004</v>
      </c>
      <c r="K117" s="41">
        <f t="shared" ref="K117:K122" si="106">B117*D117</f>
        <v>1848.3629999999998</v>
      </c>
      <c r="L117" s="41">
        <f t="shared" ref="L117:L122" si="107">E117*B117</f>
        <v>912.48299999999995</v>
      </c>
      <c r="M117" s="41">
        <f t="shared" ref="M117:M122" si="108">F117*B117</f>
        <v>163.779</v>
      </c>
      <c r="N117" s="41">
        <f>G117*B117</f>
        <v>1171.9769999999999</v>
      </c>
      <c r="O117" s="41"/>
      <c r="P117" s="41">
        <f t="shared" si="76"/>
        <v>0.24893526543352454</v>
      </c>
      <c r="Q117" s="40">
        <f t="shared" si="77"/>
        <v>4632.6099999999997</v>
      </c>
      <c r="R117" s="51">
        <v>1153.22</v>
      </c>
      <c r="S117" s="41">
        <f t="shared" ref="S117:S122" si="109">R117-T117-U117-V117-W117-X117</f>
        <v>425.17769933147838</v>
      </c>
      <c r="T117" s="41">
        <f>P117*K117</f>
        <v>460.12273402250565</v>
      </c>
      <c r="U117" s="41">
        <f>L117*P117</f>
        <v>227.14919780857875</v>
      </c>
      <c r="V117" s="41">
        <f t="shared" ref="V117:V125" si="110">P117*M117</f>
        <v>40.770368837437218</v>
      </c>
      <c r="W117" s="51"/>
      <c r="X117" s="51"/>
      <c r="Y117" s="41"/>
      <c r="Z117" s="40">
        <f t="shared" ref="Z117:Z122" si="111">SUM(S117:Y117)</f>
        <v>1153.22</v>
      </c>
      <c r="AA117" s="54">
        <f t="shared" ref="AA117:AF122" si="112">S117</f>
        <v>425.17769933147838</v>
      </c>
      <c r="AB117" s="54">
        <f t="shared" si="112"/>
        <v>460.12273402250565</v>
      </c>
      <c r="AC117" s="54">
        <f t="shared" si="112"/>
        <v>227.14919780857875</v>
      </c>
      <c r="AD117" s="54">
        <f t="shared" si="112"/>
        <v>40.770368837437218</v>
      </c>
      <c r="AE117" s="54">
        <f t="shared" si="112"/>
        <v>0</v>
      </c>
      <c r="AF117" s="54">
        <f t="shared" si="112"/>
        <v>0</v>
      </c>
      <c r="AG117" s="54"/>
      <c r="AH117" s="42">
        <f t="shared" ref="AH117:AH122" si="113">SUM(AA117:AG117)</f>
        <v>1153.22</v>
      </c>
      <c r="AI117" s="56">
        <f t="shared" ref="AI117:AI122" si="114">I117-Z117</f>
        <v>3479.3899999999994</v>
      </c>
    </row>
    <row r="118" spans="1:35" x14ac:dyDescent="0.25">
      <c r="A118" s="31">
        <v>13</v>
      </c>
      <c r="B118" s="52"/>
      <c r="C118" s="33"/>
      <c r="D118" s="33"/>
      <c r="E118" s="33"/>
      <c r="F118" s="35"/>
      <c r="G118" s="35"/>
      <c r="H118" s="35"/>
      <c r="I118" s="51"/>
      <c r="J118" s="41">
        <f t="shared" si="105"/>
        <v>0</v>
      </c>
      <c r="K118" s="41">
        <f t="shared" si="106"/>
        <v>0</v>
      </c>
      <c r="L118" s="41">
        <f t="shared" si="107"/>
        <v>0</v>
      </c>
      <c r="M118" s="41">
        <f t="shared" si="108"/>
        <v>0</v>
      </c>
      <c r="N118" s="41">
        <v>0</v>
      </c>
      <c r="O118" s="41"/>
      <c r="P118" s="41"/>
      <c r="Q118" s="40">
        <f t="shared" si="77"/>
        <v>0</v>
      </c>
      <c r="R118" s="51"/>
      <c r="S118" s="41">
        <f t="shared" si="109"/>
        <v>0</v>
      </c>
      <c r="T118" s="41">
        <v>0</v>
      </c>
      <c r="U118" s="41">
        <v>0</v>
      </c>
      <c r="V118" s="41">
        <f t="shared" si="110"/>
        <v>0</v>
      </c>
      <c r="W118" s="51"/>
      <c r="X118" s="51"/>
      <c r="Y118" s="41"/>
      <c r="Z118" s="40">
        <f t="shared" si="111"/>
        <v>0</v>
      </c>
      <c r="AA118" s="54">
        <f t="shared" si="112"/>
        <v>0</v>
      </c>
      <c r="AB118" s="54">
        <f t="shared" si="112"/>
        <v>0</v>
      </c>
      <c r="AC118" s="54">
        <f t="shared" si="112"/>
        <v>0</v>
      </c>
      <c r="AD118" s="54">
        <f t="shared" si="112"/>
        <v>0</v>
      </c>
      <c r="AE118" s="54">
        <f t="shared" si="112"/>
        <v>0</v>
      </c>
      <c r="AF118" s="54">
        <f t="shared" si="112"/>
        <v>0</v>
      </c>
      <c r="AG118" s="54"/>
      <c r="AH118" s="42">
        <f t="shared" si="113"/>
        <v>0</v>
      </c>
      <c r="AI118" s="56">
        <f t="shared" si="114"/>
        <v>0</v>
      </c>
    </row>
    <row r="119" spans="1:35" x14ac:dyDescent="0.25">
      <c r="A119" s="31">
        <v>15</v>
      </c>
      <c r="B119" s="52">
        <v>603.4</v>
      </c>
      <c r="C119" s="33">
        <v>2.2999999999999998</v>
      </c>
      <c r="D119" s="33">
        <v>9.02</v>
      </c>
      <c r="E119" s="33">
        <v>3.75</v>
      </c>
      <c r="F119" s="35">
        <v>0.77</v>
      </c>
      <c r="G119" s="35"/>
      <c r="H119" s="35"/>
      <c r="I119" s="51">
        <v>9515.64</v>
      </c>
      <c r="J119" s="41">
        <f t="shared" si="105"/>
        <v>1345.6039999999998</v>
      </c>
      <c r="K119" s="41">
        <f t="shared" si="106"/>
        <v>5442.6679999999997</v>
      </c>
      <c r="L119" s="41">
        <f t="shared" si="107"/>
        <v>2262.75</v>
      </c>
      <c r="M119" s="41">
        <f t="shared" si="108"/>
        <v>464.61799999999999</v>
      </c>
      <c r="N119" s="41">
        <v>0</v>
      </c>
      <c r="O119" s="41"/>
      <c r="P119" s="41">
        <f t="shared" si="76"/>
        <v>0.64482683245688155</v>
      </c>
      <c r="Q119" s="40">
        <f t="shared" si="77"/>
        <v>9515.64</v>
      </c>
      <c r="R119" s="51">
        <v>6135.94</v>
      </c>
      <c r="S119" s="41">
        <f t="shared" si="109"/>
        <v>5836.3418467575484</v>
      </c>
      <c r="T119" s="41">
        <v>0</v>
      </c>
      <c r="U119" s="41">
        <v>0</v>
      </c>
      <c r="V119" s="41">
        <f t="shared" si="110"/>
        <v>299.59815324245136</v>
      </c>
      <c r="W119" s="51"/>
      <c r="X119" s="51"/>
      <c r="Y119" s="41"/>
      <c r="Z119" s="40">
        <f t="shared" si="111"/>
        <v>6135.94</v>
      </c>
      <c r="AA119" s="54">
        <f t="shared" si="112"/>
        <v>5836.3418467575484</v>
      </c>
      <c r="AB119" s="54">
        <f t="shared" si="112"/>
        <v>0</v>
      </c>
      <c r="AC119" s="54">
        <f t="shared" si="112"/>
        <v>0</v>
      </c>
      <c r="AD119" s="54">
        <f t="shared" si="112"/>
        <v>299.59815324245136</v>
      </c>
      <c r="AE119" s="54">
        <f t="shared" si="112"/>
        <v>0</v>
      </c>
      <c r="AF119" s="54">
        <f t="shared" si="112"/>
        <v>0</v>
      </c>
      <c r="AG119" s="54"/>
      <c r="AH119" s="42">
        <f t="shared" si="113"/>
        <v>6135.94</v>
      </c>
      <c r="AI119" s="56">
        <f t="shared" si="114"/>
        <v>3379.7</v>
      </c>
    </row>
    <row r="120" spans="1:35" x14ac:dyDescent="0.25">
      <c r="A120" s="31">
        <v>16</v>
      </c>
      <c r="B120" s="52">
        <v>127.5</v>
      </c>
      <c r="C120" s="33">
        <v>2.2999999999999998</v>
      </c>
      <c r="D120" s="33">
        <v>8.6999999999999993</v>
      </c>
      <c r="E120" s="33">
        <v>3</v>
      </c>
      <c r="F120" s="35">
        <v>0.77</v>
      </c>
      <c r="G120" s="35"/>
      <c r="H120" s="35"/>
      <c r="I120" s="51">
        <v>1898.48</v>
      </c>
      <c r="J120" s="41">
        <f t="shared" si="105"/>
        <v>308.55500000000001</v>
      </c>
      <c r="K120" s="41">
        <f t="shared" si="106"/>
        <v>1109.25</v>
      </c>
      <c r="L120" s="41">
        <f t="shared" si="107"/>
        <v>382.5</v>
      </c>
      <c r="M120" s="41">
        <f t="shared" si="108"/>
        <v>98.174999999999997</v>
      </c>
      <c r="N120" s="41">
        <v>0</v>
      </c>
      <c r="O120" s="41"/>
      <c r="P120" s="41">
        <f t="shared" si="76"/>
        <v>0</v>
      </c>
      <c r="Q120" s="40">
        <f t="shared" si="77"/>
        <v>1898.48</v>
      </c>
      <c r="R120" s="51"/>
      <c r="S120" s="41">
        <f t="shared" si="109"/>
        <v>0</v>
      </c>
      <c r="T120" s="41">
        <v>0</v>
      </c>
      <c r="U120" s="41">
        <v>0</v>
      </c>
      <c r="V120" s="41">
        <f t="shared" si="110"/>
        <v>0</v>
      </c>
      <c r="W120" s="51"/>
      <c r="X120" s="51"/>
      <c r="Y120" s="41"/>
      <c r="Z120" s="40">
        <f t="shared" si="111"/>
        <v>0</v>
      </c>
      <c r="AA120" s="54">
        <f t="shared" si="112"/>
        <v>0</v>
      </c>
      <c r="AB120" s="54">
        <f t="shared" si="112"/>
        <v>0</v>
      </c>
      <c r="AC120" s="54">
        <f t="shared" si="112"/>
        <v>0</v>
      </c>
      <c r="AD120" s="54">
        <f t="shared" si="112"/>
        <v>0</v>
      </c>
      <c r="AE120" s="54">
        <f t="shared" si="112"/>
        <v>0</v>
      </c>
      <c r="AF120" s="54">
        <f t="shared" si="112"/>
        <v>0</v>
      </c>
      <c r="AG120" s="54"/>
      <c r="AH120" s="42">
        <f t="shared" si="113"/>
        <v>0</v>
      </c>
      <c r="AI120" s="56">
        <f t="shared" si="114"/>
        <v>1898.48</v>
      </c>
    </row>
    <row r="121" spans="1:35" x14ac:dyDescent="0.25">
      <c r="A121" s="31">
        <v>17</v>
      </c>
      <c r="B121" s="52">
        <v>130</v>
      </c>
      <c r="C121" s="33">
        <v>2.2999999999999998</v>
      </c>
      <c r="D121" s="33">
        <v>9.0500000000000007</v>
      </c>
      <c r="E121" s="33">
        <v>3.25</v>
      </c>
      <c r="F121" s="35">
        <v>0.77</v>
      </c>
      <c r="G121" s="35"/>
      <c r="H121" s="35"/>
      <c r="I121" s="51">
        <v>1983.8</v>
      </c>
      <c r="J121" s="41">
        <f t="shared" si="105"/>
        <v>284.69999999999993</v>
      </c>
      <c r="K121" s="41">
        <f t="shared" si="106"/>
        <v>1176.5</v>
      </c>
      <c r="L121" s="41">
        <f t="shared" si="107"/>
        <v>422.5</v>
      </c>
      <c r="M121" s="41">
        <f t="shared" si="108"/>
        <v>100.10000000000001</v>
      </c>
      <c r="N121" s="41">
        <f>G121*B121</f>
        <v>0</v>
      </c>
      <c r="O121" s="41"/>
      <c r="P121" s="41">
        <f t="shared" si="76"/>
        <v>5.9134993446920054</v>
      </c>
      <c r="Q121" s="40">
        <f t="shared" si="77"/>
        <v>1983.8</v>
      </c>
      <c r="R121" s="51">
        <v>11731.2</v>
      </c>
      <c r="S121" s="41">
        <f t="shared" si="109"/>
        <v>1683.5732634338142</v>
      </c>
      <c r="T121" s="41">
        <f>P121*K121</f>
        <v>6957.2319790301444</v>
      </c>
      <c r="U121" s="41">
        <f>L121*P121</f>
        <v>2498.4534731323724</v>
      </c>
      <c r="V121" s="41">
        <f t="shared" si="110"/>
        <v>591.94128440366978</v>
      </c>
      <c r="W121" s="51"/>
      <c r="X121" s="51"/>
      <c r="Y121" s="41"/>
      <c r="Z121" s="40">
        <f t="shared" si="111"/>
        <v>11731.200000000003</v>
      </c>
      <c r="AA121" s="54">
        <f t="shared" si="112"/>
        <v>1683.5732634338142</v>
      </c>
      <c r="AB121" s="54">
        <f t="shared" si="112"/>
        <v>6957.2319790301444</v>
      </c>
      <c r="AC121" s="54">
        <f t="shared" si="112"/>
        <v>2498.4534731323724</v>
      </c>
      <c r="AD121" s="54">
        <f t="shared" si="112"/>
        <v>591.94128440366978</v>
      </c>
      <c r="AE121" s="54">
        <f t="shared" si="112"/>
        <v>0</v>
      </c>
      <c r="AF121" s="54">
        <f t="shared" si="112"/>
        <v>0</v>
      </c>
      <c r="AG121" s="54"/>
      <c r="AH121" s="42">
        <f t="shared" si="113"/>
        <v>11731.200000000003</v>
      </c>
      <c r="AI121" s="56">
        <f t="shared" si="114"/>
        <v>-9747.4000000000033</v>
      </c>
    </row>
    <row r="122" spans="1:35" x14ac:dyDescent="0.25">
      <c r="A122" s="31" t="s">
        <v>38</v>
      </c>
      <c r="B122" s="52">
        <v>160.30000000000001</v>
      </c>
      <c r="C122" s="33">
        <v>2.2999999999999998</v>
      </c>
      <c r="D122" s="33">
        <v>9.6</v>
      </c>
      <c r="E122" s="33">
        <v>1.51</v>
      </c>
      <c r="F122" s="35">
        <v>0.77</v>
      </c>
      <c r="G122" s="35"/>
      <c r="H122" s="35"/>
      <c r="I122" s="51">
        <v>2245.8000000000002</v>
      </c>
      <c r="J122" s="41">
        <f t="shared" si="105"/>
        <v>341.43600000000004</v>
      </c>
      <c r="K122" s="41">
        <f t="shared" si="106"/>
        <v>1538.88</v>
      </c>
      <c r="L122" s="41">
        <f t="shared" si="107"/>
        <v>242.05300000000003</v>
      </c>
      <c r="M122" s="41">
        <f t="shared" si="108"/>
        <v>123.43100000000001</v>
      </c>
      <c r="N122" s="41">
        <f>G122*B122</f>
        <v>0</v>
      </c>
      <c r="O122" s="41"/>
      <c r="P122" s="41">
        <f t="shared" si="76"/>
        <v>0.56788226912458806</v>
      </c>
      <c r="Q122" s="40">
        <f t="shared" si="77"/>
        <v>2245.8000000000002</v>
      </c>
      <c r="R122" s="51">
        <v>1275.3499999999999</v>
      </c>
      <c r="S122" s="41">
        <f t="shared" si="109"/>
        <v>193.89545044082286</v>
      </c>
      <c r="T122" s="41">
        <f>P122*K122</f>
        <v>873.90266631044608</v>
      </c>
      <c r="U122" s="41">
        <f>L122*P122</f>
        <v>137.45760688841392</v>
      </c>
      <c r="V122" s="41">
        <f t="shared" si="110"/>
        <v>70.094276360317039</v>
      </c>
      <c r="W122" s="51"/>
      <c r="X122" s="51"/>
      <c r="Y122" s="41"/>
      <c r="Z122" s="40">
        <f t="shared" si="111"/>
        <v>1275.3499999999999</v>
      </c>
      <c r="AA122" s="54">
        <f t="shared" si="112"/>
        <v>193.89545044082286</v>
      </c>
      <c r="AB122" s="54">
        <f t="shared" si="112"/>
        <v>873.90266631044608</v>
      </c>
      <c r="AC122" s="54">
        <f t="shared" si="112"/>
        <v>137.45760688841392</v>
      </c>
      <c r="AD122" s="54">
        <f t="shared" si="112"/>
        <v>70.094276360317039</v>
      </c>
      <c r="AE122" s="54">
        <f t="shared" si="112"/>
        <v>0</v>
      </c>
      <c r="AF122" s="54">
        <f t="shared" si="112"/>
        <v>0</v>
      </c>
      <c r="AG122" s="54"/>
      <c r="AH122" s="42">
        <f t="shared" si="113"/>
        <v>1275.3499999999999</v>
      </c>
      <c r="AI122" s="56">
        <f t="shared" si="114"/>
        <v>970.45000000000027</v>
      </c>
    </row>
    <row r="123" spans="1:35" x14ac:dyDescent="0.25">
      <c r="A123" s="32" t="s">
        <v>37</v>
      </c>
      <c r="B123" s="53">
        <f>SUM(B117:B122)</f>
        <v>1233.8999999999999</v>
      </c>
      <c r="C123" s="33"/>
      <c r="D123" s="34"/>
      <c r="E123" s="34"/>
      <c r="F123" s="35"/>
      <c r="G123" s="35"/>
      <c r="H123" s="35"/>
      <c r="I123" s="43">
        <f t="shared" ref="I123:O123" si="115">SUM(I117:I122)</f>
        <v>20276.329999999998</v>
      </c>
      <c r="J123" s="43">
        <f t="shared" si="115"/>
        <v>2816.3029999999999</v>
      </c>
      <c r="K123" s="43">
        <f t="shared" si="115"/>
        <v>11115.661</v>
      </c>
      <c r="L123" s="43">
        <f t="shared" si="115"/>
        <v>4222.2860000000001</v>
      </c>
      <c r="M123" s="43">
        <f t="shared" si="115"/>
        <v>950.10299999999995</v>
      </c>
      <c r="N123" s="43">
        <f t="shared" si="115"/>
        <v>1171.9769999999999</v>
      </c>
      <c r="O123" s="43">
        <f t="shared" si="115"/>
        <v>0</v>
      </c>
      <c r="P123" s="41">
        <f t="shared" si="76"/>
        <v>1.0009557942684895</v>
      </c>
      <c r="Q123" s="40">
        <f t="shared" si="77"/>
        <v>20276.329999999998</v>
      </c>
      <c r="R123" s="43">
        <f>SUM(R117:R122)</f>
        <v>20295.71</v>
      </c>
      <c r="S123" s="43">
        <f t="shared" ref="S123:V123" si="116">SUM(S117:S122)</f>
        <v>8138.9882599636639</v>
      </c>
      <c r="T123" s="43">
        <f t="shared" si="116"/>
        <v>8291.2573793630963</v>
      </c>
      <c r="U123" s="43">
        <f t="shared" si="116"/>
        <v>2863.0602778293651</v>
      </c>
      <c r="V123" s="43">
        <f t="shared" si="116"/>
        <v>1002.4040828438754</v>
      </c>
      <c r="W123" s="43"/>
      <c r="X123" s="43"/>
      <c r="Y123" s="41"/>
      <c r="Z123" s="40">
        <f t="shared" ref="Z123:AF123" si="117">SUM(Z117:Z122)</f>
        <v>20295.71</v>
      </c>
      <c r="AA123" s="55">
        <f t="shared" si="117"/>
        <v>8138.9882599636639</v>
      </c>
      <c r="AB123" s="55">
        <f t="shared" si="117"/>
        <v>8291.2573793630963</v>
      </c>
      <c r="AC123" s="55">
        <f t="shared" si="117"/>
        <v>2863.0602778293651</v>
      </c>
      <c r="AD123" s="55">
        <f t="shared" si="117"/>
        <v>1002.4040828438754</v>
      </c>
      <c r="AE123" s="55">
        <f t="shared" si="117"/>
        <v>0</v>
      </c>
      <c r="AF123" s="55">
        <f t="shared" si="117"/>
        <v>0</v>
      </c>
      <c r="AG123" s="54"/>
      <c r="AH123" s="42">
        <f>SUM(AH117:AH122)</f>
        <v>20295.71</v>
      </c>
      <c r="AI123" s="56">
        <f>SUM(AI117:AI122)</f>
        <v>-19.380000000003292</v>
      </c>
    </row>
    <row r="124" spans="1:35" x14ac:dyDescent="0.25">
      <c r="A124" t="s">
        <v>40</v>
      </c>
      <c r="G124" s="65"/>
      <c r="J124" s="51"/>
      <c r="K124" s="51"/>
      <c r="P124" s="41">
        <v>0</v>
      </c>
      <c r="Q124" s="40">
        <f t="shared" si="77"/>
        <v>0</v>
      </c>
      <c r="V124" s="151"/>
    </row>
    <row r="125" spans="1:35" x14ac:dyDescent="0.25">
      <c r="A125" s="31">
        <v>2</v>
      </c>
      <c r="B125" s="52">
        <v>418.2</v>
      </c>
      <c r="C125" s="33">
        <v>2.2999999999999998</v>
      </c>
      <c r="D125" s="33">
        <v>8.86</v>
      </c>
      <c r="E125" s="33">
        <v>3.15</v>
      </c>
      <c r="F125" s="35">
        <v>0.77</v>
      </c>
      <c r="G125" s="35"/>
      <c r="H125" s="35"/>
      <c r="I125" s="51">
        <v>6302.28</v>
      </c>
      <c r="J125" s="41">
        <f>I125-K125-L125-M125-N125</f>
        <v>957.68400000000031</v>
      </c>
      <c r="K125" s="41">
        <f>B125*D125</f>
        <v>3705.2519999999995</v>
      </c>
      <c r="L125" s="41">
        <f>E125*B125</f>
        <v>1317.33</v>
      </c>
      <c r="M125" s="41">
        <f>F125*B125</f>
        <v>322.01400000000001</v>
      </c>
      <c r="N125" s="41">
        <f>G125*B125</f>
        <v>0</v>
      </c>
      <c r="O125" s="41"/>
      <c r="P125" s="41">
        <v>0</v>
      </c>
      <c r="Q125" s="40">
        <f t="shared" si="77"/>
        <v>6302.28</v>
      </c>
      <c r="R125" s="51"/>
      <c r="S125" s="41">
        <f>R125-T125-U125-V125-W125-X125</f>
        <v>0</v>
      </c>
      <c r="T125" s="41">
        <f>P125*K125</f>
        <v>0</v>
      </c>
      <c r="U125" s="41">
        <f>L125*P125</f>
        <v>0</v>
      </c>
      <c r="V125" s="41">
        <f t="shared" si="110"/>
        <v>0</v>
      </c>
      <c r="W125" s="51"/>
      <c r="X125" s="51"/>
      <c r="Y125" s="41"/>
      <c r="Z125" s="40">
        <f>SUM(S125:Y125)</f>
        <v>0</v>
      </c>
      <c r="AA125" s="54">
        <f t="shared" ref="AA125:AF128" si="118">S125</f>
        <v>0</v>
      </c>
      <c r="AB125" s="54">
        <f t="shared" si="118"/>
        <v>0</v>
      </c>
      <c r="AC125" s="54">
        <f t="shared" si="118"/>
        <v>0</v>
      </c>
      <c r="AD125" s="54">
        <f t="shared" si="118"/>
        <v>0</v>
      </c>
      <c r="AE125" s="54">
        <f t="shared" si="118"/>
        <v>0</v>
      </c>
      <c r="AF125" s="54">
        <f t="shared" si="118"/>
        <v>0</v>
      </c>
      <c r="AG125" s="54"/>
      <c r="AH125" s="42">
        <f>SUM(AA125:AG125)</f>
        <v>0</v>
      </c>
      <c r="AI125" s="56">
        <f>I125-Z125</f>
        <v>6302.28</v>
      </c>
    </row>
    <row r="126" spans="1:35" x14ac:dyDescent="0.25">
      <c r="A126" s="31">
        <v>6</v>
      </c>
      <c r="B126" s="52">
        <v>124</v>
      </c>
      <c r="C126" s="33">
        <v>2.2999999999999998</v>
      </c>
      <c r="D126" s="33">
        <v>8.9</v>
      </c>
      <c r="E126" s="33">
        <v>2.95</v>
      </c>
      <c r="F126" s="35">
        <v>0.77</v>
      </c>
      <c r="G126" s="35"/>
      <c r="H126" s="35"/>
      <c r="I126" s="51">
        <v>1837.68</v>
      </c>
      <c r="J126" s="41">
        <f>I126-K126-L126-M126-N126</f>
        <v>272.7999999999999</v>
      </c>
      <c r="K126" s="41">
        <f>B126*D126</f>
        <v>1103.6000000000001</v>
      </c>
      <c r="L126" s="41">
        <f>E126*B126</f>
        <v>365.8</v>
      </c>
      <c r="M126" s="41">
        <f>F126*B126</f>
        <v>95.48</v>
      </c>
      <c r="N126" s="41">
        <f>G126*B126</f>
        <v>0</v>
      </c>
      <c r="O126" s="41"/>
      <c r="P126" s="41">
        <v>0</v>
      </c>
      <c r="Q126" s="40">
        <f t="shared" si="77"/>
        <v>1837.68</v>
      </c>
      <c r="R126" s="51"/>
      <c r="S126" s="41">
        <f>R126-T126-U126-V126-W126-X126</f>
        <v>0</v>
      </c>
      <c r="T126" s="41">
        <f>P126*K126</f>
        <v>0</v>
      </c>
      <c r="U126" s="41">
        <f>L126*P126</f>
        <v>0</v>
      </c>
      <c r="V126" s="41">
        <f>P126*M126</f>
        <v>0</v>
      </c>
      <c r="W126" s="51"/>
      <c r="X126" s="51"/>
      <c r="Y126" s="41"/>
      <c r="Z126" s="40">
        <f>SUM(S126:Y126)</f>
        <v>0</v>
      </c>
      <c r="AA126" s="54">
        <f t="shared" si="118"/>
        <v>0</v>
      </c>
      <c r="AB126" s="54">
        <f t="shared" si="118"/>
        <v>0</v>
      </c>
      <c r="AC126" s="54">
        <f t="shared" si="118"/>
        <v>0</v>
      </c>
      <c r="AD126" s="54">
        <f t="shared" si="118"/>
        <v>0</v>
      </c>
      <c r="AE126" s="54">
        <f t="shared" si="118"/>
        <v>0</v>
      </c>
      <c r="AF126" s="54">
        <f t="shared" si="118"/>
        <v>0</v>
      </c>
      <c r="AG126" s="54"/>
      <c r="AH126" s="42">
        <f>SUM(AA126:AG126)</f>
        <v>0</v>
      </c>
      <c r="AI126" s="56">
        <f>I126-Z126</f>
        <v>1837.68</v>
      </c>
    </row>
    <row r="127" spans="1:35" x14ac:dyDescent="0.25">
      <c r="A127" s="31">
        <v>14</v>
      </c>
      <c r="B127" s="52">
        <v>277.60000000000002</v>
      </c>
      <c r="C127" s="33">
        <v>2.2999999999999998</v>
      </c>
      <c r="D127" s="33">
        <v>9.1999999999999993</v>
      </c>
      <c r="E127" s="33">
        <v>3.02</v>
      </c>
      <c r="F127" s="35">
        <v>0.77</v>
      </c>
      <c r="G127" s="35"/>
      <c r="H127" s="35"/>
      <c r="I127" s="51">
        <v>4191.76</v>
      </c>
      <c r="J127" s="41">
        <f>I127-K127-L127-M127-N127</f>
        <v>585.7360000000001</v>
      </c>
      <c r="K127" s="41">
        <f>B127*D127</f>
        <v>2553.92</v>
      </c>
      <c r="L127" s="41">
        <f>E127*B127</f>
        <v>838.35200000000009</v>
      </c>
      <c r="M127" s="41">
        <f>F127*B127</f>
        <v>213.75200000000001</v>
      </c>
      <c r="N127" s="41">
        <f>G127*B127</f>
        <v>0</v>
      </c>
      <c r="O127" s="41"/>
      <c r="P127" s="41">
        <v>0</v>
      </c>
      <c r="Q127" s="40">
        <f t="shared" si="77"/>
        <v>4191.76</v>
      </c>
      <c r="R127" s="51">
        <v>6473.64</v>
      </c>
      <c r="S127" s="41">
        <f>R127-T127-U127-V127-W127-X127</f>
        <v>6473.64</v>
      </c>
      <c r="T127" s="41">
        <f>P127*K127</f>
        <v>0</v>
      </c>
      <c r="U127" s="41">
        <f>L127*P127</f>
        <v>0</v>
      </c>
      <c r="V127" s="41">
        <f>P127*M127</f>
        <v>0</v>
      </c>
      <c r="W127" s="51"/>
      <c r="X127" s="51"/>
      <c r="Y127" s="41"/>
      <c r="Z127" s="40">
        <f>SUM(S127:Y127)</f>
        <v>6473.64</v>
      </c>
      <c r="AA127" s="54">
        <f t="shared" si="118"/>
        <v>6473.64</v>
      </c>
      <c r="AB127" s="54">
        <f t="shared" si="118"/>
        <v>0</v>
      </c>
      <c r="AC127" s="54">
        <f t="shared" si="118"/>
        <v>0</v>
      </c>
      <c r="AD127" s="54">
        <f t="shared" si="118"/>
        <v>0</v>
      </c>
      <c r="AE127" s="54">
        <f t="shared" si="118"/>
        <v>0</v>
      </c>
      <c r="AF127" s="54">
        <f t="shared" si="118"/>
        <v>0</v>
      </c>
      <c r="AG127" s="54"/>
      <c r="AH127" s="42">
        <f>SUM(AA127:AG127)</f>
        <v>6473.64</v>
      </c>
      <c r="AI127" s="56">
        <f>I127-Z127</f>
        <v>-2281.88</v>
      </c>
    </row>
    <row r="128" spans="1:35" x14ac:dyDescent="0.25">
      <c r="A128" s="31">
        <v>24</v>
      </c>
      <c r="B128" s="52"/>
      <c r="C128" s="33"/>
      <c r="D128" s="33"/>
      <c r="E128" s="33"/>
      <c r="F128" s="35"/>
      <c r="G128" s="35"/>
      <c r="H128" s="35"/>
      <c r="I128" s="51"/>
      <c r="J128" s="41">
        <f>I128-K128-L128-M128-N128</f>
        <v>0</v>
      </c>
      <c r="K128" s="41">
        <f>B128*D128</f>
        <v>0</v>
      </c>
      <c r="L128" s="41">
        <f>E128*B128</f>
        <v>0</v>
      </c>
      <c r="M128" s="41">
        <f>F128*B128</f>
        <v>0</v>
      </c>
      <c r="N128" s="41">
        <f>G128*B128</f>
        <v>0</v>
      </c>
      <c r="O128" s="41"/>
      <c r="P128" s="41">
        <v>0</v>
      </c>
      <c r="Q128" s="40">
        <f t="shared" si="77"/>
        <v>0</v>
      </c>
      <c r="R128" s="51"/>
      <c r="S128" s="41">
        <v>0</v>
      </c>
      <c r="T128" s="41">
        <f>P128*K128</f>
        <v>0</v>
      </c>
      <c r="U128" s="41">
        <f>L128*P128</f>
        <v>0</v>
      </c>
      <c r="V128" s="41">
        <f>M128</f>
        <v>0</v>
      </c>
      <c r="W128" s="51"/>
      <c r="X128" s="51"/>
      <c r="Y128" s="41"/>
      <c r="Z128" s="40">
        <f>SUM(S128:Y128)</f>
        <v>0</v>
      </c>
      <c r="AA128" s="54">
        <f t="shared" si="118"/>
        <v>0</v>
      </c>
      <c r="AB128" s="54">
        <f t="shared" si="118"/>
        <v>0</v>
      </c>
      <c r="AC128" s="54">
        <f t="shared" si="118"/>
        <v>0</v>
      </c>
      <c r="AD128" s="54">
        <f t="shared" si="118"/>
        <v>0</v>
      </c>
      <c r="AE128" s="54">
        <f t="shared" si="118"/>
        <v>0</v>
      </c>
      <c r="AF128" s="54">
        <f t="shared" si="118"/>
        <v>0</v>
      </c>
      <c r="AG128" s="54"/>
      <c r="AH128" s="42">
        <f>SUM(AA128:AG128)</f>
        <v>0</v>
      </c>
      <c r="AI128" s="56">
        <f>I128-Z128</f>
        <v>0</v>
      </c>
    </row>
    <row r="129" spans="1:35" x14ac:dyDescent="0.25">
      <c r="A129" s="32" t="s">
        <v>37</v>
      </c>
      <c r="B129" s="53">
        <f>SUM(B125:B128)</f>
        <v>819.80000000000007</v>
      </c>
      <c r="C129" s="33"/>
      <c r="D129" s="34"/>
      <c r="E129" s="34"/>
      <c r="F129" s="35"/>
      <c r="G129" s="35"/>
      <c r="H129" s="35"/>
      <c r="I129" s="43">
        <f t="shared" ref="I129:O129" si="119">SUM(I125:I128)</f>
        <v>12331.720000000001</v>
      </c>
      <c r="J129" s="43">
        <f t="shared" si="119"/>
        <v>1816.2200000000003</v>
      </c>
      <c r="K129" s="43">
        <f t="shared" si="119"/>
        <v>7362.7719999999999</v>
      </c>
      <c r="L129" s="43">
        <f t="shared" si="119"/>
        <v>2521.482</v>
      </c>
      <c r="M129" s="43">
        <f t="shared" si="119"/>
        <v>631.24600000000009</v>
      </c>
      <c r="N129" s="43">
        <f t="shared" si="119"/>
        <v>0</v>
      </c>
      <c r="O129" s="43">
        <f t="shared" si="119"/>
        <v>0</v>
      </c>
      <c r="P129" s="41">
        <v>0</v>
      </c>
      <c r="Q129" s="40">
        <f t="shared" si="77"/>
        <v>12331.720000000001</v>
      </c>
      <c r="R129" s="43">
        <f>SUM(R125:R128)</f>
        <v>6473.64</v>
      </c>
      <c r="S129" s="43">
        <f>SUM(S125:S128)</f>
        <v>6473.64</v>
      </c>
      <c r="T129" s="43">
        <f>SUM(T125:T128)</f>
        <v>0</v>
      </c>
      <c r="U129" s="43">
        <f>SUM(U125:U128)</f>
        <v>0</v>
      </c>
      <c r="V129" s="43">
        <f>SUM(V125:V128)</f>
        <v>0</v>
      </c>
      <c r="W129" s="43"/>
      <c r="X129" s="43"/>
      <c r="Y129" s="41"/>
      <c r="Z129" s="40">
        <f>SUM(Z125:Z128)</f>
        <v>6473.64</v>
      </c>
      <c r="AA129" s="55">
        <f>SUM(AA125:AA128)</f>
        <v>6473.64</v>
      </c>
      <c r="AB129" s="55">
        <f>SUM(AB125:AB128)</f>
        <v>0</v>
      </c>
      <c r="AC129" s="55">
        <f>SUM(AC125:AC128)</f>
        <v>0</v>
      </c>
      <c r="AD129" s="55">
        <f>SUM(AD125:AD128)</f>
        <v>0</v>
      </c>
      <c r="AE129" s="55">
        <f>SUM(AE127:AE128)</f>
        <v>0</v>
      </c>
      <c r="AF129" s="55">
        <f>SUM(AF125:AF128)</f>
        <v>0</v>
      </c>
      <c r="AG129" s="54"/>
      <c r="AH129" s="42">
        <f>SUM(AH125:AH128)</f>
        <v>6473.64</v>
      </c>
      <c r="AI129" s="56">
        <f>SUM(AI125:AI128)</f>
        <v>5858.08</v>
      </c>
    </row>
    <row r="130" spans="1:35" x14ac:dyDescent="0.25">
      <c r="A130" s="74" t="s">
        <v>41</v>
      </c>
      <c r="B130" s="74"/>
      <c r="G130" s="65"/>
      <c r="I130" t="s">
        <v>59</v>
      </c>
      <c r="P130" s="41">
        <v>0</v>
      </c>
      <c r="Q130" s="40" t="str">
        <f t="shared" si="77"/>
        <v xml:space="preserve"> </v>
      </c>
    </row>
    <row r="131" spans="1:35" x14ac:dyDescent="0.25">
      <c r="A131" s="31">
        <v>15</v>
      </c>
      <c r="B131" s="52">
        <v>61.8</v>
      </c>
      <c r="C131" s="33">
        <v>2.2999999999999998</v>
      </c>
      <c r="D131" s="33">
        <v>9.7100000000000009</v>
      </c>
      <c r="E131" s="33">
        <v>10</v>
      </c>
      <c r="F131" s="35">
        <v>0.77</v>
      </c>
      <c r="G131" s="35"/>
      <c r="H131" s="35"/>
      <c r="I131" s="51">
        <v>1431.29</v>
      </c>
      <c r="J131" s="41">
        <f t="shared" ref="J131:J142" si="120">I131-K131-L131-M131-N131</f>
        <v>165.62599999999998</v>
      </c>
      <c r="K131" s="41">
        <f t="shared" ref="K131:K142" si="121">B131*D131</f>
        <v>600.07799999999997</v>
      </c>
      <c r="L131" s="41">
        <f t="shared" ref="L131:L142" si="122">E131*B131</f>
        <v>618</v>
      </c>
      <c r="M131" s="41">
        <f t="shared" ref="M131:M142" si="123">F131*B131</f>
        <v>47.585999999999999</v>
      </c>
      <c r="N131" s="41">
        <v>0</v>
      </c>
      <c r="O131" s="41"/>
      <c r="P131" s="41">
        <f t="shared" si="76"/>
        <v>2.0103682691837435</v>
      </c>
      <c r="Q131" s="40">
        <f t="shared" si="77"/>
        <v>1431.29</v>
      </c>
      <c r="R131" s="51">
        <v>2877.42</v>
      </c>
      <c r="S131" s="41">
        <f t="shared" ref="S131:S142" si="124">R131-T131-U131-V131-W131-X131</f>
        <v>332.96925495182643</v>
      </c>
      <c r="T131" s="41">
        <f>P131*K131</f>
        <v>1206.3777702352425</v>
      </c>
      <c r="U131" s="41">
        <f>L131*P131</f>
        <v>1242.4075903555536</v>
      </c>
      <c r="V131" s="41">
        <f t="shared" ref="V131:V142" si="125">P131*M131</f>
        <v>95.665384457377613</v>
      </c>
      <c r="W131" s="51"/>
      <c r="X131" s="51"/>
      <c r="Y131" s="41"/>
      <c r="Z131" s="40">
        <f>SUM(S131:Y131)</f>
        <v>2877.42</v>
      </c>
      <c r="AA131" s="54">
        <f t="shared" ref="AA131:AF142" si="126">S131</f>
        <v>332.96925495182643</v>
      </c>
      <c r="AB131" s="54">
        <f t="shared" si="126"/>
        <v>1206.3777702352425</v>
      </c>
      <c r="AC131" s="54">
        <f t="shared" si="126"/>
        <v>1242.4075903555536</v>
      </c>
      <c r="AD131" s="54">
        <f t="shared" si="126"/>
        <v>95.665384457377613</v>
      </c>
      <c r="AE131" s="54">
        <f t="shared" si="126"/>
        <v>0</v>
      </c>
      <c r="AF131" s="54">
        <f t="shared" si="126"/>
        <v>0</v>
      </c>
      <c r="AG131" s="54"/>
      <c r="AH131" s="42">
        <f t="shared" ref="AH131:AH142" si="127">SUM(AA131:AG131)</f>
        <v>2877.42</v>
      </c>
      <c r="AI131" s="56">
        <f t="shared" ref="AI131:AI142" si="128">I131-Z131</f>
        <v>-1446.13</v>
      </c>
    </row>
    <row r="132" spans="1:35" x14ac:dyDescent="0.25">
      <c r="A132" s="31">
        <v>17</v>
      </c>
      <c r="B132" s="52">
        <v>806</v>
      </c>
      <c r="C132" s="33">
        <v>2.2999999999999998</v>
      </c>
      <c r="D132" s="33">
        <v>8.89</v>
      </c>
      <c r="E132" s="33">
        <v>10</v>
      </c>
      <c r="F132" s="35">
        <v>0.77</v>
      </c>
      <c r="G132" s="35"/>
      <c r="H132" s="35"/>
      <c r="I132" s="51">
        <v>10510.24</v>
      </c>
      <c r="J132" s="41">
        <f t="shared" si="120"/>
        <v>-5335.72</v>
      </c>
      <c r="K132" s="41">
        <f t="shared" si="121"/>
        <v>7165.34</v>
      </c>
      <c r="L132" s="41">
        <f t="shared" si="122"/>
        <v>8060</v>
      </c>
      <c r="M132" s="41">
        <f t="shared" si="123"/>
        <v>620.62</v>
      </c>
      <c r="N132" s="41">
        <f t="shared" ref="N132:N142" si="129">G132*B132</f>
        <v>0</v>
      </c>
      <c r="O132" s="41"/>
      <c r="P132" s="41">
        <f t="shared" si="76"/>
        <v>0</v>
      </c>
      <c r="Q132" s="40">
        <f t="shared" si="77"/>
        <v>10510.24</v>
      </c>
      <c r="R132" s="51"/>
      <c r="S132" s="41">
        <f t="shared" si="124"/>
        <v>0</v>
      </c>
      <c r="T132" s="41">
        <f t="shared" ref="T132:T142" si="130">P132*K132</f>
        <v>0</v>
      </c>
      <c r="U132" s="41">
        <f t="shared" ref="U132:U142" si="131">L132*P132</f>
        <v>0</v>
      </c>
      <c r="V132" s="41">
        <f t="shared" si="125"/>
        <v>0</v>
      </c>
      <c r="W132" s="51"/>
      <c r="X132" s="51"/>
      <c r="Y132" s="41"/>
      <c r="Z132" s="40">
        <f t="shared" ref="Z132:Z142" si="132">SUM(S132:Y132)</f>
        <v>0</v>
      </c>
      <c r="AA132" s="54">
        <f t="shared" si="126"/>
        <v>0</v>
      </c>
      <c r="AB132" s="54">
        <f t="shared" si="126"/>
        <v>0</v>
      </c>
      <c r="AC132" s="54">
        <f t="shared" si="126"/>
        <v>0</v>
      </c>
      <c r="AD132" s="54">
        <f t="shared" si="126"/>
        <v>0</v>
      </c>
      <c r="AE132" s="54">
        <f t="shared" si="126"/>
        <v>0</v>
      </c>
      <c r="AF132" s="54">
        <f t="shared" si="126"/>
        <v>0</v>
      </c>
      <c r="AG132" s="54"/>
      <c r="AH132" s="42">
        <f t="shared" si="127"/>
        <v>0</v>
      </c>
      <c r="AI132" s="56">
        <f t="shared" si="128"/>
        <v>10510.24</v>
      </c>
    </row>
    <row r="133" spans="1:35" x14ac:dyDescent="0.25">
      <c r="A133" s="31">
        <v>18</v>
      </c>
      <c r="B133" s="52">
        <v>467</v>
      </c>
      <c r="C133" s="33">
        <v>2.48</v>
      </c>
      <c r="D133" s="33">
        <v>8.4</v>
      </c>
      <c r="E133" s="33">
        <v>3.59</v>
      </c>
      <c r="F133" s="35">
        <v>0.77</v>
      </c>
      <c r="G133" s="35">
        <v>5.51</v>
      </c>
      <c r="H133" s="35"/>
      <c r="I133" s="51">
        <v>16392.689999999999</v>
      </c>
      <c r="J133" s="41">
        <f t="shared" si="120"/>
        <v>1158.159999999998</v>
      </c>
      <c r="K133" s="41">
        <f t="shared" si="121"/>
        <v>3922.8</v>
      </c>
      <c r="L133" s="41">
        <f t="shared" si="122"/>
        <v>1676.53</v>
      </c>
      <c r="M133" s="41">
        <f t="shared" si="123"/>
        <v>359.59000000000003</v>
      </c>
      <c r="N133" s="41">
        <v>9275.61</v>
      </c>
      <c r="O133" s="41"/>
      <c r="P133" s="41">
        <f t="shared" si="76"/>
        <v>0.30197606372108543</v>
      </c>
      <c r="Q133" s="40">
        <f t="shared" si="77"/>
        <v>16392.689999999999</v>
      </c>
      <c r="R133" s="51">
        <v>4950.2</v>
      </c>
      <c r="S133" s="41">
        <f t="shared" si="124"/>
        <v>3150.748794371149</v>
      </c>
      <c r="T133" s="41">
        <f t="shared" si="130"/>
        <v>1184.5917027650739</v>
      </c>
      <c r="U133" s="41">
        <f t="shared" si="131"/>
        <v>506.27193011031136</v>
      </c>
      <c r="V133" s="41">
        <f t="shared" si="125"/>
        <v>108.58757275346512</v>
      </c>
      <c r="W133" s="51"/>
      <c r="X133" s="51"/>
      <c r="Y133" s="41"/>
      <c r="Z133" s="40">
        <f t="shared" si="132"/>
        <v>4950.2</v>
      </c>
      <c r="AA133" s="54">
        <f t="shared" si="126"/>
        <v>3150.748794371149</v>
      </c>
      <c r="AB133" s="54">
        <f t="shared" si="126"/>
        <v>1184.5917027650739</v>
      </c>
      <c r="AC133" s="54">
        <f t="shared" si="126"/>
        <v>506.27193011031136</v>
      </c>
      <c r="AD133" s="54">
        <f t="shared" si="126"/>
        <v>108.58757275346512</v>
      </c>
      <c r="AE133" s="54">
        <f t="shared" si="126"/>
        <v>0</v>
      </c>
      <c r="AF133" s="54">
        <f t="shared" si="126"/>
        <v>0</v>
      </c>
      <c r="AG133" s="54"/>
      <c r="AH133" s="42">
        <f t="shared" si="127"/>
        <v>4950.2</v>
      </c>
      <c r="AI133" s="56">
        <f t="shared" si="128"/>
        <v>11442.489999999998</v>
      </c>
    </row>
    <row r="134" spans="1:35" x14ac:dyDescent="0.25">
      <c r="A134" s="31">
        <v>19</v>
      </c>
      <c r="B134" s="52">
        <v>477.2</v>
      </c>
      <c r="C134" s="33">
        <v>2.48</v>
      </c>
      <c r="D134" s="33">
        <v>9.3000000000000007</v>
      </c>
      <c r="E134" s="33">
        <v>4.09</v>
      </c>
      <c r="F134" s="35">
        <v>0.77</v>
      </c>
      <c r="G134" s="35">
        <v>5.51</v>
      </c>
      <c r="H134" s="35"/>
      <c r="I134" s="51">
        <v>10677.31</v>
      </c>
      <c r="J134" s="41">
        <f t="shared" si="120"/>
        <v>1290.7860000000001</v>
      </c>
      <c r="K134" s="41">
        <f t="shared" si="121"/>
        <v>4437.96</v>
      </c>
      <c r="L134" s="41">
        <f t="shared" si="122"/>
        <v>1951.7479999999998</v>
      </c>
      <c r="M134" s="41">
        <f t="shared" si="123"/>
        <v>367.44400000000002</v>
      </c>
      <c r="N134" s="41">
        <f t="shared" si="129"/>
        <v>2629.3719999999998</v>
      </c>
      <c r="O134" s="41"/>
      <c r="P134" s="41">
        <f t="shared" si="76"/>
        <v>0.43447553737786015</v>
      </c>
      <c r="Q134" s="40">
        <f t="shared" si="77"/>
        <v>10677.31</v>
      </c>
      <c r="R134" s="51">
        <v>4639.03</v>
      </c>
      <c r="S134" s="41">
        <f>R134-T134-U134-V134-W134-X134</f>
        <v>978.64275365611718</v>
      </c>
      <c r="T134" s="41">
        <f t="shared" si="130"/>
        <v>1928.1850558614483</v>
      </c>
      <c r="U134" s="41">
        <f t="shared" si="131"/>
        <v>847.98676112616374</v>
      </c>
      <c r="V134" s="41">
        <f t="shared" si="125"/>
        <v>159.64542935627045</v>
      </c>
      <c r="W134" s="51"/>
      <c r="X134" s="51">
        <v>724.57</v>
      </c>
      <c r="Y134" s="41"/>
      <c r="Z134" s="40">
        <f>SUM(S134:Y134)</f>
        <v>4639.03</v>
      </c>
      <c r="AA134" s="54">
        <f t="shared" si="126"/>
        <v>978.64275365611718</v>
      </c>
      <c r="AB134" s="54">
        <f t="shared" si="126"/>
        <v>1928.1850558614483</v>
      </c>
      <c r="AC134" s="54">
        <f t="shared" si="126"/>
        <v>847.98676112616374</v>
      </c>
      <c r="AD134" s="54">
        <f t="shared" si="126"/>
        <v>159.64542935627045</v>
      </c>
      <c r="AE134" s="54">
        <f t="shared" si="126"/>
        <v>0</v>
      </c>
      <c r="AF134" s="54">
        <f t="shared" si="126"/>
        <v>724.57</v>
      </c>
      <c r="AG134" s="54"/>
      <c r="AH134" s="42">
        <f t="shared" si="127"/>
        <v>4639.03</v>
      </c>
      <c r="AI134" s="56">
        <f t="shared" si="128"/>
        <v>6038.28</v>
      </c>
    </row>
    <row r="135" spans="1:35" x14ac:dyDescent="0.25">
      <c r="A135" s="31">
        <v>20</v>
      </c>
      <c r="B135" s="52">
        <v>623.6</v>
      </c>
      <c r="C135" s="33">
        <v>2.48</v>
      </c>
      <c r="D135" s="33">
        <v>8.8800000000000008</v>
      </c>
      <c r="E135" s="33">
        <v>3.26</v>
      </c>
      <c r="F135" s="35">
        <v>0.77</v>
      </c>
      <c r="G135" s="35">
        <v>5.51</v>
      </c>
      <c r="H135" s="35"/>
      <c r="I135" s="51">
        <v>13683.78</v>
      </c>
      <c r="J135" s="41">
        <f t="shared" si="120"/>
        <v>1696.2039999999993</v>
      </c>
      <c r="K135" s="41">
        <f t="shared" si="121"/>
        <v>5537.5680000000011</v>
      </c>
      <c r="L135" s="41">
        <f t="shared" si="122"/>
        <v>2032.9359999999999</v>
      </c>
      <c r="M135" s="41">
        <f t="shared" si="123"/>
        <v>480.17200000000003</v>
      </c>
      <c r="N135" s="41">
        <v>3936.9</v>
      </c>
      <c r="O135" s="41"/>
      <c r="P135" s="41">
        <f t="shared" si="76"/>
        <v>2.9367616258080733E-2</v>
      </c>
      <c r="Q135" s="40">
        <f t="shared" si="77"/>
        <v>13683.78</v>
      </c>
      <c r="R135" s="51">
        <v>401.86</v>
      </c>
      <c r="S135" s="41">
        <f t="shared" si="124"/>
        <v>165.43083661385961</v>
      </c>
      <c r="T135" s="41">
        <f t="shared" si="130"/>
        <v>162.62517202702765</v>
      </c>
      <c r="U135" s="41">
        <f t="shared" si="131"/>
        <v>59.702484325237613</v>
      </c>
      <c r="V135" s="41">
        <f t="shared" si="125"/>
        <v>14.101507033875142</v>
      </c>
      <c r="W135" s="51"/>
      <c r="X135" s="51"/>
      <c r="Y135" s="41"/>
      <c r="Z135" s="40">
        <f t="shared" si="132"/>
        <v>401.86</v>
      </c>
      <c r="AA135" s="54">
        <f t="shared" si="126"/>
        <v>165.43083661385961</v>
      </c>
      <c r="AB135" s="54">
        <f t="shared" si="126"/>
        <v>162.62517202702765</v>
      </c>
      <c r="AC135" s="54">
        <f t="shared" si="126"/>
        <v>59.702484325237613</v>
      </c>
      <c r="AD135" s="54">
        <f t="shared" si="126"/>
        <v>14.101507033875142</v>
      </c>
      <c r="AE135" s="54">
        <f t="shared" si="126"/>
        <v>0</v>
      </c>
      <c r="AF135" s="54">
        <f t="shared" si="126"/>
        <v>0</v>
      </c>
      <c r="AG135" s="54"/>
      <c r="AH135" s="42">
        <f t="shared" si="127"/>
        <v>401.86</v>
      </c>
      <c r="AI135" s="56">
        <f t="shared" si="128"/>
        <v>13281.92</v>
      </c>
    </row>
    <row r="136" spans="1:35" x14ac:dyDescent="0.25">
      <c r="A136" s="31">
        <v>42</v>
      </c>
      <c r="B136" s="52">
        <v>86.3</v>
      </c>
      <c r="C136" s="33">
        <v>2.48</v>
      </c>
      <c r="D136" s="33">
        <v>8.64</v>
      </c>
      <c r="E136" s="33">
        <v>4</v>
      </c>
      <c r="F136" s="35">
        <v>0.77</v>
      </c>
      <c r="G136" s="35">
        <v>5.51</v>
      </c>
      <c r="H136" s="35"/>
      <c r="I136" s="51">
        <v>1878.75</v>
      </c>
      <c r="J136" s="41">
        <f t="shared" si="120"/>
        <v>245.95399999999989</v>
      </c>
      <c r="K136" s="41">
        <f t="shared" si="121"/>
        <v>745.63200000000006</v>
      </c>
      <c r="L136" s="41">
        <f t="shared" si="122"/>
        <v>345.2</v>
      </c>
      <c r="M136" s="41">
        <f t="shared" si="123"/>
        <v>66.450999999999993</v>
      </c>
      <c r="N136" s="41">
        <f t="shared" si="129"/>
        <v>475.51299999999998</v>
      </c>
      <c r="O136" s="41"/>
      <c r="P136" s="41">
        <f t="shared" si="76"/>
        <v>1.0188369926813041</v>
      </c>
      <c r="Q136" s="40">
        <f t="shared" si="77"/>
        <v>1878.75</v>
      </c>
      <c r="R136" s="51">
        <v>1914.14</v>
      </c>
      <c r="S136" s="41">
        <f t="shared" si="124"/>
        <v>735.05726859880224</v>
      </c>
      <c r="T136" s="41">
        <f t="shared" si="130"/>
        <v>759.67746452694621</v>
      </c>
      <c r="U136" s="41">
        <f t="shared" si="131"/>
        <v>351.70252987358617</v>
      </c>
      <c r="V136" s="41">
        <f t="shared" si="125"/>
        <v>67.702737000665337</v>
      </c>
      <c r="W136" s="51"/>
      <c r="X136" s="51"/>
      <c r="Y136" s="41"/>
      <c r="Z136" s="40">
        <f t="shared" si="132"/>
        <v>1914.1399999999999</v>
      </c>
      <c r="AA136" s="54">
        <f t="shared" si="126"/>
        <v>735.05726859880224</v>
      </c>
      <c r="AB136" s="54">
        <f t="shared" si="126"/>
        <v>759.67746452694621</v>
      </c>
      <c r="AC136" s="54">
        <f t="shared" si="126"/>
        <v>351.70252987358617</v>
      </c>
      <c r="AD136" s="54">
        <f t="shared" si="126"/>
        <v>67.702737000665337</v>
      </c>
      <c r="AE136" s="54">
        <f t="shared" si="126"/>
        <v>0</v>
      </c>
      <c r="AF136" s="54">
        <f t="shared" si="126"/>
        <v>0</v>
      </c>
      <c r="AG136" s="54"/>
      <c r="AH136" s="42">
        <f t="shared" si="127"/>
        <v>1914.1399999999999</v>
      </c>
      <c r="AI136" s="56">
        <f t="shared" si="128"/>
        <v>-35.389999999999873</v>
      </c>
    </row>
    <row r="137" spans="1:35" x14ac:dyDescent="0.25">
      <c r="A137" s="31"/>
      <c r="B137" s="52"/>
      <c r="C137" s="33"/>
      <c r="D137" s="33"/>
      <c r="E137" s="33"/>
      <c r="F137" s="35"/>
      <c r="G137" s="35"/>
      <c r="H137" s="35"/>
      <c r="I137" s="51"/>
      <c r="J137" s="41">
        <f t="shared" si="120"/>
        <v>0</v>
      </c>
      <c r="K137" s="41">
        <f t="shared" si="121"/>
        <v>0</v>
      </c>
      <c r="L137" s="41">
        <f t="shared" si="122"/>
        <v>0</v>
      </c>
      <c r="M137" s="41">
        <f t="shared" si="123"/>
        <v>0</v>
      </c>
      <c r="N137" s="41">
        <f t="shared" si="129"/>
        <v>0</v>
      </c>
      <c r="O137" s="41"/>
      <c r="P137" s="41"/>
      <c r="Q137" s="40">
        <f t="shared" si="77"/>
        <v>0</v>
      </c>
      <c r="R137" s="51"/>
      <c r="S137" s="41"/>
      <c r="T137" s="41"/>
      <c r="U137" s="41"/>
      <c r="V137" s="41">
        <f t="shared" si="125"/>
        <v>0</v>
      </c>
      <c r="W137" s="51"/>
      <c r="X137" s="51"/>
      <c r="Y137" s="41"/>
      <c r="Z137" s="40">
        <f t="shared" si="132"/>
        <v>0</v>
      </c>
      <c r="AA137" s="54"/>
      <c r="AB137" s="54"/>
      <c r="AC137" s="54"/>
      <c r="AD137" s="54"/>
      <c r="AE137" s="54"/>
      <c r="AF137" s="54"/>
      <c r="AG137" s="54"/>
      <c r="AH137" s="42"/>
      <c r="AI137" s="56"/>
    </row>
    <row r="138" spans="1:35" x14ac:dyDescent="0.25">
      <c r="A138" s="31"/>
      <c r="B138" s="52"/>
      <c r="C138" s="33"/>
      <c r="D138" s="33"/>
      <c r="E138" s="33"/>
      <c r="F138" s="35"/>
      <c r="G138" s="35"/>
      <c r="H138" s="35"/>
      <c r="I138" s="51"/>
      <c r="J138" s="41">
        <f t="shared" si="120"/>
        <v>0</v>
      </c>
      <c r="K138" s="41">
        <f t="shared" si="121"/>
        <v>0</v>
      </c>
      <c r="L138" s="41">
        <f t="shared" si="122"/>
        <v>0</v>
      </c>
      <c r="M138" s="41">
        <f t="shared" si="123"/>
        <v>0</v>
      </c>
      <c r="N138" s="41">
        <f t="shared" si="129"/>
        <v>0</v>
      </c>
      <c r="O138" s="41"/>
      <c r="P138" s="41"/>
      <c r="Q138" s="40">
        <f t="shared" si="77"/>
        <v>0</v>
      </c>
      <c r="R138" s="51"/>
      <c r="S138" s="41"/>
      <c r="T138" s="41"/>
      <c r="U138" s="41"/>
      <c r="V138" s="41">
        <f t="shared" si="125"/>
        <v>0</v>
      </c>
      <c r="W138" s="51"/>
      <c r="X138" s="51"/>
      <c r="Y138" s="41"/>
      <c r="Z138" s="40">
        <f t="shared" si="132"/>
        <v>0</v>
      </c>
      <c r="AA138" s="54"/>
      <c r="AB138" s="54"/>
      <c r="AC138" s="54"/>
      <c r="AD138" s="54"/>
      <c r="AE138" s="54"/>
      <c r="AF138" s="54"/>
      <c r="AG138" s="54"/>
      <c r="AH138" s="42"/>
      <c r="AI138" s="56"/>
    </row>
    <row r="139" spans="1:35" x14ac:dyDescent="0.25">
      <c r="A139" s="31">
        <v>65</v>
      </c>
      <c r="B139" s="52">
        <v>1044.7</v>
      </c>
      <c r="C139" s="33">
        <v>2.2999999999999998</v>
      </c>
      <c r="D139" s="33">
        <v>8.73</v>
      </c>
      <c r="E139" s="33">
        <v>3.44</v>
      </c>
      <c r="F139" s="35">
        <v>0.77</v>
      </c>
      <c r="G139" s="35"/>
      <c r="H139" s="35"/>
      <c r="I139" s="51">
        <v>15830.92</v>
      </c>
      <c r="J139" s="41">
        <f t="shared" si="120"/>
        <v>2312.5019999999986</v>
      </c>
      <c r="K139" s="41">
        <f t="shared" si="121"/>
        <v>9120.2310000000016</v>
      </c>
      <c r="L139" s="41">
        <f t="shared" si="122"/>
        <v>3593.768</v>
      </c>
      <c r="M139" s="41">
        <f t="shared" si="123"/>
        <v>804.4190000000001</v>
      </c>
      <c r="N139" s="41">
        <f t="shared" si="129"/>
        <v>0</v>
      </c>
      <c r="O139" s="41"/>
      <c r="P139" s="41">
        <f t="shared" si="76"/>
        <v>0.15934386630720135</v>
      </c>
      <c r="Q139" s="40">
        <f t="shared" si="77"/>
        <v>15830.92</v>
      </c>
      <c r="R139" s="51">
        <v>2522.56</v>
      </c>
      <c r="S139" s="41">
        <f t="shared" si="124"/>
        <v>368.48300952313554</v>
      </c>
      <c r="T139" s="41">
        <f t="shared" si="130"/>
        <v>1453.2528691547934</v>
      </c>
      <c r="U139" s="41">
        <f t="shared" si="131"/>
        <v>572.64488773109838</v>
      </c>
      <c r="V139" s="41">
        <f t="shared" si="125"/>
        <v>128.17923359097261</v>
      </c>
      <c r="W139" s="51"/>
      <c r="X139" s="51"/>
      <c r="Y139" s="41"/>
      <c r="Z139" s="40">
        <f t="shared" si="132"/>
        <v>2522.56</v>
      </c>
      <c r="AA139" s="54">
        <f t="shared" si="126"/>
        <v>368.48300952313554</v>
      </c>
      <c r="AB139" s="54">
        <f t="shared" si="126"/>
        <v>1453.2528691547934</v>
      </c>
      <c r="AC139" s="54">
        <f t="shared" si="126"/>
        <v>572.64488773109838</v>
      </c>
      <c r="AD139" s="54">
        <f t="shared" si="126"/>
        <v>128.17923359097261</v>
      </c>
      <c r="AE139" s="54">
        <f t="shared" si="126"/>
        <v>0</v>
      </c>
      <c r="AF139" s="54">
        <f t="shared" si="126"/>
        <v>0</v>
      </c>
      <c r="AG139" s="54"/>
      <c r="AH139" s="42">
        <f t="shared" si="127"/>
        <v>2522.56</v>
      </c>
      <c r="AI139" s="56">
        <f t="shared" si="128"/>
        <v>13308.36</v>
      </c>
    </row>
    <row r="140" spans="1:35" x14ac:dyDescent="0.25">
      <c r="A140" s="31"/>
      <c r="B140" s="52"/>
      <c r="C140" s="33"/>
      <c r="D140" s="33"/>
      <c r="E140" s="33"/>
      <c r="F140" s="35"/>
      <c r="G140" s="35"/>
      <c r="H140" s="35"/>
      <c r="I140" s="51"/>
      <c r="J140" s="41">
        <f t="shared" si="120"/>
        <v>0</v>
      </c>
      <c r="K140" s="41">
        <f t="shared" si="121"/>
        <v>0</v>
      </c>
      <c r="L140" s="41">
        <f t="shared" si="122"/>
        <v>0</v>
      </c>
      <c r="M140" s="41">
        <f t="shared" si="123"/>
        <v>0</v>
      </c>
      <c r="N140" s="41">
        <f t="shared" si="129"/>
        <v>0</v>
      </c>
      <c r="O140" s="41"/>
      <c r="P140" s="41"/>
      <c r="Q140" s="40">
        <f t="shared" si="77"/>
        <v>0</v>
      </c>
      <c r="R140" s="51"/>
      <c r="S140" s="41"/>
      <c r="T140" s="41"/>
      <c r="U140" s="41"/>
      <c r="V140" s="41">
        <f t="shared" si="125"/>
        <v>0</v>
      </c>
      <c r="W140" s="51"/>
      <c r="X140" s="51"/>
      <c r="Y140" s="41"/>
      <c r="Z140" s="40">
        <f t="shared" si="132"/>
        <v>0</v>
      </c>
      <c r="AA140" s="54"/>
      <c r="AB140" s="54"/>
      <c r="AC140" s="54"/>
      <c r="AD140" s="54"/>
      <c r="AE140" s="54"/>
      <c r="AF140" s="54"/>
      <c r="AG140" s="54"/>
      <c r="AH140" s="42"/>
      <c r="AI140" s="56"/>
    </row>
    <row r="141" spans="1:35" x14ac:dyDescent="0.25">
      <c r="A141" s="31"/>
      <c r="B141" s="52"/>
      <c r="C141" s="33"/>
      <c r="D141" s="33"/>
      <c r="E141" s="33"/>
      <c r="F141" s="35"/>
      <c r="G141" s="35"/>
      <c r="H141" s="35"/>
      <c r="I141" s="51"/>
      <c r="J141" s="41">
        <f t="shared" si="120"/>
        <v>0</v>
      </c>
      <c r="K141" s="41">
        <f t="shared" si="121"/>
        <v>0</v>
      </c>
      <c r="L141" s="41">
        <f t="shared" si="122"/>
        <v>0</v>
      </c>
      <c r="M141" s="41">
        <f t="shared" si="123"/>
        <v>0</v>
      </c>
      <c r="N141" s="41">
        <f t="shared" si="129"/>
        <v>0</v>
      </c>
      <c r="O141" s="41"/>
      <c r="P141" s="41"/>
      <c r="Q141" s="40">
        <f t="shared" si="77"/>
        <v>0</v>
      </c>
      <c r="R141" s="51"/>
      <c r="S141" s="41"/>
      <c r="T141" s="41"/>
      <c r="U141" s="41"/>
      <c r="V141" s="41">
        <f t="shared" si="125"/>
        <v>0</v>
      </c>
      <c r="W141" s="51"/>
      <c r="X141" s="51"/>
      <c r="Y141" s="41"/>
      <c r="Z141" s="40">
        <f t="shared" si="132"/>
        <v>0</v>
      </c>
      <c r="AA141" s="54"/>
      <c r="AB141" s="54"/>
      <c r="AC141" s="54"/>
      <c r="AD141" s="54"/>
      <c r="AE141" s="54"/>
      <c r="AF141" s="54"/>
      <c r="AG141" s="54"/>
      <c r="AH141" s="42"/>
      <c r="AI141" s="56"/>
    </row>
    <row r="142" spans="1:35" x14ac:dyDescent="0.25">
      <c r="A142" s="31">
        <v>67</v>
      </c>
      <c r="B142" s="52">
        <v>311.89999999999998</v>
      </c>
      <c r="C142" s="33">
        <v>2.2999999999999998</v>
      </c>
      <c r="D142" s="33">
        <v>9.2899999999999991</v>
      </c>
      <c r="E142" s="33">
        <v>2.75</v>
      </c>
      <c r="F142" s="35">
        <v>0.77</v>
      </c>
      <c r="G142" s="35"/>
      <c r="H142" s="35"/>
      <c r="I142" s="51">
        <v>4722.18</v>
      </c>
      <c r="J142" s="41">
        <f t="shared" si="120"/>
        <v>726.74100000000089</v>
      </c>
      <c r="K142" s="41">
        <f t="shared" si="121"/>
        <v>2897.5509999999995</v>
      </c>
      <c r="L142" s="41">
        <f t="shared" si="122"/>
        <v>857.72499999999991</v>
      </c>
      <c r="M142" s="41">
        <f t="shared" si="123"/>
        <v>240.16299999999998</v>
      </c>
      <c r="N142" s="41">
        <f t="shared" si="129"/>
        <v>0</v>
      </c>
      <c r="O142" s="41"/>
      <c r="P142" s="41">
        <f t="shared" si="76"/>
        <v>0.6369621657793646</v>
      </c>
      <c r="Q142" s="40">
        <f t="shared" si="77"/>
        <v>4722.18</v>
      </c>
      <c r="R142" s="51">
        <v>3007.85</v>
      </c>
      <c r="S142" s="41">
        <f t="shared" si="124"/>
        <v>462.90652132066168</v>
      </c>
      <c r="T142" s="41">
        <f t="shared" si="130"/>
        <v>1845.6303604161633</v>
      </c>
      <c r="U142" s="41">
        <f t="shared" si="131"/>
        <v>546.33837364310546</v>
      </c>
      <c r="V142" s="41">
        <f t="shared" si="125"/>
        <v>152.97474462006952</v>
      </c>
      <c r="W142" s="51"/>
      <c r="X142" s="51"/>
      <c r="Y142" s="41"/>
      <c r="Z142" s="40">
        <f t="shared" si="132"/>
        <v>3007.85</v>
      </c>
      <c r="AA142" s="54">
        <f t="shared" si="126"/>
        <v>462.90652132066168</v>
      </c>
      <c r="AB142" s="54">
        <f t="shared" si="126"/>
        <v>1845.6303604161633</v>
      </c>
      <c r="AC142" s="54">
        <f t="shared" si="126"/>
        <v>546.33837364310546</v>
      </c>
      <c r="AD142" s="54">
        <f t="shared" si="126"/>
        <v>152.97474462006952</v>
      </c>
      <c r="AE142" s="54">
        <f t="shared" si="126"/>
        <v>0</v>
      </c>
      <c r="AF142" s="54">
        <f t="shared" si="126"/>
        <v>0</v>
      </c>
      <c r="AG142" s="54"/>
      <c r="AH142" s="42">
        <f t="shared" si="127"/>
        <v>3007.85</v>
      </c>
      <c r="AI142" s="56">
        <f t="shared" si="128"/>
        <v>1714.3300000000004</v>
      </c>
    </row>
    <row r="143" spans="1:35" x14ac:dyDescent="0.25">
      <c r="A143" s="32" t="s">
        <v>37</v>
      </c>
      <c r="B143" s="53">
        <f>SUM(B131:B142)</f>
        <v>3878.5000000000005</v>
      </c>
      <c r="C143" s="33"/>
      <c r="D143" s="34"/>
      <c r="E143" s="34"/>
      <c r="F143" s="35"/>
      <c r="G143" s="35"/>
      <c r="H143" s="35"/>
      <c r="I143" s="43">
        <f>SUM(I131:I142)</f>
        <v>75127.16</v>
      </c>
      <c r="J143" s="43">
        <f t="shared" ref="J143:O143" si="133">SUM(J131:J142)</f>
        <v>2260.252999999997</v>
      </c>
      <c r="K143" s="43">
        <f t="shared" si="133"/>
        <v>34427.160000000003</v>
      </c>
      <c r="L143" s="43">
        <f t="shared" si="133"/>
        <v>19135.906999999999</v>
      </c>
      <c r="M143" s="43">
        <f t="shared" si="133"/>
        <v>2986.4450000000002</v>
      </c>
      <c r="N143" s="43">
        <f t="shared" si="133"/>
        <v>16317.395</v>
      </c>
      <c r="O143" s="43">
        <f t="shared" si="133"/>
        <v>0</v>
      </c>
      <c r="P143" s="41">
        <f t="shared" si="76"/>
        <v>0.27038237569475537</v>
      </c>
      <c r="Q143" s="40">
        <f t="shared" si="77"/>
        <v>75127.16</v>
      </c>
      <c r="R143" s="43">
        <f>SUM(R131:R142)</f>
        <v>20313.059999999998</v>
      </c>
      <c r="S143" s="43">
        <f>SUM(S131:S142)</f>
        <v>6194.238439035551</v>
      </c>
      <c r="T143" s="43">
        <f>SUM(T131:T142)</f>
        <v>8540.3403949866952</v>
      </c>
      <c r="U143" s="43">
        <f>SUM(U131:U142)</f>
        <v>4127.0545571650555</v>
      </c>
      <c r="V143" s="43">
        <f>SUM(V131:V142)</f>
        <v>726.85660881269587</v>
      </c>
      <c r="W143" s="43">
        <f t="shared" ref="W143:X143" si="134">SUM(W131:W142)</f>
        <v>0</v>
      </c>
      <c r="X143" s="43">
        <f t="shared" si="134"/>
        <v>724.57</v>
      </c>
      <c r="Y143" s="41"/>
      <c r="Z143" s="40">
        <f t="shared" ref="Z143:AF143" si="135">SUM(Z131:Z142)</f>
        <v>20313.059999999998</v>
      </c>
      <c r="AA143" s="55">
        <f t="shared" si="135"/>
        <v>6194.238439035551</v>
      </c>
      <c r="AB143" s="55">
        <f t="shared" si="135"/>
        <v>8540.3403949866952</v>
      </c>
      <c r="AC143" s="55">
        <f t="shared" si="135"/>
        <v>4127.0545571650555</v>
      </c>
      <c r="AD143" s="55">
        <f t="shared" si="135"/>
        <v>726.85660881269587</v>
      </c>
      <c r="AE143" s="55">
        <f t="shared" si="135"/>
        <v>0</v>
      </c>
      <c r="AF143" s="55">
        <f t="shared" si="135"/>
        <v>724.57</v>
      </c>
      <c r="AG143" s="54"/>
      <c r="AH143" s="42">
        <f>SUM(AH131:AH142)</f>
        <v>20313.059999999998</v>
      </c>
      <c r="AI143" s="56">
        <f>SUM(AI131:AI142)</f>
        <v>54814.1</v>
      </c>
    </row>
    <row r="144" spans="1:35" x14ac:dyDescent="0.25">
      <c r="A144" s="74" t="s">
        <v>60</v>
      </c>
      <c r="B144" s="74"/>
      <c r="P144" s="41">
        <v>0</v>
      </c>
      <c r="Q144" s="40">
        <f t="shared" si="77"/>
        <v>0</v>
      </c>
    </row>
    <row r="145" spans="1:35" x14ac:dyDescent="0.25">
      <c r="A145" s="31">
        <v>1</v>
      </c>
      <c r="B145" s="52"/>
      <c r="C145" s="33"/>
      <c r="D145" s="33"/>
      <c r="E145" s="33"/>
      <c r="F145" s="35"/>
      <c r="G145" s="35"/>
      <c r="H145" s="35"/>
      <c r="I145" s="51"/>
      <c r="J145" s="41">
        <v>0</v>
      </c>
      <c r="K145" s="41">
        <v>0</v>
      </c>
      <c r="L145" s="41">
        <f>E145*B145</f>
        <v>0</v>
      </c>
      <c r="M145" s="41">
        <v>0</v>
      </c>
      <c r="N145" s="41">
        <f>G145*B145</f>
        <v>0</v>
      </c>
      <c r="O145" s="41"/>
      <c r="P145" s="41">
        <v>0</v>
      </c>
      <c r="Q145" s="40">
        <f t="shared" si="77"/>
        <v>0</v>
      </c>
      <c r="R145" s="51"/>
      <c r="S145" s="41">
        <f>R145-T145-U145-V145-W145-X145</f>
        <v>0</v>
      </c>
      <c r="T145" s="41">
        <f>P145*K145</f>
        <v>0</v>
      </c>
      <c r="U145" s="41">
        <f>L145*P145</f>
        <v>0</v>
      </c>
      <c r="V145" s="41">
        <f>M145</f>
        <v>0</v>
      </c>
      <c r="W145" s="51"/>
      <c r="X145" s="51"/>
      <c r="Y145" s="41"/>
      <c r="Z145" s="40">
        <f>SUM(S145:Y145)</f>
        <v>0</v>
      </c>
      <c r="AA145" s="54">
        <f t="shared" ref="AA145:AF147" si="136">S145</f>
        <v>0</v>
      </c>
      <c r="AB145" s="54">
        <f t="shared" si="136"/>
        <v>0</v>
      </c>
      <c r="AC145" s="54">
        <f t="shared" si="136"/>
        <v>0</v>
      </c>
      <c r="AD145" s="54">
        <f t="shared" si="136"/>
        <v>0</v>
      </c>
      <c r="AE145" s="54">
        <f t="shared" si="136"/>
        <v>0</v>
      </c>
      <c r="AF145" s="54">
        <f t="shared" si="136"/>
        <v>0</v>
      </c>
      <c r="AG145" s="54"/>
      <c r="AH145" s="42">
        <f>SUM(AA145:AG145)</f>
        <v>0</v>
      </c>
      <c r="AI145" s="56">
        <f>I145-Z145</f>
        <v>0</v>
      </c>
    </row>
    <row r="146" spans="1:35" x14ac:dyDescent="0.25">
      <c r="A146" s="31">
        <v>2</v>
      </c>
      <c r="B146" s="52">
        <v>162.80000000000001</v>
      </c>
      <c r="C146" s="33">
        <v>2.2999999999999998</v>
      </c>
      <c r="D146" s="33">
        <v>9.98</v>
      </c>
      <c r="E146" s="33">
        <v>10.41</v>
      </c>
      <c r="F146" s="35">
        <v>0.77</v>
      </c>
      <c r="G146" s="35"/>
      <c r="H146" s="35"/>
      <c r="I146" s="51">
        <v>3046.97</v>
      </c>
      <c r="J146" s="41">
        <f>I146-K146-L146-M146-N146</f>
        <v>-397.87800000000038</v>
      </c>
      <c r="K146" s="41">
        <f>B146*D146</f>
        <v>1624.7440000000001</v>
      </c>
      <c r="L146" s="41">
        <f>E146*B146</f>
        <v>1694.748</v>
      </c>
      <c r="M146" s="41">
        <f>F146*B146</f>
        <v>125.35600000000001</v>
      </c>
      <c r="N146" s="41">
        <f>G146*B146</f>
        <v>0</v>
      </c>
      <c r="O146" s="41"/>
      <c r="P146" s="41">
        <f t="shared" si="76"/>
        <v>0</v>
      </c>
      <c r="Q146" s="40">
        <f t="shared" si="77"/>
        <v>3046.97</v>
      </c>
      <c r="R146" s="51"/>
      <c r="S146" s="41">
        <f>R146-T146-U146-V146-W146-X146</f>
        <v>0</v>
      </c>
      <c r="T146" s="41">
        <f>P146*K146</f>
        <v>0</v>
      </c>
      <c r="U146" s="41">
        <f>L146*P146</f>
        <v>0</v>
      </c>
      <c r="V146" s="41">
        <v>0</v>
      </c>
      <c r="W146" s="51"/>
      <c r="X146" s="51"/>
      <c r="Y146" s="41"/>
      <c r="Z146" s="40">
        <f>SUM(S146:Y146)</f>
        <v>0</v>
      </c>
      <c r="AA146" s="54">
        <f t="shared" si="136"/>
        <v>0</v>
      </c>
      <c r="AB146" s="54">
        <f t="shared" si="136"/>
        <v>0</v>
      </c>
      <c r="AC146" s="54">
        <f t="shared" si="136"/>
        <v>0</v>
      </c>
      <c r="AD146" s="54">
        <f t="shared" si="136"/>
        <v>0</v>
      </c>
      <c r="AE146" s="54">
        <f t="shared" si="136"/>
        <v>0</v>
      </c>
      <c r="AF146" s="54">
        <f t="shared" si="136"/>
        <v>0</v>
      </c>
      <c r="AG146" s="54"/>
      <c r="AH146" s="42">
        <f>SUM(AA146:AG146)</f>
        <v>0</v>
      </c>
      <c r="AI146" s="56">
        <f>I146-Z146</f>
        <v>3046.97</v>
      </c>
    </row>
    <row r="147" spans="1:35" x14ac:dyDescent="0.25">
      <c r="A147" s="31">
        <v>3</v>
      </c>
      <c r="B147" s="52"/>
      <c r="C147" s="33"/>
      <c r="D147" s="33"/>
      <c r="E147" s="33"/>
      <c r="F147" s="35"/>
      <c r="G147" s="35"/>
      <c r="H147" s="35"/>
      <c r="I147" s="51"/>
      <c r="J147" s="41">
        <v>0</v>
      </c>
      <c r="K147" s="41">
        <v>0</v>
      </c>
      <c r="L147" s="41">
        <f>E147*B147</f>
        <v>0</v>
      </c>
      <c r="M147" s="41">
        <v>0</v>
      </c>
      <c r="N147" s="41">
        <f>G147*B147</f>
        <v>0</v>
      </c>
      <c r="O147" s="41"/>
      <c r="P147" s="41">
        <v>0</v>
      </c>
      <c r="Q147" s="40">
        <f t="shared" si="77"/>
        <v>0</v>
      </c>
      <c r="R147" s="51"/>
      <c r="S147" s="41">
        <f>R147-T147-U147-V147-W147-X147</f>
        <v>0</v>
      </c>
      <c r="T147" s="41">
        <f>P147*K147</f>
        <v>0</v>
      </c>
      <c r="U147" s="41">
        <f>L147*P147</f>
        <v>0</v>
      </c>
      <c r="V147" s="41">
        <f>M147</f>
        <v>0</v>
      </c>
      <c r="W147" s="51"/>
      <c r="X147" s="51"/>
      <c r="Y147" s="41"/>
      <c r="Z147" s="40">
        <f>SUM(S147:Y147)</f>
        <v>0</v>
      </c>
      <c r="AA147" s="54">
        <f t="shared" si="136"/>
        <v>0</v>
      </c>
      <c r="AB147" s="54">
        <f t="shared" si="136"/>
        <v>0</v>
      </c>
      <c r="AC147" s="54">
        <f t="shared" si="136"/>
        <v>0</v>
      </c>
      <c r="AD147" s="54">
        <f t="shared" si="136"/>
        <v>0</v>
      </c>
      <c r="AE147" s="54">
        <f t="shared" si="136"/>
        <v>0</v>
      </c>
      <c r="AF147" s="54">
        <f t="shared" si="136"/>
        <v>0</v>
      </c>
      <c r="AG147" s="54"/>
      <c r="AH147" s="42">
        <f>SUM(AA147:AG147)</f>
        <v>0</v>
      </c>
      <c r="AI147" s="56">
        <f>I147-Z147</f>
        <v>0</v>
      </c>
    </row>
    <row r="148" spans="1:35" x14ac:dyDescent="0.25">
      <c r="A148" s="32" t="s">
        <v>37</v>
      </c>
      <c r="B148" s="53">
        <f>SUM(B144:B147)</f>
        <v>162.80000000000001</v>
      </c>
      <c r="C148" s="33"/>
      <c r="D148" s="34"/>
      <c r="E148" s="34"/>
      <c r="F148" s="35"/>
      <c r="G148" s="35"/>
      <c r="H148" s="35"/>
      <c r="I148" s="51">
        <f>I145+I146+I147</f>
        <v>3046.97</v>
      </c>
      <c r="J148" s="43">
        <f t="shared" ref="J148:O148" si="137">SUM(J145:J147)</f>
        <v>-397.87800000000038</v>
      </c>
      <c r="K148" s="43">
        <f t="shared" si="137"/>
        <v>1624.7440000000001</v>
      </c>
      <c r="L148" s="43">
        <f t="shared" si="137"/>
        <v>1694.748</v>
      </c>
      <c r="M148" s="43">
        <f t="shared" si="137"/>
        <v>125.35600000000001</v>
      </c>
      <c r="N148" s="43">
        <f t="shared" si="137"/>
        <v>0</v>
      </c>
      <c r="O148" s="43">
        <f t="shared" si="137"/>
        <v>0</v>
      </c>
      <c r="P148" s="41">
        <f t="shared" si="76"/>
        <v>0</v>
      </c>
      <c r="Q148" s="40">
        <f t="shared" si="77"/>
        <v>3046.97</v>
      </c>
      <c r="R148" s="43">
        <f>SUM(R145:R147)</f>
        <v>0</v>
      </c>
      <c r="S148" s="43">
        <f>SUM(S145:S147)</f>
        <v>0</v>
      </c>
      <c r="T148" s="43">
        <f>SUM(T145:T147)</f>
        <v>0</v>
      </c>
      <c r="U148" s="43">
        <f>SUM(U145:U147)</f>
        <v>0</v>
      </c>
      <c r="V148" s="43">
        <f>SUM(V145:V147)</f>
        <v>0</v>
      </c>
      <c r="W148" s="43"/>
      <c r="X148" s="43"/>
      <c r="Y148" s="41"/>
      <c r="Z148" s="40">
        <f>SUM(Z145:Z147)</f>
        <v>0</v>
      </c>
      <c r="AA148" s="55">
        <f>SUM(AA145:AA147)</f>
        <v>0</v>
      </c>
      <c r="AB148" s="55">
        <f>SUM(AB145:AB147)</f>
        <v>0</v>
      </c>
      <c r="AC148" s="55">
        <f>SUM(AC145:AC147)</f>
        <v>0</v>
      </c>
      <c r="AD148" s="55">
        <f>SUM(AD145:AD147)</f>
        <v>0</v>
      </c>
      <c r="AE148" s="55">
        <f>SUM(AE146:AE147)</f>
        <v>0</v>
      </c>
      <c r="AF148" s="55">
        <f>SUM(AF145:AF147)</f>
        <v>0</v>
      </c>
      <c r="AG148" s="54"/>
      <c r="AH148" s="42">
        <f>SUM(AH145:AH147)</f>
        <v>0</v>
      </c>
      <c r="AI148" s="56">
        <f>SUM(AI145:AI147)</f>
        <v>3046.97</v>
      </c>
    </row>
    <row r="149" spans="1:35" x14ac:dyDescent="0.25">
      <c r="A149" s="67" t="s">
        <v>61</v>
      </c>
      <c r="B149" s="68">
        <f>B97+B115+B123+B129+B143+B148</f>
        <v>10338.300000000001</v>
      </c>
      <c r="C149" s="67"/>
      <c r="D149" s="67"/>
      <c r="E149" s="67"/>
      <c r="F149" s="67"/>
      <c r="G149" s="67"/>
      <c r="H149" s="67"/>
      <c r="I149" s="68">
        <f t="shared" ref="I149:O149" si="138">I97+I115+I123+I129+I143+I148</f>
        <v>173614.55000000002</v>
      </c>
      <c r="J149" s="68">
        <f t="shared" si="138"/>
        <v>16331.441999999995</v>
      </c>
      <c r="K149" s="68">
        <f t="shared" si="138"/>
        <v>90573.229000000007</v>
      </c>
      <c r="L149" s="68">
        <f t="shared" si="138"/>
        <v>41201.264000000003</v>
      </c>
      <c r="M149" s="68">
        <f t="shared" si="138"/>
        <v>7867.1669999999995</v>
      </c>
      <c r="N149" s="68">
        <f t="shared" si="138"/>
        <v>17641.448</v>
      </c>
      <c r="O149" s="68">
        <f t="shared" si="138"/>
        <v>0</v>
      </c>
      <c r="P149" s="41">
        <f t="shared" si="76"/>
        <v>0.64288995363579837</v>
      </c>
      <c r="Q149" s="40">
        <f t="shared" si="77"/>
        <v>173614.55000000002</v>
      </c>
      <c r="R149" s="68">
        <f>R97+R115+R123+R129+R143+R148</f>
        <v>111615.05</v>
      </c>
      <c r="S149" s="68">
        <f>S97+S115+S123+S129+S143+S148</f>
        <v>31530.075614423724</v>
      </c>
      <c r="T149" s="68">
        <f>T97+T115+T123+T129+T143+T148</f>
        <v>53258.306811758404</v>
      </c>
      <c r="U149" s="68">
        <f>U97+U115+U123+U129+U143+U148</f>
        <v>21151.886648596246</v>
      </c>
      <c r="V149" s="68">
        <f>V97+V115+V123+V129+V143+V148</f>
        <v>4950.2109252216142</v>
      </c>
      <c r="W149" s="68">
        <f t="shared" ref="W149:X149" si="139">W97+W115+W123+W129+W143+W148</f>
        <v>0</v>
      </c>
      <c r="X149" s="68">
        <f t="shared" si="139"/>
        <v>724.57</v>
      </c>
      <c r="Y149" s="68"/>
      <c r="Z149" s="68">
        <f t="shared" ref="Z149:AI149" si="140">Z97+Z115+Z123+Z129+Z143+Z148</f>
        <v>111615.05</v>
      </c>
      <c r="AA149" s="68">
        <f t="shared" si="140"/>
        <v>31530.075614423724</v>
      </c>
      <c r="AB149" s="68">
        <f t="shared" si="140"/>
        <v>53258.306811758404</v>
      </c>
      <c r="AC149" s="68">
        <f t="shared" si="140"/>
        <v>21151.886648596246</v>
      </c>
      <c r="AD149" s="68">
        <f t="shared" si="140"/>
        <v>4950.2109252216142</v>
      </c>
      <c r="AE149" s="68">
        <f t="shared" si="140"/>
        <v>0</v>
      </c>
      <c r="AF149" s="68">
        <f t="shared" si="140"/>
        <v>724.57</v>
      </c>
      <c r="AG149" s="68">
        <f t="shared" si="140"/>
        <v>0</v>
      </c>
      <c r="AH149" s="68">
        <f t="shared" si="140"/>
        <v>111615.05</v>
      </c>
      <c r="AI149" s="68">
        <f t="shared" si="140"/>
        <v>59359.490000000005</v>
      </c>
    </row>
    <row r="150" spans="1:35" ht="18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R150" s="4"/>
      <c r="S150" s="5"/>
      <c r="T150" s="5"/>
      <c r="U150" s="5"/>
      <c r="V150" s="5"/>
      <c r="W150" s="5"/>
      <c r="X150" s="5"/>
      <c r="Y150" s="5"/>
      <c r="Z150" s="4"/>
      <c r="AA150" s="4"/>
      <c r="AB150" s="4"/>
      <c r="AC150" s="4"/>
      <c r="AD150" s="4"/>
      <c r="AE150" s="4"/>
      <c r="AF150" s="4"/>
      <c r="AG150" s="4"/>
    </row>
    <row r="151" spans="1:35" ht="18.75" x14ac:dyDescent="0.3">
      <c r="A151" s="8"/>
      <c r="B151" s="69" t="s">
        <v>62</v>
      </c>
      <c r="C151" s="9"/>
      <c r="D151" s="9"/>
      <c r="E151" s="10" t="s">
        <v>95</v>
      </c>
      <c r="F151" s="10"/>
      <c r="G151" s="10"/>
      <c r="H151" s="10"/>
      <c r="I151" s="10"/>
      <c r="J151" s="10"/>
      <c r="K151" s="10"/>
      <c r="L151" s="10"/>
      <c r="M151" s="11"/>
      <c r="N151" s="11"/>
      <c r="O151" s="11"/>
      <c r="P151" s="11"/>
      <c r="Q151" s="11"/>
      <c r="R151" s="12"/>
      <c r="S151" s="13"/>
      <c r="T151" s="13"/>
      <c r="U151" s="13"/>
      <c r="V151" s="13"/>
      <c r="W151" s="13"/>
      <c r="X151" s="13"/>
      <c r="Y151" s="13"/>
      <c r="Z151" s="12"/>
      <c r="AA151" s="12"/>
      <c r="AB151" s="12"/>
      <c r="AC151" s="12"/>
      <c r="AD151" s="12"/>
      <c r="AE151" s="12"/>
      <c r="AF151" s="12"/>
      <c r="AG151" s="12"/>
      <c r="AH151" s="11"/>
    </row>
    <row r="152" spans="1:35" ht="18.75" x14ac:dyDescent="0.3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69" t="s">
        <v>89</v>
      </c>
      <c r="L152" s="17"/>
      <c r="M152" s="11" t="s">
        <v>52</v>
      </c>
      <c r="N152" s="11"/>
      <c r="O152" s="11"/>
      <c r="P152" s="11"/>
      <c r="Q152" s="11"/>
      <c r="R152" s="12"/>
      <c r="S152" s="13"/>
      <c r="T152" s="14" t="s">
        <v>53</v>
      </c>
      <c r="U152" s="13"/>
      <c r="V152" s="13"/>
      <c r="W152" s="13"/>
      <c r="X152" s="13"/>
      <c r="Y152" s="13"/>
      <c r="Z152" s="12"/>
      <c r="AA152" s="12"/>
      <c r="AB152" s="12"/>
      <c r="AC152" s="12"/>
      <c r="AD152" s="12"/>
      <c r="AE152" s="12"/>
      <c r="AF152" s="12"/>
      <c r="AG152" s="12"/>
      <c r="AH152" s="11"/>
    </row>
    <row r="153" spans="1:35" ht="18.75" x14ac:dyDescent="0.3">
      <c r="A153" s="18" t="s">
        <v>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1"/>
      <c r="N153" s="11"/>
      <c r="O153" s="11"/>
      <c r="P153" s="11"/>
      <c r="Q153" s="11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1"/>
    </row>
    <row r="154" spans="1:35" ht="21.75" x14ac:dyDescent="0.25">
      <c r="A154" s="171" t="s">
        <v>1</v>
      </c>
      <c r="B154" s="171" t="s">
        <v>39</v>
      </c>
      <c r="C154" s="174" t="s">
        <v>2</v>
      </c>
      <c r="D154" s="175"/>
      <c r="E154" s="175"/>
      <c r="F154" s="175"/>
      <c r="G154" s="175"/>
      <c r="H154" s="176"/>
      <c r="I154" s="44" t="s">
        <v>51</v>
      </c>
      <c r="J154" s="44" t="s">
        <v>55</v>
      </c>
      <c r="K154" s="177" t="s">
        <v>46</v>
      </c>
      <c r="L154" s="169"/>
      <c r="M154" s="46" t="s">
        <v>47</v>
      </c>
      <c r="N154" s="46"/>
      <c r="O154" s="47"/>
      <c r="P154" s="187" t="s">
        <v>54</v>
      </c>
      <c r="Q154" s="170" t="s">
        <v>50</v>
      </c>
      <c r="R154" s="45" t="s">
        <v>51</v>
      </c>
      <c r="S154" s="48" t="s">
        <v>55</v>
      </c>
      <c r="T154" s="168" t="s">
        <v>46</v>
      </c>
      <c r="U154" s="169"/>
      <c r="V154" s="49" t="s">
        <v>47</v>
      </c>
      <c r="W154" s="49"/>
      <c r="X154" s="50" t="s">
        <v>49</v>
      </c>
      <c r="Y154" s="45"/>
      <c r="Z154" s="170" t="s">
        <v>42</v>
      </c>
      <c r="AA154" s="184" t="s">
        <v>3</v>
      </c>
      <c r="AB154" s="192"/>
      <c r="AC154" s="192"/>
      <c r="AD154" s="192"/>
      <c r="AE154" s="192"/>
      <c r="AF154" s="192"/>
      <c r="AG154" s="193"/>
      <c r="AH154" s="181" t="s">
        <v>44</v>
      </c>
      <c r="AI154" s="178" t="s">
        <v>43</v>
      </c>
    </row>
    <row r="155" spans="1:35" x14ac:dyDescent="0.25">
      <c r="A155" s="172"/>
      <c r="B155" s="172"/>
      <c r="C155" s="171" t="s">
        <v>4</v>
      </c>
      <c r="D155" s="171" t="s">
        <v>5</v>
      </c>
      <c r="E155" s="171" t="s">
        <v>6</v>
      </c>
      <c r="F155" s="171" t="s">
        <v>7</v>
      </c>
      <c r="G155" s="171"/>
      <c r="H155" s="171"/>
      <c r="I155" s="166"/>
      <c r="J155" s="166" t="s">
        <v>4</v>
      </c>
      <c r="K155" s="166" t="s">
        <v>5</v>
      </c>
      <c r="L155" s="166" t="s">
        <v>6</v>
      </c>
      <c r="M155" s="166" t="s">
        <v>7</v>
      </c>
      <c r="N155" s="166" t="s">
        <v>98</v>
      </c>
      <c r="O155" s="166"/>
      <c r="P155" s="188"/>
      <c r="Q155" s="170"/>
      <c r="R155" s="166"/>
      <c r="S155" s="166" t="s">
        <v>4</v>
      </c>
      <c r="T155" s="166" t="s">
        <v>5</v>
      </c>
      <c r="U155" s="166" t="s">
        <v>6</v>
      </c>
      <c r="V155" s="166" t="s">
        <v>7</v>
      </c>
      <c r="W155" s="166"/>
      <c r="X155" s="166" t="s">
        <v>98</v>
      </c>
      <c r="Y155" s="166"/>
      <c r="Z155" s="170"/>
      <c r="AA155" s="190"/>
      <c r="AB155" s="191"/>
      <c r="AC155" s="191"/>
      <c r="AD155" s="191"/>
      <c r="AE155" s="191"/>
      <c r="AF155" s="191"/>
      <c r="AG155" s="191"/>
      <c r="AH155" s="182"/>
      <c r="AI155" s="179"/>
    </row>
    <row r="156" spans="1:35" x14ac:dyDescent="0.25">
      <c r="A156" s="173"/>
      <c r="B156" s="173"/>
      <c r="C156" s="173"/>
      <c r="D156" s="173"/>
      <c r="E156" s="173"/>
      <c r="F156" s="173"/>
      <c r="G156" s="173"/>
      <c r="H156" s="173"/>
      <c r="I156" s="167"/>
      <c r="J156" s="167"/>
      <c r="K156" s="167"/>
      <c r="L156" s="167"/>
      <c r="M156" s="167"/>
      <c r="N156" s="167"/>
      <c r="O156" s="167"/>
      <c r="P156" s="189"/>
      <c r="Q156" s="170"/>
      <c r="R156" s="167"/>
      <c r="S156" s="167"/>
      <c r="T156" s="167"/>
      <c r="U156" s="167"/>
      <c r="V156" s="167"/>
      <c r="W156" s="167"/>
      <c r="X156" s="167"/>
      <c r="Y156" s="167"/>
      <c r="Z156" s="170"/>
      <c r="AA156" s="171" t="s">
        <v>4</v>
      </c>
      <c r="AB156" s="171" t="s">
        <v>5</v>
      </c>
      <c r="AC156" s="171" t="s">
        <v>6</v>
      </c>
      <c r="AD156" s="171" t="s">
        <v>7</v>
      </c>
      <c r="AE156" s="171"/>
      <c r="AF156" s="171"/>
      <c r="AG156" s="171"/>
      <c r="AH156" s="182"/>
      <c r="AI156" s="179"/>
    </row>
    <row r="157" spans="1:35" x14ac:dyDescent="0.25">
      <c r="A157" s="19" t="s">
        <v>11</v>
      </c>
      <c r="B157" s="19">
        <v>2</v>
      </c>
      <c r="C157" s="20">
        <v>3</v>
      </c>
      <c r="D157" s="21" t="s">
        <v>12</v>
      </c>
      <c r="E157" s="21" t="s">
        <v>13</v>
      </c>
      <c r="F157" s="21" t="s">
        <v>14</v>
      </c>
      <c r="G157" s="21" t="s">
        <v>15</v>
      </c>
      <c r="H157" s="21" t="s">
        <v>16</v>
      </c>
      <c r="I157" s="22" t="s">
        <v>17</v>
      </c>
      <c r="J157" s="22" t="s">
        <v>18</v>
      </c>
      <c r="K157" s="22" t="s">
        <v>19</v>
      </c>
      <c r="L157" s="22" t="s">
        <v>20</v>
      </c>
      <c r="M157" s="22" t="s">
        <v>21</v>
      </c>
      <c r="N157" s="22" t="s">
        <v>22</v>
      </c>
      <c r="O157" s="22" t="s">
        <v>23</v>
      </c>
      <c r="P157" s="22" t="s">
        <v>24</v>
      </c>
      <c r="Q157" s="23" t="s">
        <v>25</v>
      </c>
      <c r="R157" s="22" t="s">
        <v>26</v>
      </c>
      <c r="S157" s="22" t="s">
        <v>27</v>
      </c>
      <c r="T157" s="22" t="s">
        <v>28</v>
      </c>
      <c r="U157" s="22" t="s">
        <v>29</v>
      </c>
      <c r="V157" s="22" t="s">
        <v>30</v>
      </c>
      <c r="W157" s="22" t="s">
        <v>31</v>
      </c>
      <c r="X157" s="22" t="s">
        <v>32</v>
      </c>
      <c r="Y157" s="22" t="s">
        <v>33</v>
      </c>
      <c r="Z157" s="23" t="s">
        <v>34</v>
      </c>
      <c r="AA157" s="173"/>
      <c r="AB157" s="173"/>
      <c r="AC157" s="173"/>
      <c r="AD157" s="173"/>
      <c r="AE157" s="173"/>
      <c r="AF157" s="173"/>
      <c r="AG157" s="173"/>
      <c r="AH157" s="183"/>
      <c r="AI157" s="180"/>
    </row>
    <row r="158" spans="1:35" x14ac:dyDescent="0.25">
      <c r="A158" s="6" t="s">
        <v>35</v>
      </c>
      <c r="B158" s="37"/>
      <c r="C158" s="7"/>
      <c r="D158" s="24"/>
      <c r="E158" s="24"/>
      <c r="F158" s="24"/>
      <c r="G158" s="25"/>
      <c r="H158" s="25"/>
      <c r="I158" s="26"/>
      <c r="J158" s="26"/>
      <c r="K158" s="26"/>
      <c r="L158" s="26"/>
      <c r="M158" s="26"/>
      <c r="N158" s="26"/>
      <c r="O158" s="27"/>
      <c r="P158" s="27"/>
      <c r="Q158" s="28"/>
      <c r="R158" s="26"/>
      <c r="S158" s="26"/>
      <c r="T158" s="26"/>
      <c r="U158" s="26"/>
      <c r="V158" s="26"/>
      <c r="W158" s="26"/>
      <c r="X158" s="27"/>
      <c r="Y158" s="27"/>
      <c r="Z158" s="28"/>
      <c r="AA158" s="29"/>
      <c r="AB158" s="29"/>
      <c r="AC158" s="29"/>
      <c r="AD158" s="29"/>
      <c r="AE158" s="29"/>
      <c r="AF158" s="29"/>
      <c r="AG158" s="29"/>
      <c r="AH158" s="30"/>
      <c r="AI158" s="36"/>
    </row>
    <row r="159" spans="1:35" x14ac:dyDescent="0.25">
      <c r="A159" s="31">
        <v>1</v>
      </c>
      <c r="B159" s="52">
        <v>562</v>
      </c>
      <c r="C159" s="33">
        <v>2.2999999999999998</v>
      </c>
      <c r="D159" s="33">
        <v>9.4600000000000009</v>
      </c>
      <c r="E159" s="33">
        <v>3.46</v>
      </c>
      <c r="F159" s="35">
        <v>0.77</v>
      </c>
      <c r="G159" s="35"/>
      <c r="H159" s="35"/>
      <c r="I159" s="51">
        <v>8870.65</v>
      </c>
      <c r="J159" s="41">
        <f>I159-K159-L159-M159-N159</f>
        <v>1176.8699999999992</v>
      </c>
      <c r="K159" s="41">
        <f t="shared" ref="K159:K169" si="141">B159*D159</f>
        <v>5316.52</v>
      </c>
      <c r="L159" s="41">
        <f t="shared" ref="L159:L169" si="142">E159*B159</f>
        <v>1944.52</v>
      </c>
      <c r="M159" s="41">
        <f t="shared" ref="M159:M169" si="143">F159*B159</f>
        <v>432.74</v>
      </c>
      <c r="N159" s="41">
        <f t="shared" ref="N159:N169" si="144">G159*B159</f>
        <v>0</v>
      </c>
      <c r="O159" s="41"/>
      <c r="P159" s="41">
        <f>R159/I159</f>
        <v>1.3845411553832021</v>
      </c>
      <c r="Q159" s="40">
        <f t="shared" ref="Q159:Q222" si="145">I159</f>
        <v>8870.65</v>
      </c>
      <c r="R159" s="51">
        <v>12281.78</v>
      </c>
      <c r="S159" s="41">
        <f t="shared" ref="S159:S169" si="146">R159-T159-U159-V159-W159-X159</f>
        <v>1629.4249495358276</v>
      </c>
      <c r="T159" s="41">
        <f t="shared" ref="T159:T169" si="147">P159*K159</f>
        <v>7360.940743417902</v>
      </c>
      <c r="U159" s="41">
        <f t="shared" ref="U159:U169" si="148">L159*P159</f>
        <v>2692.2679674657443</v>
      </c>
      <c r="V159" s="41">
        <f>P159*M159</f>
        <v>599.14633958052684</v>
      </c>
      <c r="W159" s="51"/>
      <c r="X159" s="51"/>
      <c r="Y159" s="41"/>
      <c r="Z159" s="40">
        <f t="shared" ref="Z159:Z170" si="149">SUM(S159:Y159)</f>
        <v>12281.780000000002</v>
      </c>
      <c r="AA159" s="54">
        <f t="shared" ref="AA159:AA169" si="150">Z159-AB159-AC159-AD159-AE159-AF159</f>
        <v>1795.8312891163562</v>
      </c>
      <c r="AB159" s="54">
        <f t="shared" ref="AB159:AC169" si="151">T159</f>
        <v>7360.940743417902</v>
      </c>
      <c r="AC159" s="54">
        <f t="shared" si="151"/>
        <v>2692.2679674657443</v>
      </c>
      <c r="AD159" s="54">
        <f t="shared" ref="AD159:AD169" si="152">M159</f>
        <v>432.74</v>
      </c>
      <c r="AE159" s="54">
        <f t="shared" ref="AE159:AF169" si="153">W159</f>
        <v>0</v>
      </c>
      <c r="AF159" s="54">
        <f t="shared" si="153"/>
        <v>0</v>
      </c>
      <c r="AG159" s="54"/>
      <c r="AH159" s="42">
        <f t="shared" ref="AH159:AH169" si="154">SUM(AA159:AG159)</f>
        <v>12281.780000000002</v>
      </c>
      <c r="AI159" s="56">
        <f t="shared" ref="AI159:AI169" si="155">I159-Z159</f>
        <v>-3411.1300000000028</v>
      </c>
    </row>
    <row r="160" spans="1:35" x14ac:dyDescent="0.25">
      <c r="A160" s="31">
        <v>2</v>
      </c>
      <c r="B160" s="52">
        <v>401.9</v>
      </c>
      <c r="C160" s="33">
        <v>2.2999999999999998</v>
      </c>
      <c r="D160" s="33">
        <v>8.23</v>
      </c>
      <c r="E160" s="33">
        <v>3.54</v>
      </c>
      <c r="F160" s="35">
        <v>0.77</v>
      </c>
      <c r="G160" s="35"/>
      <c r="H160" s="35"/>
      <c r="I160" s="51">
        <v>5976.25</v>
      </c>
      <c r="J160" s="41">
        <f>I160-K160-L160-M160-N160</f>
        <v>936.42399999999998</v>
      </c>
      <c r="K160" s="41">
        <f t="shared" si="141"/>
        <v>3307.6370000000002</v>
      </c>
      <c r="L160" s="41">
        <f t="shared" si="142"/>
        <v>1422.7259999999999</v>
      </c>
      <c r="M160" s="41">
        <f t="shared" si="143"/>
        <v>309.46299999999997</v>
      </c>
      <c r="N160" s="41">
        <f t="shared" si="144"/>
        <v>0</v>
      </c>
      <c r="O160" s="41"/>
      <c r="P160" s="41">
        <f t="shared" ref="P160:P222" si="156">R160/I160</f>
        <v>0.3329194729136164</v>
      </c>
      <c r="Q160" s="40">
        <f t="shared" si="145"/>
        <v>5976.25</v>
      </c>
      <c r="R160" s="51">
        <v>1989.61</v>
      </c>
      <c r="S160" s="41">
        <f t="shared" si="146"/>
        <v>311.7537845036602</v>
      </c>
      <c r="T160" s="41">
        <f t="shared" si="147"/>
        <v>1101.1767666295755</v>
      </c>
      <c r="U160" s="41">
        <f t="shared" si="148"/>
        <v>473.65319002049779</v>
      </c>
      <c r="V160" s="41">
        <f t="shared" ref="V160:V169" si="157">P160*M160</f>
        <v>103.02625884626646</v>
      </c>
      <c r="W160" s="51"/>
      <c r="X160" s="51"/>
      <c r="Y160" s="41"/>
      <c r="Z160" s="40">
        <f t="shared" si="149"/>
        <v>1989.61</v>
      </c>
      <c r="AA160" s="54">
        <f t="shared" si="150"/>
        <v>105.31704334992668</v>
      </c>
      <c r="AB160" s="54">
        <f t="shared" si="151"/>
        <v>1101.1767666295755</v>
      </c>
      <c r="AC160" s="54">
        <f t="shared" si="151"/>
        <v>473.65319002049779</v>
      </c>
      <c r="AD160" s="54">
        <f t="shared" si="152"/>
        <v>309.46299999999997</v>
      </c>
      <c r="AE160" s="54">
        <f t="shared" si="153"/>
        <v>0</v>
      </c>
      <c r="AF160" s="54">
        <f t="shared" si="153"/>
        <v>0</v>
      </c>
      <c r="AG160" s="54"/>
      <c r="AH160" s="42">
        <f t="shared" si="154"/>
        <v>1989.61</v>
      </c>
      <c r="AI160" s="56">
        <f t="shared" si="155"/>
        <v>3986.6400000000003</v>
      </c>
    </row>
    <row r="161" spans="1:35" x14ac:dyDescent="0.25">
      <c r="A161" s="31">
        <v>5</v>
      </c>
      <c r="B161" s="52">
        <v>329.8</v>
      </c>
      <c r="C161" s="33">
        <v>2.2999999999999998</v>
      </c>
      <c r="D161" s="33">
        <v>8.81</v>
      </c>
      <c r="E161" s="33">
        <v>3.12</v>
      </c>
      <c r="F161" s="35">
        <v>0.77</v>
      </c>
      <c r="G161" s="35"/>
      <c r="H161" s="35"/>
      <c r="I161" s="51">
        <v>4933.8100000000004</v>
      </c>
      <c r="J161" s="41">
        <f>I161-K161-L161-M161-N161-O161</f>
        <v>745.3499999999998</v>
      </c>
      <c r="K161" s="41">
        <f t="shared" si="141"/>
        <v>2905.5380000000005</v>
      </c>
      <c r="L161" s="41">
        <f t="shared" si="142"/>
        <v>1028.9760000000001</v>
      </c>
      <c r="M161" s="41">
        <f t="shared" si="143"/>
        <v>253.94600000000003</v>
      </c>
      <c r="N161" s="41">
        <f t="shared" si="144"/>
        <v>0</v>
      </c>
      <c r="O161" s="41">
        <f>H161*B161</f>
        <v>0</v>
      </c>
      <c r="P161" s="41">
        <f t="shared" si="156"/>
        <v>0</v>
      </c>
      <c r="Q161" s="40">
        <f t="shared" si="145"/>
        <v>4933.8100000000004</v>
      </c>
      <c r="R161" s="51"/>
      <c r="S161" s="41">
        <f t="shared" si="146"/>
        <v>0</v>
      </c>
      <c r="T161" s="41">
        <f t="shared" si="147"/>
        <v>0</v>
      </c>
      <c r="U161" s="41">
        <f t="shared" si="148"/>
        <v>0</v>
      </c>
      <c r="V161" s="41">
        <f t="shared" si="157"/>
        <v>0</v>
      </c>
      <c r="W161" s="51"/>
      <c r="X161" s="51"/>
      <c r="Y161" s="41"/>
      <c r="Z161" s="40">
        <f t="shared" si="149"/>
        <v>0</v>
      </c>
      <c r="AA161" s="54">
        <f t="shared" si="150"/>
        <v>-253.94600000000003</v>
      </c>
      <c r="AB161" s="54">
        <f t="shared" si="151"/>
        <v>0</v>
      </c>
      <c r="AC161" s="54">
        <f t="shared" si="151"/>
        <v>0</v>
      </c>
      <c r="AD161" s="54">
        <f t="shared" si="152"/>
        <v>253.94600000000003</v>
      </c>
      <c r="AE161" s="54">
        <f t="shared" si="153"/>
        <v>0</v>
      </c>
      <c r="AF161" s="54">
        <f t="shared" si="153"/>
        <v>0</v>
      </c>
      <c r="AG161" s="54"/>
      <c r="AH161" s="42">
        <f t="shared" si="154"/>
        <v>0</v>
      </c>
      <c r="AI161" s="56">
        <f t="shared" si="155"/>
        <v>4933.8100000000004</v>
      </c>
    </row>
    <row r="162" spans="1:35" x14ac:dyDescent="0.25">
      <c r="A162" s="31">
        <v>7</v>
      </c>
      <c r="B162" s="52">
        <v>264.10000000000002</v>
      </c>
      <c r="C162" s="33">
        <v>2.2999999999999998</v>
      </c>
      <c r="D162" s="33">
        <v>8.91</v>
      </c>
      <c r="E162" s="33">
        <v>2.96</v>
      </c>
      <c r="F162" s="35">
        <v>0.77</v>
      </c>
      <c r="G162" s="35"/>
      <c r="H162" s="35"/>
      <c r="I162" s="51">
        <v>3940.38</v>
      </c>
      <c r="J162" s="41">
        <f>I162-K162-L162-M162-N162-O162</f>
        <v>602.15599999999972</v>
      </c>
      <c r="K162" s="41">
        <f t="shared" si="141"/>
        <v>2353.1310000000003</v>
      </c>
      <c r="L162" s="41">
        <f t="shared" si="142"/>
        <v>781.7360000000001</v>
      </c>
      <c r="M162" s="41">
        <f t="shared" si="143"/>
        <v>203.35700000000003</v>
      </c>
      <c r="N162" s="41">
        <f t="shared" si="144"/>
        <v>0</v>
      </c>
      <c r="O162" s="41">
        <f>H162*B162</f>
        <v>0</v>
      </c>
      <c r="P162" s="41">
        <f t="shared" si="156"/>
        <v>1.4971601723691623</v>
      </c>
      <c r="Q162" s="40">
        <f t="shared" si="145"/>
        <v>3940.38</v>
      </c>
      <c r="R162" s="51">
        <v>5899.38</v>
      </c>
      <c r="S162" s="41">
        <f t="shared" si="146"/>
        <v>901.52398075312453</v>
      </c>
      <c r="T162" s="41">
        <f t="shared" si="147"/>
        <v>3523.01401356722</v>
      </c>
      <c r="U162" s="41">
        <f t="shared" si="148"/>
        <v>1170.3840045071797</v>
      </c>
      <c r="V162" s="41">
        <f t="shared" si="157"/>
        <v>304.4580011724758</v>
      </c>
      <c r="W162" s="51"/>
      <c r="X162" s="51"/>
      <c r="Y162" s="41"/>
      <c r="Z162" s="40">
        <f t="shared" si="149"/>
        <v>5899.3799999999992</v>
      </c>
      <c r="AA162" s="54">
        <f t="shared" si="150"/>
        <v>1002.6249819255995</v>
      </c>
      <c r="AB162" s="54">
        <f t="shared" si="151"/>
        <v>3523.01401356722</v>
      </c>
      <c r="AC162" s="54">
        <f t="shared" si="151"/>
        <v>1170.3840045071797</v>
      </c>
      <c r="AD162" s="54">
        <f t="shared" si="152"/>
        <v>203.35700000000003</v>
      </c>
      <c r="AE162" s="54">
        <f t="shared" si="153"/>
        <v>0</v>
      </c>
      <c r="AF162" s="54">
        <f t="shared" si="153"/>
        <v>0</v>
      </c>
      <c r="AG162" s="54"/>
      <c r="AH162" s="42">
        <f t="shared" si="154"/>
        <v>5899.3799999999992</v>
      </c>
      <c r="AI162" s="56">
        <f t="shared" si="155"/>
        <v>-1958.9999999999991</v>
      </c>
    </row>
    <row r="163" spans="1:35" x14ac:dyDescent="0.25">
      <c r="A163" s="31"/>
      <c r="B163" s="52"/>
      <c r="C163" s="33"/>
      <c r="D163" s="33"/>
      <c r="E163" s="33"/>
      <c r="F163" s="35"/>
      <c r="G163" s="35"/>
      <c r="H163" s="35"/>
      <c r="I163" s="51"/>
      <c r="J163" s="41"/>
      <c r="K163" s="41"/>
      <c r="L163" s="41"/>
      <c r="M163" s="41"/>
      <c r="N163" s="41"/>
      <c r="O163" s="41"/>
      <c r="P163" s="41">
        <v>0</v>
      </c>
      <c r="Q163" s="40">
        <f t="shared" si="145"/>
        <v>0</v>
      </c>
      <c r="R163" s="51"/>
      <c r="S163" s="41">
        <f t="shared" si="146"/>
        <v>0</v>
      </c>
      <c r="T163" s="41"/>
      <c r="U163" s="41"/>
      <c r="V163" s="41">
        <f t="shared" si="157"/>
        <v>0</v>
      </c>
      <c r="W163" s="51"/>
      <c r="X163" s="51"/>
      <c r="Y163" s="41"/>
      <c r="Z163" s="40"/>
      <c r="AA163" s="54">
        <f t="shared" si="150"/>
        <v>0</v>
      </c>
      <c r="AB163" s="54"/>
      <c r="AC163" s="54"/>
      <c r="AD163" s="54">
        <f t="shared" si="152"/>
        <v>0</v>
      </c>
      <c r="AE163" s="54"/>
      <c r="AF163" s="54"/>
      <c r="AG163" s="54"/>
      <c r="AH163" s="42"/>
      <c r="AI163" s="56"/>
    </row>
    <row r="164" spans="1:35" x14ac:dyDescent="0.25">
      <c r="A164" s="31">
        <v>8</v>
      </c>
      <c r="B164" s="52">
        <v>286.89999999999998</v>
      </c>
      <c r="C164" s="33">
        <v>2.2999999999999998</v>
      </c>
      <c r="D164" s="33">
        <v>8.85</v>
      </c>
      <c r="E164" s="33">
        <v>2.66</v>
      </c>
      <c r="F164" s="35">
        <v>0.77</v>
      </c>
      <c r="G164" s="35"/>
      <c r="H164" s="35"/>
      <c r="I164" s="51">
        <v>4147.22</v>
      </c>
      <c r="J164" s="41">
        <f>I164-K164-L164-M164-N164-O164</f>
        <v>624.08800000000065</v>
      </c>
      <c r="K164" s="41">
        <f t="shared" si="141"/>
        <v>2539.0649999999996</v>
      </c>
      <c r="L164" s="41">
        <f t="shared" si="142"/>
        <v>763.154</v>
      </c>
      <c r="M164" s="41">
        <f t="shared" si="143"/>
        <v>220.91299999999998</v>
      </c>
      <c r="N164" s="41">
        <f t="shared" si="144"/>
        <v>0</v>
      </c>
      <c r="O164" s="41">
        <f>H164*B164</f>
        <v>0</v>
      </c>
      <c r="P164" s="41">
        <f t="shared" si="156"/>
        <v>1.3696186843234743</v>
      </c>
      <c r="Q164" s="40">
        <f t="shared" si="145"/>
        <v>4147.22</v>
      </c>
      <c r="R164" s="51">
        <v>5680.11</v>
      </c>
      <c r="S164" s="41">
        <f t="shared" si="146"/>
        <v>854.76258546206941</v>
      </c>
      <c r="T164" s="41">
        <f t="shared" si="147"/>
        <v>3477.5508647117817</v>
      </c>
      <c r="U164" s="41">
        <f t="shared" si="148"/>
        <v>1045.2299774161968</v>
      </c>
      <c r="V164" s="41">
        <f t="shared" si="157"/>
        <v>302.56657240995168</v>
      </c>
      <c r="W164" s="51"/>
      <c r="X164" s="51"/>
      <c r="Y164" s="41"/>
      <c r="Z164" s="40">
        <f t="shared" si="149"/>
        <v>5680.11</v>
      </c>
      <c r="AA164" s="54">
        <f t="shared" si="150"/>
        <v>936.41615787202113</v>
      </c>
      <c r="AB164" s="54">
        <f t="shared" si="151"/>
        <v>3477.5508647117817</v>
      </c>
      <c r="AC164" s="54">
        <f t="shared" si="151"/>
        <v>1045.2299774161968</v>
      </c>
      <c r="AD164" s="54">
        <f t="shared" si="152"/>
        <v>220.91299999999998</v>
      </c>
      <c r="AE164" s="54">
        <f t="shared" si="153"/>
        <v>0</v>
      </c>
      <c r="AF164" s="54">
        <f t="shared" si="153"/>
        <v>0</v>
      </c>
      <c r="AG164" s="54"/>
      <c r="AH164" s="42">
        <f t="shared" si="154"/>
        <v>5680.1099999999988</v>
      </c>
      <c r="AI164" s="56">
        <f t="shared" si="155"/>
        <v>-1532.8899999999994</v>
      </c>
    </row>
    <row r="165" spans="1:35" x14ac:dyDescent="0.25">
      <c r="A165" s="31"/>
      <c r="B165" s="52"/>
      <c r="C165" s="33"/>
      <c r="D165" s="33"/>
      <c r="E165" s="33"/>
      <c r="F165" s="35"/>
      <c r="G165" s="35"/>
      <c r="H165" s="35"/>
      <c r="I165" s="51"/>
      <c r="J165" s="41"/>
      <c r="K165" s="41"/>
      <c r="L165" s="41"/>
      <c r="M165" s="41"/>
      <c r="N165" s="41"/>
      <c r="O165" s="41"/>
      <c r="P165" s="41">
        <v>0</v>
      </c>
      <c r="Q165" s="40">
        <f t="shared" si="145"/>
        <v>0</v>
      </c>
      <c r="R165" s="51"/>
      <c r="S165" s="41"/>
      <c r="T165" s="41"/>
      <c r="U165" s="41"/>
      <c r="V165" s="41">
        <f t="shared" si="157"/>
        <v>0</v>
      </c>
      <c r="W165" s="51"/>
      <c r="X165" s="51"/>
      <c r="Y165" s="41"/>
      <c r="Z165" s="40"/>
      <c r="AA165" s="54">
        <f t="shared" si="150"/>
        <v>0</v>
      </c>
      <c r="AB165" s="54"/>
      <c r="AC165" s="54"/>
      <c r="AD165" s="54">
        <f t="shared" si="152"/>
        <v>0</v>
      </c>
      <c r="AE165" s="54"/>
      <c r="AF165" s="54"/>
      <c r="AG165" s="54"/>
      <c r="AH165" s="42"/>
      <c r="AI165" s="56"/>
    </row>
    <row r="166" spans="1:35" x14ac:dyDescent="0.25">
      <c r="A166" s="31"/>
      <c r="B166" s="52"/>
      <c r="C166" s="33"/>
      <c r="D166" s="33"/>
      <c r="E166" s="33"/>
      <c r="F166" s="35"/>
      <c r="G166" s="35"/>
      <c r="H166" s="35"/>
      <c r="I166" s="51"/>
      <c r="J166" s="41"/>
      <c r="K166" s="41"/>
      <c r="L166" s="41"/>
      <c r="M166" s="41"/>
      <c r="N166" s="41"/>
      <c r="O166" s="41"/>
      <c r="P166" s="41">
        <v>0</v>
      </c>
      <c r="Q166" s="40">
        <f t="shared" si="145"/>
        <v>0</v>
      </c>
      <c r="R166" s="51"/>
      <c r="S166" s="41"/>
      <c r="T166" s="41"/>
      <c r="U166" s="41"/>
      <c r="V166" s="41">
        <f t="shared" si="157"/>
        <v>0</v>
      </c>
      <c r="W166" s="51"/>
      <c r="X166" s="51"/>
      <c r="Y166" s="41"/>
      <c r="Z166" s="40"/>
      <c r="AA166" s="54">
        <f t="shared" si="150"/>
        <v>0</v>
      </c>
      <c r="AB166" s="54"/>
      <c r="AC166" s="54"/>
      <c r="AD166" s="54">
        <f t="shared" si="152"/>
        <v>0</v>
      </c>
      <c r="AE166" s="54"/>
      <c r="AF166" s="54"/>
      <c r="AG166" s="54"/>
      <c r="AH166" s="42"/>
      <c r="AI166" s="56"/>
    </row>
    <row r="167" spans="1:35" x14ac:dyDescent="0.25">
      <c r="A167" s="31">
        <v>11</v>
      </c>
      <c r="B167" s="52">
        <v>27.6</v>
      </c>
      <c r="C167" s="33">
        <v>2.48</v>
      </c>
      <c r="D167" s="33">
        <v>8.57</v>
      </c>
      <c r="E167" s="33">
        <v>3.83</v>
      </c>
      <c r="F167" s="35">
        <v>0.77</v>
      </c>
      <c r="G167" s="35">
        <v>5.51</v>
      </c>
      <c r="H167" s="35"/>
      <c r="I167" s="51">
        <v>597.54</v>
      </c>
      <c r="J167" s="41">
        <f>I167-K167-L167-M167-N167</f>
        <v>81.971999999999895</v>
      </c>
      <c r="K167" s="41">
        <f t="shared" si="141"/>
        <v>236.53200000000001</v>
      </c>
      <c r="L167" s="41">
        <f t="shared" si="142"/>
        <v>105.70800000000001</v>
      </c>
      <c r="M167" s="41">
        <f t="shared" si="143"/>
        <v>21.252000000000002</v>
      </c>
      <c r="N167" s="41">
        <f t="shared" si="144"/>
        <v>152.07599999999999</v>
      </c>
      <c r="O167" s="41"/>
      <c r="P167" s="41">
        <f t="shared" si="156"/>
        <v>0</v>
      </c>
      <c r="Q167" s="40">
        <f t="shared" si="145"/>
        <v>597.54</v>
      </c>
      <c r="R167" s="51"/>
      <c r="S167" s="41">
        <f t="shared" si="146"/>
        <v>0</v>
      </c>
      <c r="T167" s="41">
        <f t="shared" si="147"/>
        <v>0</v>
      </c>
      <c r="U167" s="41">
        <f t="shared" si="148"/>
        <v>0</v>
      </c>
      <c r="V167" s="41">
        <f t="shared" si="157"/>
        <v>0</v>
      </c>
      <c r="W167" s="51"/>
      <c r="X167" s="51"/>
      <c r="Y167" s="41"/>
      <c r="Z167" s="40">
        <f t="shared" si="149"/>
        <v>0</v>
      </c>
      <c r="AA167" s="54">
        <f t="shared" si="150"/>
        <v>-21.252000000000002</v>
      </c>
      <c r="AB167" s="54">
        <f t="shared" si="151"/>
        <v>0</v>
      </c>
      <c r="AC167" s="54">
        <f t="shared" si="151"/>
        <v>0</v>
      </c>
      <c r="AD167" s="54">
        <f t="shared" si="152"/>
        <v>21.252000000000002</v>
      </c>
      <c r="AE167" s="54">
        <f t="shared" si="153"/>
        <v>0</v>
      </c>
      <c r="AF167" s="54">
        <f t="shared" si="153"/>
        <v>0</v>
      </c>
      <c r="AG167" s="54"/>
      <c r="AH167" s="42">
        <f t="shared" si="154"/>
        <v>0</v>
      </c>
      <c r="AI167" s="56">
        <f t="shared" si="155"/>
        <v>597.54</v>
      </c>
    </row>
    <row r="168" spans="1:35" x14ac:dyDescent="0.25">
      <c r="A168" s="31">
        <v>12</v>
      </c>
      <c r="B168" s="52">
        <v>132.1</v>
      </c>
      <c r="C168" s="33">
        <v>2.2999999999999998</v>
      </c>
      <c r="D168" s="33">
        <v>8.07</v>
      </c>
      <c r="E168" s="33">
        <v>3.28</v>
      </c>
      <c r="F168" s="35">
        <v>0.77</v>
      </c>
      <c r="G168" s="35"/>
      <c r="H168" s="35"/>
      <c r="I168" s="51">
        <v>1898.28</v>
      </c>
      <c r="J168" s="41">
        <f>I168-K168-L168-M168-N168</f>
        <v>297.22800000000001</v>
      </c>
      <c r="K168" s="41">
        <f t="shared" si="141"/>
        <v>1066.047</v>
      </c>
      <c r="L168" s="41">
        <f t="shared" si="142"/>
        <v>433.28799999999995</v>
      </c>
      <c r="M168" s="41">
        <f t="shared" si="143"/>
        <v>101.717</v>
      </c>
      <c r="N168" s="41">
        <f t="shared" si="144"/>
        <v>0</v>
      </c>
      <c r="O168" s="41"/>
      <c r="P168" s="41">
        <f t="shared" si="156"/>
        <v>1.7969793707988284</v>
      </c>
      <c r="Q168" s="40">
        <f t="shared" si="145"/>
        <v>1898.28</v>
      </c>
      <c r="R168" s="51">
        <v>3411.17</v>
      </c>
      <c r="S168" s="41">
        <f t="shared" si="146"/>
        <v>534.11258442379426</v>
      </c>
      <c r="T168" s="41">
        <f t="shared" si="147"/>
        <v>1915.6644673019787</v>
      </c>
      <c r="U168" s="41">
        <f t="shared" si="148"/>
        <v>778.60959761468268</v>
      </c>
      <c r="V168" s="41">
        <f t="shared" si="157"/>
        <v>182.78335065954442</v>
      </c>
      <c r="W168" s="51"/>
      <c r="X168" s="51"/>
      <c r="Y168" s="41"/>
      <c r="Z168" s="40">
        <f t="shared" si="149"/>
        <v>3411.17</v>
      </c>
      <c r="AA168" s="54">
        <f t="shared" si="150"/>
        <v>3309.453</v>
      </c>
      <c r="AB168" s="54"/>
      <c r="AC168" s="54"/>
      <c r="AD168" s="54">
        <f t="shared" si="152"/>
        <v>101.717</v>
      </c>
      <c r="AE168" s="54"/>
      <c r="AF168" s="54"/>
      <c r="AG168" s="54"/>
      <c r="AH168" s="42"/>
      <c r="AI168" s="56"/>
    </row>
    <row r="169" spans="1:35" x14ac:dyDescent="0.25">
      <c r="A169" s="31">
        <v>16</v>
      </c>
      <c r="B169" s="52">
        <v>116.9</v>
      </c>
      <c r="C169" s="33">
        <v>2.2999999999999998</v>
      </c>
      <c r="D169" s="33">
        <v>8.9700000000000006</v>
      </c>
      <c r="E169" s="33">
        <v>3.26</v>
      </c>
      <c r="F169" s="35">
        <v>0.77</v>
      </c>
      <c r="G169" s="35"/>
      <c r="H169" s="35"/>
      <c r="I169" s="51">
        <v>1765.19</v>
      </c>
      <c r="J169" s="41">
        <f>I169-K169-L169-M169-N169</f>
        <v>245.48999999999998</v>
      </c>
      <c r="K169" s="41">
        <f t="shared" si="141"/>
        <v>1048.5930000000001</v>
      </c>
      <c r="L169" s="41">
        <f t="shared" si="142"/>
        <v>381.09399999999999</v>
      </c>
      <c r="M169" s="41">
        <f t="shared" si="143"/>
        <v>90.013000000000005</v>
      </c>
      <c r="N169" s="41">
        <f t="shared" si="144"/>
        <v>0</v>
      </c>
      <c r="O169" s="41"/>
      <c r="P169" s="41">
        <f t="shared" si="156"/>
        <v>1</v>
      </c>
      <c r="Q169" s="40">
        <f t="shared" si="145"/>
        <v>1765.19</v>
      </c>
      <c r="R169" s="51">
        <v>1765.19</v>
      </c>
      <c r="S169" s="41">
        <f t="shared" si="146"/>
        <v>245.48999999999998</v>
      </c>
      <c r="T169" s="41">
        <f t="shared" si="147"/>
        <v>1048.5930000000001</v>
      </c>
      <c r="U169" s="41">
        <f t="shared" si="148"/>
        <v>381.09399999999999</v>
      </c>
      <c r="V169" s="41">
        <f t="shared" si="157"/>
        <v>90.013000000000005</v>
      </c>
      <c r="W169" s="51"/>
      <c r="X169" s="51"/>
      <c r="Y169" s="41"/>
      <c r="Z169" s="40">
        <f t="shared" si="149"/>
        <v>1765.19</v>
      </c>
      <c r="AA169" s="54">
        <f t="shared" si="150"/>
        <v>245.48999999999998</v>
      </c>
      <c r="AB169" s="54">
        <f t="shared" si="151"/>
        <v>1048.5930000000001</v>
      </c>
      <c r="AC169" s="54">
        <f t="shared" si="151"/>
        <v>381.09399999999999</v>
      </c>
      <c r="AD169" s="54">
        <f t="shared" si="152"/>
        <v>90.013000000000005</v>
      </c>
      <c r="AE169" s="54">
        <f t="shared" si="153"/>
        <v>0</v>
      </c>
      <c r="AF169" s="54">
        <f t="shared" si="153"/>
        <v>0</v>
      </c>
      <c r="AG169" s="54"/>
      <c r="AH169" s="42">
        <f t="shared" si="154"/>
        <v>1765.19</v>
      </c>
      <c r="AI169" s="56">
        <f t="shared" si="155"/>
        <v>0</v>
      </c>
    </row>
    <row r="170" spans="1:35" x14ac:dyDescent="0.25">
      <c r="A170" s="70" t="s">
        <v>37</v>
      </c>
      <c r="B170" s="71">
        <f>SUM(B159:B169)</f>
        <v>2121.3000000000002</v>
      </c>
      <c r="C170" s="33"/>
      <c r="D170" s="34"/>
      <c r="E170" s="34"/>
      <c r="F170" s="35"/>
      <c r="G170" s="35"/>
      <c r="H170" s="35"/>
      <c r="I170" s="43">
        <f>SUM(I159:I169)</f>
        <v>32129.32</v>
      </c>
      <c r="J170" s="43">
        <f t="shared" ref="J170:O170" si="158">SUM(J159:J169)</f>
        <v>4709.5779999999986</v>
      </c>
      <c r="K170" s="43">
        <f t="shared" si="158"/>
        <v>18773.062999999998</v>
      </c>
      <c r="L170" s="43">
        <f t="shared" si="158"/>
        <v>6861.2019999999984</v>
      </c>
      <c r="M170" s="43">
        <f t="shared" si="158"/>
        <v>1633.4010000000001</v>
      </c>
      <c r="N170" s="43">
        <f t="shared" si="158"/>
        <v>152.07599999999999</v>
      </c>
      <c r="O170" s="43">
        <f t="shared" si="158"/>
        <v>0</v>
      </c>
      <c r="P170" s="41">
        <f t="shared" si="156"/>
        <v>0.96569862045010602</v>
      </c>
      <c r="Q170" s="40">
        <f t="shared" si="145"/>
        <v>32129.32</v>
      </c>
      <c r="R170" s="43">
        <f>SUM(R159:R169)</f>
        <v>31027.24</v>
      </c>
      <c r="S170" s="43">
        <f>SUM(S159:S169)</f>
        <v>4477.0678846784758</v>
      </c>
      <c r="T170" s="43">
        <f>SUM(T159:T169)</f>
        <v>18426.939855628461</v>
      </c>
      <c r="U170" s="43">
        <f>SUM(U159:U169)</f>
        <v>6541.2387370243005</v>
      </c>
      <c r="V170" s="43">
        <f>SUM(V159:V169)</f>
        <v>1581.9935226687651</v>
      </c>
      <c r="W170" s="43"/>
      <c r="X170" s="43"/>
      <c r="Y170" s="41"/>
      <c r="Z170" s="40">
        <f t="shared" si="149"/>
        <v>31027.240000000005</v>
      </c>
      <c r="AA170" s="55">
        <f t="shared" ref="AA170:AF170" si="159">SUM(AA159:AA169)</f>
        <v>7119.9344722639034</v>
      </c>
      <c r="AB170" s="55">
        <f t="shared" si="159"/>
        <v>16511.275388326481</v>
      </c>
      <c r="AC170" s="55">
        <f t="shared" si="159"/>
        <v>5762.6291394096179</v>
      </c>
      <c r="AD170" s="55">
        <f t="shared" si="159"/>
        <v>1633.4010000000001</v>
      </c>
      <c r="AE170" s="55">
        <f t="shared" si="159"/>
        <v>0</v>
      </c>
      <c r="AF170" s="55">
        <f t="shared" si="159"/>
        <v>0</v>
      </c>
      <c r="AG170" s="54"/>
      <c r="AH170" s="42">
        <f>SUM(AH159:AH169)</f>
        <v>27616.070000000003</v>
      </c>
      <c r="AI170" s="56">
        <f>SUM(AI159:AI169)</f>
        <v>2614.9699999999993</v>
      </c>
    </row>
    <row r="171" spans="1:35" x14ac:dyDescent="0.25">
      <c r="A171" s="6" t="s">
        <v>56</v>
      </c>
      <c r="B171" s="37"/>
      <c r="C171" s="7"/>
      <c r="D171" s="24"/>
      <c r="E171" s="24"/>
      <c r="F171" s="24"/>
      <c r="G171" s="25"/>
      <c r="H171" s="25"/>
      <c r="I171" s="26"/>
      <c r="J171" s="26"/>
      <c r="K171" s="26"/>
      <c r="L171" s="26"/>
      <c r="M171" s="26"/>
      <c r="N171" s="26"/>
      <c r="O171" s="27"/>
      <c r="P171" s="41">
        <v>0</v>
      </c>
      <c r="Q171" s="40">
        <f t="shared" si="145"/>
        <v>0</v>
      </c>
      <c r="R171" s="26"/>
      <c r="S171" s="26"/>
      <c r="T171" s="26"/>
      <c r="U171" s="26"/>
      <c r="V171" s="26"/>
      <c r="W171" s="26"/>
      <c r="X171" s="27"/>
      <c r="Y171" s="27"/>
      <c r="Z171" s="28"/>
      <c r="AA171" s="29"/>
      <c r="AB171" s="29"/>
      <c r="AC171" s="29"/>
      <c r="AD171" s="29"/>
      <c r="AE171" s="29"/>
      <c r="AF171" s="29"/>
      <c r="AG171" s="29"/>
      <c r="AH171" s="30"/>
      <c r="AI171" s="36"/>
    </row>
    <row r="172" spans="1:35" x14ac:dyDescent="0.25">
      <c r="A172" s="31">
        <v>1</v>
      </c>
      <c r="B172" s="52">
        <v>18.8</v>
      </c>
      <c r="C172" s="33">
        <v>2.2999999999999998</v>
      </c>
      <c r="D172" s="33">
        <v>9.27</v>
      </c>
      <c r="E172" s="33">
        <v>10.1</v>
      </c>
      <c r="F172" s="35">
        <v>0.77</v>
      </c>
      <c r="G172" s="35"/>
      <c r="H172" s="35"/>
      <c r="I172" s="51">
        <v>426.76</v>
      </c>
      <c r="J172" s="41">
        <f>I172-K172-L172-M172-N172</f>
        <v>48.127999999999986</v>
      </c>
      <c r="K172" s="41">
        <f>B172*D172</f>
        <v>174.27600000000001</v>
      </c>
      <c r="L172" s="41">
        <f>E172*B172</f>
        <v>189.88</v>
      </c>
      <c r="M172" s="41">
        <f>F172*B172</f>
        <v>14.476000000000001</v>
      </c>
      <c r="N172" s="41">
        <f>G172*B172</f>
        <v>0</v>
      </c>
      <c r="O172" s="41"/>
      <c r="P172" s="41">
        <f t="shared" si="156"/>
        <v>0</v>
      </c>
      <c r="Q172" s="40">
        <f t="shared" si="145"/>
        <v>426.76</v>
      </c>
      <c r="R172" s="51"/>
      <c r="S172" s="41">
        <v>0</v>
      </c>
      <c r="T172" s="41">
        <f>P172*K172</f>
        <v>0</v>
      </c>
      <c r="U172" s="41">
        <f>L172*P172</f>
        <v>0</v>
      </c>
      <c r="V172" s="41">
        <f t="shared" ref="V172:V187" si="160">P172*M172</f>
        <v>0</v>
      </c>
      <c r="W172" s="51"/>
      <c r="X172" s="51"/>
      <c r="Y172" s="41"/>
      <c r="Z172" s="40">
        <f>SUM(S172:Y172)</f>
        <v>0</v>
      </c>
      <c r="AA172" s="54">
        <f t="shared" ref="AA172:AA187" si="161">Z172-AB172-AC172-AD172-AE172-AF172</f>
        <v>-14.476000000000001</v>
      </c>
      <c r="AB172" s="54">
        <f t="shared" ref="AB172:AF187" si="162">T172</f>
        <v>0</v>
      </c>
      <c r="AC172" s="54">
        <f t="shared" si="162"/>
        <v>0</v>
      </c>
      <c r="AD172" s="54">
        <f t="shared" ref="AD172:AD187" si="163">M172</f>
        <v>14.476000000000001</v>
      </c>
      <c r="AE172" s="54">
        <f t="shared" si="162"/>
        <v>0</v>
      </c>
      <c r="AF172" s="54">
        <f t="shared" si="162"/>
        <v>0</v>
      </c>
      <c r="AG172" s="54"/>
      <c r="AH172" s="42">
        <f t="shared" ref="AH172:AH187" si="164">SUM(AA172:AG172)</f>
        <v>0</v>
      </c>
      <c r="AI172" s="56">
        <f t="shared" ref="AI172:AI187" si="165">I172-Z172</f>
        <v>426.76</v>
      </c>
    </row>
    <row r="173" spans="1:35" x14ac:dyDescent="0.25">
      <c r="A173" s="31"/>
      <c r="B173" s="52"/>
      <c r="C173" s="33"/>
      <c r="D173" s="33"/>
      <c r="E173" s="33"/>
      <c r="F173" s="35"/>
      <c r="G173" s="35"/>
      <c r="H173" s="35"/>
      <c r="I173" s="51"/>
      <c r="J173" s="41"/>
      <c r="K173" s="41"/>
      <c r="L173" s="41"/>
      <c r="M173" s="41"/>
      <c r="N173" s="41"/>
      <c r="O173" s="41"/>
      <c r="P173" s="41">
        <v>0</v>
      </c>
      <c r="Q173" s="40">
        <f t="shared" si="145"/>
        <v>0</v>
      </c>
      <c r="R173" s="51"/>
      <c r="S173" s="41"/>
      <c r="T173" s="41"/>
      <c r="U173" s="41"/>
      <c r="V173" s="41">
        <f t="shared" si="160"/>
        <v>0</v>
      </c>
      <c r="W173" s="51"/>
      <c r="X173" s="51"/>
      <c r="Y173" s="41"/>
      <c r="Z173" s="40"/>
      <c r="AA173" s="54">
        <f t="shared" si="161"/>
        <v>0</v>
      </c>
      <c r="AB173" s="54"/>
      <c r="AC173" s="54"/>
      <c r="AD173" s="54">
        <f t="shared" si="163"/>
        <v>0</v>
      </c>
      <c r="AE173" s="54"/>
      <c r="AF173" s="54"/>
      <c r="AG173" s="54"/>
      <c r="AH173" s="42"/>
      <c r="AI173" s="56"/>
    </row>
    <row r="174" spans="1:35" x14ac:dyDescent="0.25">
      <c r="A174" s="31"/>
      <c r="B174" s="52"/>
      <c r="C174" s="33"/>
      <c r="D174" s="33"/>
      <c r="E174" s="33"/>
      <c r="F174" s="35"/>
      <c r="G174" s="35"/>
      <c r="H174" s="35"/>
      <c r="I174" s="51"/>
      <c r="J174" s="41"/>
      <c r="K174" s="41"/>
      <c r="L174" s="41"/>
      <c r="M174" s="41"/>
      <c r="N174" s="41"/>
      <c r="O174" s="41"/>
      <c r="P174" s="41">
        <v>0</v>
      </c>
      <c r="Q174" s="40">
        <f t="shared" si="145"/>
        <v>0</v>
      </c>
      <c r="R174" s="51"/>
      <c r="S174" s="41"/>
      <c r="T174" s="41"/>
      <c r="U174" s="41"/>
      <c r="V174" s="41">
        <f t="shared" si="160"/>
        <v>0</v>
      </c>
      <c r="W174" s="51"/>
      <c r="X174" s="51"/>
      <c r="Y174" s="41"/>
      <c r="Z174" s="40"/>
      <c r="AA174" s="54">
        <f t="shared" si="161"/>
        <v>0</v>
      </c>
      <c r="AB174" s="54"/>
      <c r="AC174" s="54"/>
      <c r="AD174" s="54">
        <f t="shared" si="163"/>
        <v>0</v>
      </c>
      <c r="AE174" s="54"/>
      <c r="AF174" s="54"/>
      <c r="AG174" s="54"/>
      <c r="AH174" s="42"/>
      <c r="AI174" s="56"/>
    </row>
    <row r="175" spans="1:35" x14ac:dyDescent="0.25">
      <c r="A175" s="31"/>
      <c r="B175" s="52"/>
      <c r="C175" s="33"/>
      <c r="D175" s="33"/>
      <c r="E175" s="33"/>
      <c r="F175" s="35"/>
      <c r="G175" s="35"/>
      <c r="H175" s="35"/>
      <c r="I175" s="51"/>
      <c r="J175" s="41"/>
      <c r="K175" s="41"/>
      <c r="L175" s="41"/>
      <c r="M175" s="41"/>
      <c r="N175" s="41"/>
      <c r="O175" s="41"/>
      <c r="P175" s="41">
        <v>0</v>
      </c>
      <c r="Q175" s="40">
        <f t="shared" si="145"/>
        <v>0</v>
      </c>
      <c r="R175" s="51"/>
      <c r="S175" s="41"/>
      <c r="T175" s="41"/>
      <c r="U175" s="41"/>
      <c r="V175" s="41">
        <f t="shared" si="160"/>
        <v>0</v>
      </c>
      <c r="W175" s="51"/>
      <c r="X175" s="51"/>
      <c r="Y175" s="41"/>
      <c r="Z175" s="40"/>
      <c r="AA175" s="54">
        <f t="shared" si="161"/>
        <v>0</v>
      </c>
      <c r="AB175" s="54"/>
      <c r="AC175" s="54"/>
      <c r="AD175" s="54">
        <f t="shared" si="163"/>
        <v>0</v>
      </c>
      <c r="AE175" s="54"/>
      <c r="AF175" s="54"/>
      <c r="AG175" s="54"/>
      <c r="AH175" s="42"/>
      <c r="AI175" s="56"/>
    </row>
    <row r="176" spans="1:35" x14ac:dyDescent="0.25">
      <c r="A176" s="31">
        <v>5</v>
      </c>
      <c r="B176" s="52">
        <v>288</v>
      </c>
      <c r="C176" s="33">
        <v>2.2999999999999998</v>
      </c>
      <c r="D176" s="33">
        <v>8.59</v>
      </c>
      <c r="E176" s="33">
        <v>3.72</v>
      </c>
      <c r="F176" s="35">
        <v>0.77</v>
      </c>
      <c r="G176" s="35"/>
      <c r="H176" s="35"/>
      <c r="I176" s="51">
        <v>4371.84</v>
      </c>
      <c r="J176" s="41">
        <f>I176-K176-L176-M176-N176</f>
        <v>604.79999999999995</v>
      </c>
      <c r="K176" s="41">
        <f t="shared" ref="K176:K187" si="166">B176*D176</f>
        <v>2473.92</v>
      </c>
      <c r="L176" s="41">
        <f t="shared" ref="L176:L187" si="167">E176*B176</f>
        <v>1071.3600000000001</v>
      </c>
      <c r="M176" s="41">
        <f t="shared" ref="M176:M187" si="168">F176*B176</f>
        <v>221.76</v>
      </c>
      <c r="N176" s="41">
        <f t="shared" ref="N176:N187" si="169">G176*B176</f>
        <v>0</v>
      </c>
      <c r="O176" s="41"/>
      <c r="P176" s="41">
        <f t="shared" si="156"/>
        <v>0</v>
      </c>
      <c r="Q176" s="40">
        <f t="shared" si="145"/>
        <v>4371.84</v>
      </c>
      <c r="R176" s="51"/>
      <c r="S176" s="41">
        <f>R176-T176-U176-V176-W176-X176</f>
        <v>0</v>
      </c>
      <c r="T176" s="41">
        <f t="shared" ref="T176:T187" si="170">P176*K176</f>
        <v>0</v>
      </c>
      <c r="U176" s="41">
        <f t="shared" ref="U176:U187" si="171">L176*P176</f>
        <v>0</v>
      </c>
      <c r="V176" s="41">
        <f t="shared" si="160"/>
        <v>0</v>
      </c>
      <c r="W176" s="51"/>
      <c r="X176" s="51"/>
      <c r="Y176" s="41"/>
      <c r="Z176" s="40">
        <f t="shared" ref="Z176:Z187" si="172">SUM(S176:Y176)</f>
        <v>0</v>
      </c>
      <c r="AA176" s="54">
        <f t="shared" si="161"/>
        <v>-221.76</v>
      </c>
      <c r="AB176" s="54">
        <f t="shared" si="162"/>
        <v>0</v>
      </c>
      <c r="AC176" s="54">
        <f t="shared" si="162"/>
        <v>0</v>
      </c>
      <c r="AD176" s="54">
        <f t="shared" si="163"/>
        <v>221.76</v>
      </c>
      <c r="AE176" s="54">
        <f t="shared" si="162"/>
        <v>0</v>
      </c>
      <c r="AF176" s="54">
        <f t="shared" si="162"/>
        <v>0</v>
      </c>
      <c r="AG176" s="54"/>
      <c r="AH176" s="42">
        <f t="shared" si="164"/>
        <v>0</v>
      </c>
      <c r="AI176" s="56">
        <f t="shared" si="165"/>
        <v>4371.84</v>
      </c>
    </row>
    <row r="177" spans="1:35" x14ac:dyDescent="0.25">
      <c r="A177" s="31">
        <v>6</v>
      </c>
      <c r="B177" s="52">
        <v>252.7</v>
      </c>
      <c r="C177" s="33">
        <v>2.2999999999999998</v>
      </c>
      <c r="D177" s="33">
        <v>8.82</v>
      </c>
      <c r="E177" s="33">
        <v>2.5099999999999998</v>
      </c>
      <c r="F177" s="35">
        <v>0.77</v>
      </c>
      <c r="G177" s="35"/>
      <c r="H177" s="35"/>
      <c r="I177" s="51">
        <v>3590.87</v>
      </c>
      <c r="J177" s="41">
        <f>I177-K177-L177-M177-N177</f>
        <v>533.20000000000005</v>
      </c>
      <c r="K177" s="41">
        <f t="shared" si="166"/>
        <v>2228.8139999999999</v>
      </c>
      <c r="L177" s="41">
        <f t="shared" si="167"/>
        <v>634.27699999999993</v>
      </c>
      <c r="M177" s="41">
        <f t="shared" si="168"/>
        <v>194.57900000000001</v>
      </c>
      <c r="N177" s="41">
        <f t="shared" si="169"/>
        <v>0</v>
      </c>
      <c r="O177" s="41"/>
      <c r="P177" s="41">
        <f t="shared" si="156"/>
        <v>0.50850907997226302</v>
      </c>
      <c r="Q177" s="40">
        <f t="shared" si="145"/>
        <v>3590.87</v>
      </c>
      <c r="R177" s="51">
        <v>1825.99</v>
      </c>
      <c r="S177" s="41">
        <f>R177-T177-U177-V177-W177-X177</f>
        <v>271.13704144121073</v>
      </c>
      <c r="T177" s="41">
        <f t="shared" si="170"/>
        <v>1133.3721565692992</v>
      </c>
      <c r="U177" s="41">
        <f t="shared" si="171"/>
        <v>322.53561371756706</v>
      </c>
      <c r="V177" s="41">
        <f t="shared" si="160"/>
        <v>98.945188271922973</v>
      </c>
      <c r="W177" s="51"/>
      <c r="X177" s="51"/>
      <c r="Y177" s="41"/>
      <c r="Z177" s="40">
        <f t="shared" si="172"/>
        <v>1825.9899999999998</v>
      </c>
      <c r="AA177" s="54">
        <f t="shared" si="161"/>
        <v>175.50322971313346</v>
      </c>
      <c r="AB177" s="54">
        <f t="shared" si="162"/>
        <v>1133.3721565692992</v>
      </c>
      <c r="AC177" s="54">
        <f t="shared" si="162"/>
        <v>322.53561371756706</v>
      </c>
      <c r="AD177" s="54">
        <f t="shared" si="163"/>
        <v>194.57900000000001</v>
      </c>
      <c r="AE177" s="54">
        <f t="shared" si="162"/>
        <v>0</v>
      </c>
      <c r="AF177" s="54">
        <f t="shared" si="162"/>
        <v>0</v>
      </c>
      <c r="AG177" s="54"/>
      <c r="AH177" s="42">
        <f t="shared" si="164"/>
        <v>1825.9899999999998</v>
      </c>
      <c r="AI177" s="56">
        <f t="shared" si="165"/>
        <v>1764.88</v>
      </c>
    </row>
    <row r="178" spans="1:35" x14ac:dyDescent="0.25">
      <c r="A178" s="31">
        <v>7</v>
      </c>
      <c r="B178" s="52">
        <v>121.7</v>
      </c>
      <c r="C178" s="33">
        <v>2.2999999999999998</v>
      </c>
      <c r="D178" s="33">
        <v>9.19</v>
      </c>
      <c r="E178" s="33">
        <v>3.45</v>
      </c>
      <c r="F178" s="35">
        <v>0.77</v>
      </c>
      <c r="G178" s="35"/>
      <c r="H178" s="35"/>
      <c r="I178" s="51">
        <v>1917.99</v>
      </c>
      <c r="J178" s="41">
        <f>I178-K178-L178-M178-N178-O178</f>
        <v>285.99299999999999</v>
      </c>
      <c r="K178" s="41">
        <f t="shared" si="166"/>
        <v>1118.423</v>
      </c>
      <c r="L178" s="41">
        <f t="shared" si="167"/>
        <v>419.86500000000001</v>
      </c>
      <c r="M178" s="41">
        <f t="shared" si="168"/>
        <v>93.709000000000003</v>
      </c>
      <c r="N178" s="41">
        <f t="shared" si="169"/>
        <v>0</v>
      </c>
      <c r="O178" s="41">
        <f>H178*B178</f>
        <v>0</v>
      </c>
      <c r="P178" s="41">
        <f t="shared" si="156"/>
        <v>0</v>
      </c>
      <c r="Q178" s="40">
        <f t="shared" si="145"/>
        <v>1917.99</v>
      </c>
      <c r="R178" s="51"/>
      <c r="S178" s="41">
        <f t="shared" ref="S178:S187" si="173">R178-T178-U178-V178-W178-X178</f>
        <v>0</v>
      </c>
      <c r="T178" s="41">
        <f t="shared" si="170"/>
        <v>0</v>
      </c>
      <c r="U178" s="41">
        <f t="shared" si="171"/>
        <v>0</v>
      </c>
      <c r="V178" s="41">
        <f t="shared" si="160"/>
        <v>0</v>
      </c>
      <c r="W178" s="51"/>
      <c r="X178" s="51"/>
      <c r="Y178" s="41"/>
      <c r="Z178" s="40">
        <f t="shared" si="172"/>
        <v>0</v>
      </c>
      <c r="AA178" s="54">
        <f t="shared" si="161"/>
        <v>-93.709000000000003</v>
      </c>
      <c r="AB178" s="54">
        <f t="shared" si="162"/>
        <v>0</v>
      </c>
      <c r="AC178" s="54">
        <f t="shared" si="162"/>
        <v>0</v>
      </c>
      <c r="AD178" s="54">
        <f t="shared" si="163"/>
        <v>93.709000000000003</v>
      </c>
      <c r="AE178" s="54">
        <f t="shared" si="162"/>
        <v>0</v>
      </c>
      <c r="AF178" s="54">
        <f t="shared" si="162"/>
        <v>0</v>
      </c>
      <c r="AG178" s="54"/>
      <c r="AH178" s="42">
        <f t="shared" si="164"/>
        <v>0</v>
      </c>
      <c r="AI178" s="56">
        <f t="shared" si="165"/>
        <v>1917.99</v>
      </c>
    </row>
    <row r="179" spans="1:35" x14ac:dyDescent="0.25">
      <c r="A179" s="31">
        <v>8</v>
      </c>
      <c r="B179" s="52"/>
      <c r="C179" s="33">
        <v>2.2999999999999998</v>
      </c>
      <c r="D179" s="33">
        <v>8.57</v>
      </c>
      <c r="E179" s="33">
        <v>3.07</v>
      </c>
      <c r="F179" s="35">
        <v>0.77</v>
      </c>
      <c r="G179" s="35"/>
      <c r="H179" s="35"/>
      <c r="I179" s="51"/>
      <c r="J179" s="41"/>
      <c r="K179" s="41"/>
      <c r="L179" s="41"/>
      <c r="M179" s="41"/>
      <c r="N179" s="41"/>
      <c r="O179" s="41"/>
      <c r="P179" s="41"/>
      <c r="Q179" s="40"/>
      <c r="R179" s="51"/>
      <c r="S179" s="41"/>
      <c r="T179" s="41"/>
      <c r="U179" s="41"/>
      <c r="V179" s="41"/>
      <c r="W179" s="51"/>
      <c r="X179" s="51"/>
      <c r="Y179" s="41"/>
      <c r="Z179" s="40"/>
      <c r="AA179" s="54"/>
      <c r="AB179" s="54"/>
      <c r="AC179" s="54"/>
      <c r="AD179" s="54"/>
      <c r="AE179" s="54"/>
      <c r="AF179" s="54"/>
      <c r="AG179" s="54"/>
      <c r="AH179" s="42"/>
      <c r="AI179" s="56"/>
    </row>
    <row r="180" spans="1:35" x14ac:dyDescent="0.25">
      <c r="A180" s="31">
        <v>9</v>
      </c>
      <c r="B180" s="52">
        <v>281.60000000000002</v>
      </c>
      <c r="C180" s="33">
        <v>2.2999999999999998</v>
      </c>
      <c r="D180" s="33">
        <v>8.83</v>
      </c>
      <c r="E180" s="33">
        <v>3.26</v>
      </c>
      <c r="F180" s="35">
        <v>0.77</v>
      </c>
      <c r="G180" s="35"/>
      <c r="H180" s="35"/>
      <c r="I180" s="51">
        <v>4269.0600000000004</v>
      </c>
      <c r="J180" s="41">
        <f>I180-K180-L180-M180-N180-O180</f>
        <v>647.6840000000002</v>
      </c>
      <c r="K180" s="41">
        <f t="shared" si="166"/>
        <v>2486.5280000000002</v>
      </c>
      <c r="L180" s="41">
        <f t="shared" si="167"/>
        <v>918.01599999999996</v>
      </c>
      <c r="M180" s="41">
        <f t="shared" si="168"/>
        <v>216.83200000000002</v>
      </c>
      <c r="N180" s="41">
        <f t="shared" si="169"/>
        <v>0</v>
      </c>
      <c r="O180" s="41">
        <f>H180*B180</f>
        <v>0</v>
      </c>
      <c r="P180" s="41">
        <f t="shared" si="156"/>
        <v>0.41760949717267964</v>
      </c>
      <c r="Q180" s="40">
        <f t="shared" si="145"/>
        <v>4269.0600000000004</v>
      </c>
      <c r="R180" s="51">
        <v>1782.8</v>
      </c>
      <c r="S180" s="41">
        <f t="shared" si="173"/>
        <v>270.47898956678989</v>
      </c>
      <c r="T180" s="41">
        <f t="shared" si="170"/>
        <v>1038.397707785789</v>
      </c>
      <c r="U180" s="41">
        <f t="shared" si="171"/>
        <v>383.37220015647466</v>
      </c>
      <c r="V180" s="41">
        <f t="shared" si="160"/>
        <v>90.551102490946477</v>
      </c>
      <c r="W180" s="51"/>
      <c r="X180" s="51"/>
      <c r="Y180" s="41"/>
      <c r="Z180" s="40">
        <f t="shared" si="172"/>
        <v>1782.8000000000002</v>
      </c>
      <c r="AA180" s="54">
        <f t="shared" si="161"/>
        <v>144.19809205773655</v>
      </c>
      <c r="AB180" s="54">
        <f t="shared" si="162"/>
        <v>1038.397707785789</v>
      </c>
      <c r="AC180" s="54">
        <f t="shared" si="162"/>
        <v>383.37220015647466</v>
      </c>
      <c r="AD180" s="54">
        <f t="shared" si="163"/>
        <v>216.83200000000002</v>
      </c>
      <c r="AE180" s="54">
        <f t="shared" si="162"/>
        <v>0</v>
      </c>
      <c r="AF180" s="54">
        <f t="shared" si="162"/>
        <v>0</v>
      </c>
      <c r="AG180" s="54"/>
      <c r="AH180" s="42">
        <f t="shared" si="164"/>
        <v>1782.8000000000004</v>
      </c>
      <c r="AI180" s="56">
        <f t="shared" si="165"/>
        <v>2486.2600000000002</v>
      </c>
    </row>
    <row r="181" spans="1:35" x14ac:dyDescent="0.25">
      <c r="A181" s="31">
        <v>10</v>
      </c>
      <c r="B181" s="52">
        <v>349</v>
      </c>
      <c r="C181" s="33">
        <v>2.2999999999999998</v>
      </c>
      <c r="D181" s="33">
        <v>8.52</v>
      </c>
      <c r="E181" s="33">
        <v>3.97</v>
      </c>
      <c r="F181" s="35">
        <v>0.77</v>
      </c>
      <c r="G181" s="35"/>
      <c r="H181" s="35"/>
      <c r="I181" s="51">
        <v>6032.61</v>
      </c>
      <c r="J181" s="41">
        <f t="shared" ref="J181:J187" si="174">I181-K181-L181-M181-N181</f>
        <v>1404.8699999999997</v>
      </c>
      <c r="K181" s="41">
        <f t="shared" si="166"/>
        <v>2973.48</v>
      </c>
      <c r="L181" s="41">
        <f t="shared" si="167"/>
        <v>1385.53</v>
      </c>
      <c r="M181" s="41">
        <f t="shared" si="168"/>
        <v>268.73</v>
      </c>
      <c r="N181" s="41">
        <f t="shared" si="169"/>
        <v>0</v>
      </c>
      <c r="O181" s="41"/>
      <c r="P181" s="41">
        <f t="shared" si="156"/>
        <v>0.94656044398693095</v>
      </c>
      <c r="Q181" s="40">
        <f t="shared" si="145"/>
        <v>6032.61</v>
      </c>
      <c r="R181" s="51">
        <v>5710.23</v>
      </c>
      <c r="S181" s="41">
        <f t="shared" si="173"/>
        <v>1329.7943709439194</v>
      </c>
      <c r="T181" s="41">
        <f t="shared" si="170"/>
        <v>2814.5785489862596</v>
      </c>
      <c r="U181" s="41">
        <f t="shared" si="171"/>
        <v>1311.4878919572125</v>
      </c>
      <c r="V181" s="41">
        <f t="shared" si="160"/>
        <v>254.36918811260799</v>
      </c>
      <c r="W181" s="51"/>
      <c r="X181" s="51"/>
      <c r="Y181" s="41"/>
      <c r="Z181" s="40">
        <f t="shared" si="172"/>
        <v>5710.2299999999987</v>
      </c>
      <c r="AA181" s="54">
        <f t="shared" si="161"/>
        <v>1315.4335590565265</v>
      </c>
      <c r="AB181" s="54">
        <f t="shared" si="162"/>
        <v>2814.5785489862596</v>
      </c>
      <c r="AC181" s="54">
        <f t="shared" si="162"/>
        <v>1311.4878919572125</v>
      </c>
      <c r="AD181" s="54">
        <f t="shared" si="163"/>
        <v>268.73</v>
      </c>
      <c r="AE181" s="54">
        <f t="shared" si="162"/>
        <v>0</v>
      </c>
      <c r="AF181" s="54">
        <f t="shared" si="162"/>
        <v>0</v>
      </c>
      <c r="AG181" s="54"/>
      <c r="AH181" s="42">
        <f t="shared" si="164"/>
        <v>5710.2299999999977</v>
      </c>
      <c r="AI181" s="56">
        <f t="shared" si="165"/>
        <v>322.38000000000102</v>
      </c>
    </row>
    <row r="182" spans="1:35" x14ac:dyDescent="0.25">
      <c r="A182" s="31">
        <v>11</v>
      </c>
      <c r="B182" s="52">
        <v>496.9</v>
      </c>
      <c r="C182" s="33">
        <v>2.2999999999999998</v>
      </c>
      <c r="D182" s="33">
        <v>8.31</v>
      </c>
      <c r="E182" s="33">
        <v>3.3</v>
      </c>
      <c r="F182" s="35">
        <v>0.77</v>
      </c>
      <c r="G182" s="35"/>
      <c r="H182" s="35"/>
      <c r="I182" s="51">
        <v>7321.06</v>
      </c>
      <c r="J182" s="41">
        <f t="shared" si="174"/>
        <v>1169.4380000000001</v>
      </c>
      <c r="K182" s="41">
        <f t="shared" si="166"/>
        <v>4129.2390000000005</v>
      </c>
      <c r="L182" s="41">
        <f t="shared" si="167"/>
        <v>1639.7699999999998</v>
      </c>
      <c r="M182" s="41">
        <f t="shared" si="168"/>
        <v>382.613</v>
      </c>
      <c r="N182" s="41">
        <f t="shared" si="169"/>
        <v>0</v>
      </c>
      <c r="O182" s="41"/>
      <c r="P182" s="41">
        <f t="shared" si="156"/>
        <v>1.5732912993473622</v>
      </c>
      <c r="Q182" s="40">
        <f t="shared" si="145"/>
        <v>7321.06</v>
      </c>
      <c r="R182" s="51">
        <v>11518.16</v>
      </c>
      <c r="S182" s="41">
        <f>R182-T182-U182-V182-W182-X182</f>
        <v>1839.8666305261804</v>
      </c>
      <c r="T182" s="41">
        <f t="shared" si="170"/>
        <v>6496.4957916258036</v>
      </c>
      <c r="U182" s="41">
        <f t="shared" si="171"/>
        <v>2579.8358739308237</v>
      </c>
      <c r="V182" s="41">
        <f t="shared" si="160"/>
        <v>601.96170391719227</v>
      </c>
      <c r="W182" s="51"/>
      <c r="X182" s="51"/>
      <c r="Y182" s="41"/>
      <c r="Z182" s="40">
        <f t="shared" si="172"/>
        <v>11518.16</v>
      </c>
      <c r="AA182" s="54">
        <f t="shared" si="161"/>
        <v>2059.2153344433727</v>
      </c>
      <c r="AB182" s="54">
        <f t="shared" si="162"/>
        <v>6496.4957916258036</v>
      </c>
      <c r="AC182" s="54">
        <f t="shared" si="162"/>
        <v>2579.8358739308237</v>
      </c>
      <c r="AD182" s="54">
        <f t="shared" si="163"/>
        <v>382.613</v>
      </c>
      <c r="AE182" s="54">
        <f t="shared" si="162"/>
        <v>0</v>
      </c>
      <c r="AF182" s="54">
        <f t="shared" si="162"/>
        <v>0</v>
      </c>
      <c r="AG182" s="54"/>
      <c r="AH182" s="42">
        <f t="shared" si="164"/>
        <v>11518.16</v>
      </c>
      <c r="AI182" s="56">
        <f t="shared" si="165"/>
        <v>-4197.0999999999995</v>
      </c>
    </row>
    <row r="183" spans="1:35" x14ac:dyDescent="0.25">
      <c r="A183" s="31">
        <v>12</v>
      </c>
      <c r="B183" s="52">
        <v>70.3</v>
      </c>
      <c r="C183" s="33">
        <v>2.2999999999999998</v>
      </c>
      <c r="D183" s="33">
        <v>8.65</v>
      </c>
      <c r="E183" s="33">
        <v>2.95</v>
      </c>
      <c r="F183" s="35">
        <v>0.77</v>
      </c>
      <c r="G183" s="35"/>
      <c r="H183" s="35"/>
      <c r="I183" s="51">
        <v>1038.33</v>
      </c>
      <c r="J183" s="41">
        <f t="shared" si="174"/>
        <v>168.71899999999991</v>
      </c>
      <c r="K183" s="41">
        <f t="shared" si="166"/>
        <v>608.09500000000003</v>
      </c>
      <c r="L183" s="41">
        <f t="shared" si="167"/>
        <v>207.38499999999999</v>
      </c>
      <c r="M183" s="41">
        <f t="shared" si="168"/>
        <v>54.131</v>
      </c>
      <c r="N183" s="41">
        <f t="shared" si="169"/>
        <v>0</v>
      </c>
      <c r="O183" s="41"/>
      <c r="P183" s="41">
        <f t="shared" si="156"/>
        <v>1</v>
      </c>
      <c r="Q183" s="40">
        <f t="shared" si="145"/>
        <v>1038.33</v>
      </c>
      <c r="R183" s="51">
        <v>1038.33</v>
      </c>
      <c r="S183" s="41">
        <f>R183-T183-U183-V183-W183-X183</f>
        <v>168.71899999999991</v>
      </c>
      <c r="T183" s="41">
        <f t="shared" si="170"/>
        <v>608.09500000000003</v>
      </c>
      <c r="U183" s="41">
        <f t="shared" si="171"/>
        <v>207.38499999999999</v>
      </c>
      <c r="V183" s="41">
        <f t="shared" si="160"/>
        <v>54.131</v>
      </c>
      <c r="W183" s="51"/>
      <c r="X183" s="51"/>
      <c r="Y183" s="41"/>
      <c r="Z183" s="40">
        <f>SUM(S183:Y183)</f>
        <v>1038.33</v>
      </c>
      <c r="AA183" s="54">
        <f t="shared" si="161"/>
        <v>168.71899999999991</v>
      </c>
      <c r="AB183" s="54">
        <f t="shared" si="162"/>
        <v>608.09500000000003</v>
      </c>
      <c r="AC183" s="54">
        <f t="shared" si="162"/>
        <v>207.38499999999999</v>
      </c>
      <c r="AD183" s="54">
        <f t="shared" si="163"/>
        <v>54.131</v>
      </c>
      <c r="AE183" s="54">
        <f t="shared" si="162"/>
        <v>0</v>
      </c>
      <c r="AF183" s="54">
        <f t="shared" si="162"/>
        <v>0</v>
      </c>
      <c r="AG183" s="54"/>
      <c r="AH183" s="42">
        <f t="shared" si="164"/>
        <v>1038.33</v>
      </c>
      <c r="AI183" s="56">
        <f t="shared" si="165"/>
        <v>0</v>
      </c>
    </row>
    <row r="184" spans="1:35" x14ac:dyDescent="0.25">
      <c r="A184" s="31">
        <v>13</v>
      </c>
      <c r="B184" s="52">
        <v>121.2</v>
      </c>
      <c r="C184" s="33"/>
      <c r="D184" s="33"/>
      <c r="E184" s="33"/>
      <c r="F184" s="35"/>
      <c r="G184" s="35"/>
      <c r="H184" s="35"/>
      <c r="I184" s="51"/>
      <c r="J184" s="41">
        <v>0</v>
      </c>
      <c r="K184" s="41">
        <v>0</v>
      </c>
      <c r="L184" s="41">
        <v>0</v>
      </c>
      <c r="M184" s="41">
        <v>0</v>
      </c>
      <c r="N184" s="41">
        <f t="shared" si="169"/>
        <v>0</v>
      </c>
      <c r="O184" s="41"/>
      <c r="P184" s="41">
        <v>0</v>
      </c>
      <c r="Q184" s="40">
        <f t="shared" si="145"/>
        <v>0</v>
      </c>
      <c r="R184" s="51"/>
      <c r="S184" s="41">
        <f t="shared" si="173"/>
        <v>0</v>
      </c>
      <c r="T184" s="41">
        <f t="shared" si="170"/>
        <v>0</v>
      </c>
      <c r="U184" s="41">
        <f t="shared" si="171"/>
        <v>0</v>
      </c>
      <c r="V184" s="41">
        <f t="shared" si="160"/>
        <v>0</v>
      </c>
      <c r="W184" s="51"/>
      <c r="X184" s="51"/>
      <c r="Y184" s="41"/>
      <c r="Z184" s="40">
        <f t="shared" si="172"/>
        <v>0</v>
      </c>
      <c r="AA184" s="54">
        <f t="shared" si="161"/>
        <v>0</v>
      </c>
      <c r="AB184" s="54">
        <f t="shared" si="162"/>
        <v>0</v>
      </c>
      <c r="AC184" s="54">
        <f t="shared" si="162"/>
        <v>0</v>
      </c>
      <c r="AD184" s="54">
        <f t="shared" si="163"/>
        <v>0</v>
      </c>
      <c r="AE184" s="54">
        <f t="shared" si="162"/>
        <v>0</v>
      </c>
      <c r="AF184" s="54">
        <f t="shared" si="162"/>
        <v>0</v>
      </c>
      <c r="AG184" s="54"/>
      <c r="AH184" s="42">
        <f t="shared" si="164"/>
        <v>0</v>
      </c>
      <c r="AI184" s="56">
        <f t="shared" si="165"/>
        <v>0</v>
      </c>
    </row>
    <row r="185" spans="1:35" x14ac:dyDescent="0.25">
      <c r="A185" s="31">
        <v>14</v>
      </c>
      <c r="B185" s="52">
        <v>66.900000000000006</v>
      </c>
      <c r="C185" s="33">
        <v>2.2999999999999998</v>
      </c>
      <c r="D185" s="33">
        <v>8.9600000000000009</v>
      </c>
      <c r="E185" s="33">
        <v>2.82</v>
      </c>
      <c r="F185" s="35">
        <v>0.77</v>
      </c>
      <c r="G185" s="35"/>
      <c r="H185" s="35"/>
      <c r="I185" s="51">
        <v>992.8</v>
      </c>
      <c r="J185" s="41">
        <f t="shared" si="174"/>
        <v>153.20499999999984</v>
      </c>
      <c r="K185" s="41">
        <f t="shared" si="166"/>
        <v>599.42400000000009</v>
      </c>
      <c r="L185" s="41">
        <f t="shared" si="167"/>
        <v>188.65800000000002</v>
      </c>
      <c r="M185" s="41">
        <f t="shared" si="168"/>
        <v>51.513000000000005</v>
      </c>
      <c r="N185" s="41">
        <f t="shared" si="169"/>
        <v>0</v>
      </c>
      <c r="O185" s="41"/>
      <c r="P185" s="41">
        <f t="shared" si="156"/>
        <v>0</v>
      </c>
      <c r="Q185" s="40">
        <f t="shared" si="145"/>
        <v>992.8</v>
      </c>
      <c r="R185" s="51"/>
      <c r="S185" s="41">
        <f t="shared" si="173"/>
        <v>0</v>
      </c>
      <c r="T185" s="41">
        <f t="shared" si="170"/>
        <v>0</v>
      </c>
      <c r="U185" s="41">
        <f t="shared" si="171"/>
        <v>0</v>
      </c>
      <c r="V185" s="41">
        <f t="shared" si="160"/>
        <v>0</v>
      </c>
      <c r="W185" s="51"/>
      <c r="X185" s="51"/>
      <c r="Y185" s="41"/>
      <c r="Z185" s="40">
        <f t="shared" si="172"/>
        <v>0</v>
      </c>
      <c r="AA185" s="54">
        <f t="shared" si="161"/>
        <v>-51.513000000000005</v>
      </c>
      <c r="AB185" s="54">
        <f t="shared" si="162"/>
        <v>0</v>
      </c>
      <c r="AC185" s="54">
        <f t="shared" si="162"/>
        <v>0</v>
      </c>
      <c r="AD185" s="54">
        <f t="shared" si="163"/>
        <v>51.513000000000005</v>
      </c>
      <c r="AE185" s="54">
        <f t="shared" si="162"/>
        <v>0</v>
      </c>
      <c r="AF185" s="54">
        <f t="shared" si="162"/>
        <v>0</v>
      </c>
      <c r="AG185" s="54"/>
      <c r="AH185" s="42">
        <f t="shared" si="164"/>
        <v>0</v>
      </c>
      <c r="AI185" s="56">
        <f t="shared" si="165"/>
        <v>992.8</v>
      </c>
    </row>
    <row r="186" spans="1:35" x14ac:dyDescent="0.25">
      <c r="A186" s="31"/>
      <c r="B186" s="52"/>
      <c r="C186" s="33"/>
      <c r="D186" s="33"/>
      <c r="E186" s="33"/>
      <c r="F186" s="35"/>
      <c r="G186" s="35"/>
      <c r="H186" s="35"/>
      <c r="I186" s="51"/>
      <c r="J186" s="41"/>
      <c r="K186" s="41"/>
      <c r="L186" s="41"/>
      <c r="M186" s="41"/>
      <c r="N186" s="41"/>
      <c r="O186" s="41"/>
      <c r="P186" s="41">
        <v>0</v>
      </c>
      <c r="Q186" s="40">
        <f t="shared" si="145"/>
        <v>0</v>
      </c>
      <c r="R186" s="51"/>
      <c r="S186" s="41">
        <f t="shared" si="173"/>
        <v>0</v>
      </c>
      <c r="T186" s="41"/>
      <c r="U186" s="41"/>
      <c r="V186" s="41">
        <f t="shared" si="160"/>
        <v>0</v>
      </c>
      <c r="W186" s="51"/>
      <c r="X186" s="51"/>
      <c r="Y186" s="41"/>
      <c r="Z186" s="40"/>
      <c r="AA186" s="54">
        <f t="shared" si="161"/>
        <v>0</v>
      </c>
      <c r="AB186" s="54"/>
      <c r="AC186" s="54"/>
      <c r="AD186" s="54">
        <f t="shared" si="163"/>
        <v>0</v>
      </c>
      <c r="AE186" s="54"/>
      <c r="AF186" s="54"/>
      <c r="AG186" s="54"/>
      <c r="AH186" s="42"/>
      <c r="AI186" s="56"/>
    </row>
    <row r="187" spans="1:35" x14ac:dyDescent="0.25">
      <c r="A187" s="31">
        <v>32</v>
      </c>
      <c r="B187" s="52">
        <v>54.9</v>
      </c>
      <c r="C187" s="33">
        <v>2.2999999999999998</v>
      </c>
      <c r="D187" s="33">
        <v>8.6999999999999993</v>
      </c>
      <c r="E187" s="33">
        <v>2.02</v>
      </c>
      <c r="F187" s="35">
        <v>0.77</v>
      </c>
      <c r="G187" s="35"/>
      <c r="H187" s="35"/>
      <c r="I187" s="51">
        <v>741.73</v>
      </c>
      <c r="J187" s="41">
        <f t="shared" si="174"/>
        <v>110.92900000000009</v>
      </c>
      <c r="K187" s="41">
        <f t="shared" si="166"/>
        <v>477.62999999999994</v>
      </c>
      <c r="L187" s="41">
        <f t="shared" si="167"/>
        <v>110.898</v>
      </c>
      <c r="M187" s="41">
        <f t="shared" si="168"/>
        <v>42.273000000000003</v>
      </c>
      <c r="N187" s="41">
        <f t="shared" si="169"/>
        <v>0</v>
      </c>
      <c r="O187" s="41"/>
      <c r="P187" s="41">
        <f t="shared" si="156"/>
        <v>0.96369298801450654</v>
      </c>
      <c r="Q187" s="40">
        <f t="shared" si="145"/>
        <v>741.73</v>
      </c>
      <c r="R187" s="51">
        <v>714.8</v>
      </c>
      <c r="S187" s="41">
        <f t="shared" si="173"/>
        <v>106.90149946746128</v>
      </c>
      <c r="T187" s="41">
        <f t="shared" si="170"/>
        <v>460.28868186536869</v>
      </c>
      <c r="U187" s="41">
        <f t="shared" si="171"/>
        <v>106.87162498483274</v>
      </c>
      <c r="V187" s="41">
        <f t="shared" si="160"/>
        <v>40.73819368233724</v>
      </c>
      <c r="W187" s="51"/>
      <c r="X187" s="51"/>
      <c r="Y187" s="41"/>
      <c r="Z187" s="40">
        <f t="shared" si="172"/>
        <v>714.8</v>
      </c>
      <c r="AA187" s="54">
        <f t="shared" si="161"/>
        <v>105.36669314979852</v>
      </c>
      <c r="AB187" s="54">
        <f t="shared" si="162"/>
        <v>460.28868186536869</v>
      </c>
      <c r="AC187" s="54">
        <f t="shared" si="162"/>
        <v>106.87162498483274</v>
      </c>
      <c r="AD187" s="54">
        <f t="shared" si="163"/>
        <v>42.273000000000003</v>
      </c>
      <c r="AE187" s="54">
        <f t="shared" si="162"/>
        <v>0</v>
      </c>
      <c r="AF187" s="54">
        <f t="shared" si="162"/>
        <v>0</v>
      </c>
      <c r="AG187" s="54"/>
      <c r="AH187" s="42">
        <f t="shared" si="164"/>
        <v>714.8</v>
      </c>
      <c r="AI187" s="56">
        <f t="shared" si="165"/>
        <v>26.930000000000064</v>
      </c>
    </row>
    <row r="188" spans="1:35" x14ac:dyDescent="0.25">
      <c r="A188" s="32" t="s">
        <v>37</v>
      </c>
      <c r="B188" s="53">
        <f>SUM(B172:B187)</f>
        <v>2122.0000000000005</v>
      </c>
      <c r="C188" s="33"/>
      <c r="D188" s="34"/>
      <c r="E188" s="34"/>
      <c r="F188" s="35"/>
      <c r="G188" s="35"/>
      <c r="H188" s="35"/>
      <c r="I188" s="43">
        <f t="shared" ref="I188:N188" si="175">SUM(I172:I187)</f>
        <v>30703.050000000003</v>
      </c>
      <c r="J188" s="43">
        <f t="shared" si="175"/>
        <v>5126.9660000000003</v>
      </c>
      <c r="K188" s="43">
        <f t="shared" si="175"/>
        <v>17269.829000000002</v>
      </c>
      <c r="L188" s="43">
        <f t="shared" si="175"/>
        <v>6765.639000000001</v>
      </c>
      <c r="M188" s="43">
        <f t="shared" si="175"/>
        <v>1540.616</v>
      </c>
      <c r="N188" s="43">
        <f t="shared" si="175"/>
        <v>0</v>
      </c>
      <c r="O188" s="43">
        <f>SUM(O177:O187)</f>
        <v>0</v>
      </c>
      <c r="P188" s="41">
        <f t="shared" si="156"/>
        <v>0.73576761917789923</v>
      </c>
      <c r="Q188" s="40">
        <f t="shared" si="145"/>
        <v>30703.050000000003</v>
      </c>
      <c r="R188" s="43">
        <f>SUM(R172:R187)</f>
        <v>22590.31</v>
      </c>
      <c r="S188" s="43">
        <f>SUM(S172:S187)</f>
        <v>3986.8975319455617</v>
      </c>
      <c r="T188" s="43">
        <f>SUM(T172:T187)</f>
        <v>12551.227886832517</v>
      </c>
      <c r="U188" s="43">
        <f>SUM(U172:U187)</f>
        <v>4911.4882047469109</v>
      </c>
      <c r="V188" s="43">
        <f>SUM(V172:V187)</f>
        <v>1140.6963764750069</v>
      </c>
      <c r="W188" s="43"/>
      <c r="X188" s="43"/>
      <c r="Y188" s="41"/>
      <c r="Z188" s="40">
        <f t="shared" ref="Z188:AE188" si="176">SUM(Z172:Z187)</f>
        <v>22590.31</v>
      </c>
      <c r="AA188" s="55">
        <f t="shared" si="176"/>
        <v>3586.9779084205679</v>
      </c>
      <c r="AB188" s="55">
        <f t="shared" si="176"/>
        <v>12551.227886832517</v>
      </c>
      <c r="AC188" s="55">
        <f t="shared" si="176"/>
        <v>4911.4882047469109</v>
      </c>
      <c r="AD188" s="55">
        <f t="shared" si="176"/>
        <v>1540.616</v>
      </c>
      <c r="AE188" s="55">
        <f t="shared" si="176"/>
        <v>0</v>
      </c>
      <c r="AF188" s="55">
        <f>SUM(AF177:AF187)</f>
        <v>0</v>
      </c>
      <c r="AG188" s="54"/>
      <c r="AH188" s="42">
        <f>SUM(AH172:AH187)</f>
        <v>22590.309999999994</v>
      </c>
      <c r="AI188" s="56">
        <f>SUM(AI172:AI187)</f>
        <v>8112.7400000000034</v>
      </c>
    </row>
    <row r="189" spans="1:35" x14ac:dyDescent="0.25">
      <c r="A189" s="6" t="s">
        <v>45</v>
      </c>
      <c r="B189" s="37"/>
      <c r="P189" s="41">
        <v>0</v>
      </c>
      <c r="Q189" s="40">
        <f t="shared" si="145"/>
        <v>0</v>
      </c>
    </row>
    <row r="190" spans="1:35" x14ac:dyDescent="0.25">
      <c r="A190" s="31">
        <v>5</v>
      </c>
      <c r="B190" s="52">
        <v>212.7</v>
      </c>
      <c r="C190" s="33">
        <v>2.48</v>
      </c>
      <c r="D190" s="33">
        <v>8.69</v>
      </c>
      <c r="E190" s="33">
        <v>4.29</v>
      </c>
      <c r="F190" s="35">
        <v>0.77</v>
      </c>
      <c r="G190" s="35">
        <v>5.51</v>
      </c>
      <c r="H190" s="35"/>
      <c r="I190" s="51">
        <v>4632.6099999999997</v>
      </c>
      <c r="J190" s="41">
        <f t="shared" ref="J190:J195" si="177">I190-K190-L190-M190-N190</f>
        <v>536.00800000000004</v>
      </c>
      <c r="K190" s="41">
        <f t="shared" ref="K190:K195" si="178">B190*D190</f>
        <v>1848.3629999999998</v>
      </c>
      <c r="L190" s="41">
        <f t="shared" ref="L190:L195" si="179">E190*B190</f>
        <v>912.48299999999995</v>
      </c>
      <c r="M190" s="41">
        <f t="shared" ref="M190:M195" si="180">F190*B190</f>
        <v>163.779</v>
      </c>
      <c r="N190" s="41">
        <f>G190*B190</f>
        <v>1171.9769999999999</v>
      </c>
      <c r="O190" s="41"/>
      <c r="P190" s="41">
        <f t="shared" si="156"/>
        <v>0.22896164365228244</v>
      </c>
      <c r="Q190" s="40">
        <f t="shared" si="145"/>
        <v>4632.6099999999997</v>
      </c>
      <c r="R190" s="51">
        <v>1060.69</v>
      </c>
      <c r="S190" s="41">
        <f t="shared" ref="S190:S195" si="181">R190-T190-U190-V190-W190-X190</f>
        <v>122.72305293344368</v>
      </c>
      <c r="T190" s="41">
        <f t="shared" ref="T190:T195" si="182">P190*K190</f>
        <v>423.20423054606368</v>
      </c>
      <c r="U190" s="41">
        <f t="shared" ref="U190:U195" si="183">L190*P190</f>
        <v>208.92360748476563</v>
      </c>
      <c r="V190" s="41">
        <f t="shared" ref="V190:V195" si="184">P190*M190</f>
        <v>37.499109035727166</v>
      </c>
      <c r="W190" s="51"/>
      <c r="X190" s="51">
        <v>268.33999999999997</v>
      </c>
      <c r="Y190" s="41"/>
      <c r="Z190" s="40">
        <f t="shared" ref="Z190:Z195" si="185">SUM(S190:Y190)</f>
        <v>1060.6900000000003</v>
      </c>
      <c r="AA190" s="54">
        <f t="shared" ref="AA190:AA195" si="186">Z190-AB190-AC190-AD190-AE190-AF190</f>
        <v>-3.556838030828942</v>
      </c>
      <c r="AB190" s="54">
        <f t="shared" ref="AB190:AF195" si="187">T190</f>
        <v>423.20423054606368</v>
      </c>
      <c r="AC190" s="54">
        <f t="shared" si="187"/>
        <v>208.92360748476563</v>
      </c>
      <c r="AD190" s="54">
        <f t="shared" ref="AD190:AD195" si="188">M190</f>
        <v>163.779</v>
      </c>
      <c r="AE190" s="54">
        <f t="shared" si="187"/>
        <v>0</v>
      </c>
      <c r="AF190" s="54">
        <f t="shared" si="187"/>
        <v>268.33999999999997</v>
      </c>
      <c r="AG190" s="54"/>
      <c r="AH190" s="42">
        <f t="shared" ref="AH190:AH195" si="189">SUM(AA190:AG190)</f>
        <v>1060.6900000000003</v>
      </c>
      <c r="AI190" s="56">
        <f t="shared" ref="AI190:AI195" si="190">I190-Z190</f>
        <v>3571.9199999999992</v>
      </c>
    </row>
    <row r="191" spans="1:35" x14ac:dyDescent="0.25">
      <c r="A191" s="31">
        <v>13</v>
      </c>
      <c r="B191" s="52"/>
      <c r="C191" s="33"/>
      <c r="D191" s="33"/>
      <c r="E191" s="33"/>
      <c r="F191" s="35"/>
      <c r="G191" s="35"/>
      <c r="H191" s="35"/>
      <c r="I191" s="51"/>
      <c r="J191" s="41">
        <f t="shared" si="177"/>
        <v>0</v>
      </c>
      <c r="K191" s="41">
        <f t="shared" si="178"/>
        <v>0</v>
      </c>
      <c r="L191" s="41">
        <f t="shared" si="179"/>
        <v>0</v>
      </c>
      <c r="M191" s="41">
        <f t="shared" si="180"/>
        <v>0</v>
      </c>
      <c r="N191" s="41">
        <f t="shared" ref="N191:N192" si="191">G191*B191</f>
        <v>0</v>
      </c>
      <c r="O191" s="41"/>
      <c r="P191" s="41">
        <v>0</v>
      </c>
      <c r="Q191" s="40">
        <f t="shared" si="145"/>
        <v>0</v>
      </c>
      <c r="R191" s="51"/>
      <c r="S191" s="41">
        <f t="shared" si="181"/>
        <v>0</v>
      </c>
      <c r="T191" s="41">
        <f t="shared" si="182"/>
        <v>0</v>
      </c>
      <c r="U191" s="41">
        <f t="shared" si="183"/>
        <v>0</v>
      </c>
      <c r="V191" s="41">
        <f t="shared" si="184"/>
        <v>0</v>
      </c>
      <c r="W191" s="51"/>
      <c r="X191" s="51"/>
      <c r="Y191" s="41"/>
      <c r="Z191" s="40">
        <f t="shared" si="185"/>
        <v>0</v>
      </c>
      <c r="AA191" s="54">
        <f t="shared" si="186"/>
        <v>0</v>
      </c>
      <c r="AB191" s="54">
        <f t="shared" si="187"/>
        <v>0</v>
      </c>
      <c r="AC191" s="54">
        <f t="shared" si="187"/>
        <v>0</v>
      </c>
      <c r="AD191" s="54">
        <f t="shared" si="188"/>
        <v>0</v>
      </c>
      <c r="AE191" s="54">
        <f t="shared" si="187"/>
        <v>0</v>
      </c>
      <c r="AF191" s="54">
        <f t="shared" si="187"/>
        <v>0</v>
      </c>
      <c r="AG191" s="54"/>
      <c r="AH191" s="42">
        <f t="shared" si="189"/>
        <v>0</v>
      </c>
      <c r="AI191" s="56">
        <f t="shared" si="190"/>
        <v>0</v>
      </c>
    </row>
    <row r="192" spans="1:35" x14ac:dyDescent="0.25">
      <c r="A192" s="31">
        <v>15</v>
      </c>
      <c r="B192" s="52">
        <v>603.4</v>
      </c>
      <c r="C192" s="33">
        <v>2.2999999999999998</v>
      </c>
      <c r="D192" s="33">
        <v>9.02</v>
      </c>
      <c r="E192" s="33">
        <v>3.75</v>
      </c>
      <c r="F192" s="35">
        <v>0.77</v>
      </c>
      <c r="G192" s="35"/>
      <c r="H192" s="35"/>
      <c r="I192" s="51">
        <v>9515.64</v>
      </c>
      <c r="J192" s="41">
        <f t="shared" si="177"/>
        <v>1345.6039999999998</v>
      </c>
      <c r="K192" s="41">
        <f t="shared" si="178"/>
        <v>5442.6679999999997</v>
      </c>
      <c r="L192" s="41">
        <f t="shared" si="179"/>
        <v>2262.75</v>
      </c>
      <c r="M192" s="41">
        <f t="shared" si="180"/>
        <v>464.61799999999999</v>
      </c>
      <c r="N192" s="41">
        <f t="shared" si="191"/>
        <v>0</v>
      </c>
      <c r="O192" s="41"/>
      <c r="P192" s="41">
        <f t="shared" si="156"/>
        <v>0.64882341072171712</v>
      </c>
      <c r="Q192" s="40">
        <f t="shared" si="145"/>
        <v>9515.64</v>
      </c>
      <c r="R192" s="51">
        <v>6173.97</v>
      </c>
      <c r="S192" s="41">
        <f t="shared" si="181"/>
        <v>873.05937676078554</v>
      </c>
      <c r="T192" s="41">
        <f t="shared" si="182"/>
        <v>3531.3304151859465</v>
      </c>
      <c r="U192" s="41">
        <f t="shared" si="183"/>
        <v>1468.1251726105654</v>
      </c>
      <c r="V192" s="41">
        <f t="shared" si="184"/>
        <v>301.45503544270275</v>
      </c>
      <c r="W192" s="51"/>
      <c r="X192" s="51"/>
      <c r="Y192" s="41"/>
      <c r="Z192" s="40">
        <f t="shared" si="185"/>
        <v>6173.97</v>
      </c>
      <c r="AA192" s="54">
        <f t="shared" si="186"/>
        <v>709.89641220348835</v>
      </c>
      <c r="AB192" s="54">
        <f t="shared" si="187"/>
        <v>3531.3304151859465</v>
      </c>
      <c r="AC192" s="54">
        <f t="shared" si="187"/>
        <v>1468.1251726105654</v>
      </c>
      <c r="AD192" s="54">
        <f t="shared" si="188"/>
        <v>464.61799999999999</v>
      </c>
      <c r="AE192" s="54">
        <f t="shared" si="187"/>
        <v>0</v>
      </c>
      <c r="AF192" s="54">
        <f t="shared" si="187"/>
        <v>0</v>
      </c>
      <c r="AG192" s="54"/>
      <c r="AH192" s="42">
        <f t="shared" si="189"/>
        <v>6173.9700000000012</v>
      </c>
      <c r="AI192" s="56">
        <f t="shared" si="190"/>
        <v>3341.6699999999992</v>
      </c>
    </row>
    <row r="193" spans="1:35" x14ac:dyDescent="0.25">
      <c r="A193" s="31">
        <v>16</v>
      </c>
      <c r="B193" s="52">
        <v>127.5</v>
      </c>
      <c r="C193" s="33">
        <v>2.2999999999999998</v>
      </c>
      <c r="D193" s="33">
        <v>8.6999999999999993</v>
      </c>
      <c r="E193" s="33">
        <v>3</v>
      </c>
      <c r="F193" s="35">
        <v>0.77</v>
      </c>
      <c r="G193" s="35"/>
      <c r="H193" s="35"/>
      <c r="I193" s="51">
        <v>1898.48</v>
      </c>
      <c r="J193" s="41">
        <f t="shared" si="177"/>
        <v>308.55500000000001</v>
      </c>
      <c r="K193" s="41">
        <f t="shared" si="178"/>
        <v>1109.25</v>
      </c>
      <c r="L193" s="41">
        <f t="shared" si="179"/>
        <v>382.5</v>
      </c>
      <c r="M193" s="41">
        <f t="shared" si="180"/>
        <v>98.174999999999997</v>
      </c>
      <c r="N193" s="41">
        <f>G193*B193</f>
        <v>0</v>
      </c>
      <c r="O193" s="41"/>
      <c r="P193" s="41">
        <f t="shared" si="156"/>
        <v>0.55137267708903959</v>
      </c>
      <c r="Q193" s="40">
        <f t="shared" si="145"/>
        <v>1898.48</v>
      </c>
      <c r="R193" s="51">
        <v>1046.77</v>
      </c>
      <c r="S193" s="41">
        <f t="shared" si="181"/>
        <v>170.12879637920869</v>
      </c>
      <c r="T193" s="41">
        <f t="shared" si="182"/>
        <v>611.6101420610172</v>
      </c>
      <c r="U193" s="41">
        <f t="shared" si="183"/>
        <v>210.90004898655764</v>
      </c>
      <c r="V193" s="41">
        <f t="shared" si="184"/>
        <v>54.131012573216459</v>
      </c>
      <c r="W193" s="51"/>
      <c r="X193" s="51"/>
      <c r="Y193" s="41"/>
      <c r="Z193" s="40">
        <f t="shared" si="185"/>
        <v>1046.77</v>
      </c>
      <c r="AA193" s="54">
        <f t="shared" si="186"/>
        <v>126.08480895242515</v>
      </c>
      <c r="AB193" s="54">
        <f t="shared" si="187"/>
        <v>611.6101420610172</v>
      </c>
      <c r="AC193" s="54">
        <f t="shared" si="187"/>
        <v>210.90004898655764</v>
      </c>
      <c r="AD193" s="54">
        <f t="shared" si="188"/>
        <v>98.174999999999997</v>
      </c>
      <c r="AE193" s="54">
        <f t="shared" si="187"/>
        <v>0</v>
      </c>
      <c r="AF193" s="54">
        <f t="shared" si="187"/>
        <v>0</v>
      </c>
      <c r="AG193" s="54"/>
      <c r="AH193" s="42">
        <f t="shared" si="189"/>
        <v>1046.77</v>
      </c>
      <c r="AI193" s="56">
        <f t="shared" si="190"/>
        <v>851.71</v>
      </c>
    </row>
    <row r="194" spans="1:35" x14ac:dyDescent="0.25">
      <c r="A194" s="31">
        <v>17</v>
      </c>
      <c r="B194" s="52">
        <v>130</v>
      </c>
      <c r="C194" s="33">
        <v>2.2999999999999998</v>
      </c>
      <c r="D194" s="33">
        <v>9.0500000000000007</v>
      </c>
      <c r="E194" s="33">
        <v>3.25</v>
      </c>
      <c r="F194" s="35">
        <v>0.77</v>
      </c>
      <c r="G194" s="35"/>
      <c r="H194" s="35"/>
      <c r="I194" s="51">
        <v>1983.8</v>
      </c>
      <c r="J194" s="41">
        <f t="shared" si="177"/>
        <v>284.69999999999993</v>
      </c>
      <c r="K194" s="41">
        <f t="shared" si="178"/>
        <v>1176.5</v>
      </c>
      <c r="L194" s="41">
        <f t="shared" si="179"/>
        <v>422.5</v>
      </c>
      <c r="M194" s="41">
        <f t="shared" si="180"/>
        <v>100.10000000000001</v>
      </c>
      <c r="N194" s="41">
        <f>G194*B194</f>
        <v>0</v>
      </c>
      <c r="O194" s="41"/>
      <c r="P194" s="41">
        <f t="shared" si="156"/>
        <v>0</v>
      </c>
      <c r="Q194" s="40">
        <f t="shared" si="145"/>
        <v>1983.8</v>
      </c>
      <c r="R194" s="51"/>
      <c r="S194" s="41">
        <f t="shared" si="181"/>
        <v>0</v>
      </c>
      <c r="T194" s="41">
        <f t="shared" si="182"/>
        <v>0</v>
      </c>
      <c r="U194" s="41">
        <f t="shared" si="183"/>
        <v>0</v>
      </c>
      <c r="V194" s="41">
        <f t="shared" si="184"/>
        <v>0</v>
      </c>
      <c r="W194" s="51"/>
      <c r="X194" s="51"/>
      <c r="Y194" s="41"/>
      <c r="Z194" s="40">
        <f t="shared" si="185"/>
        <v>0</v>
      </c>
      <c r="AA194" s="54">
        <f t="shared" si="186"/>
        <v>-100.10000000000001</v>
      </c>
      <c r="AB194" s="54">
        <f t="shared" si="187"/>
        <v>0</v>
      </c>
      <c r="AC194" s="54">
        <f t="shared" si="187"/>
        <v>0</v>
      </c>
      <c r="AD194" s="54">
        <f t="shared" si="188"/>
        <v>100.10000000000001</v>
      </c>
      <c r="AE194" s="54">
        <f t="shared" si="187"/>
        <v>0</v>
      </c>
      <c r="AF194" s="54">
        <f t="shared" si="187"/>
        <v>0</v>
      </c>
      <c r="AG194" s="54"/>
      <c r="AH194" s="42">
        <f t="shared" si="189"/>
        <v>0</v>
      </c>
      <c r="AI194" s="56">
        <f t="shared" si="190"/>
        <v>1983.8</v>
      </c>
    </row>
    <row r="195" spans="1:35" x14ac:dyDescent="0.25">
      <c r="A195" s="31" t="s">
        <v>38</v>
      </c>
      <c r="B195" s="52">
        <v>160.30000000000001</v>
      </c>
      <c r="C195" s="33">
        <v>2.2999999999999998</v>
      </c>
      <c r="D195" s="33">
        <v>9.6</v>
      </c>
      <c r="E195" s="33">
        <v>1.51</v>
      </c>
      <c r="F195" s="35">
        <v>0.77</v>
      </c>
      <c r="G195" s="35"/>
      <c r="H195" s="35"/>
      <c r="I195" s="51">
        <v>2245.8000000000002</v>
      </c>
      <c r="J195" s="41">
        <f t="shared" si="177"/>
        <v>341.43600000000004</v>
      </c>
      <c r="K195" s="41">
        <f t="shared" si="178"/>
        <v>1538.88</v>
      </c>
      <c r="L195" s="41">
        <f t="shared" si="179"/>
        <v>242.05300000000003</v>
      </c>
      <c r="M195" s="41">
        <f t="shared" si="180"/>
        <v>123.43100000000001</v>
      </c>
      <c r="N195" s="41">
        <f>G195*B195</f>
        <v>0</v>
      </c>
      <c r="O195" s="41"/>
      <c r="P195" s="41">
        <f t="shared" si="156"/>
        <v>1.1842238845845579</v>
      </c>
      <c r="Q195" s="40">
        <f t="shared" si="145"/>
        <v>2245.8000000000002</v>
      </c>
      <c r="R195" s="51">
        <v>2659.53</v>
      </c>
      <c r="S195" s="41">
        <f t="shared" si="181"/>
        <v>404.33666625701323</v>
      </c>
      <c r="T195" s="41">
        <f t="shared" si="182"/>
        <v>1822.3784515094844</v>
      </c>
      <c r="U195" s="41">
        <f t="shared" si="183"/>
        <v>286.64494393534602</v>
      </c>
      <c r="V195" s="41">
        <f t="shared" si="184"/>
        <v>146.16993829815658</v>
      </c>
      <c r="W195" s="51"/>
      <c r="X195" s="51"/>
      <c r="Y195" s="41"/>
      <c r="Z195" s="40">
        <f t="shared" si="185"/>
        <v>2659.53</v>
      </c>
      <c r="AA195" s="54">
        <f t="shared" si="186"/>
        <v>427.07560455516978</v>
      </c>
      <c r="AB195" s="54">
        <f t="shared" si="187"/>
        <v>1822.3784515094844</v>
      </c>
      <c r="AC195" s="54">
        <f t="shared" si="187"/>
        <v>286.64494393534602</v>
      </c>
      <c r="AD195" s="54">
        <f t="shared" si="188"/>
        <v>123.43100000000001</v>
      </c>
      <c r="AE195" s="54">
        <f t="shared" si="187"/>
        <v>0</v>
      </c>
      <c r="AF195" s="54">
        <f t="shared" si="187"/>
        <v>0</v>
      </c>
      <c r="AG195" s="54"/>
      <c r="AH195" s="42">
        <f t="shared" si="189"/>
        <v>2659.53</v>
      </c>
      <c r="AI195" s="56">
        <f t="shared" si="190"/>
        <v>-413.73</v>
      </c>
    </row>
    <row r="196" spans="1:35" x14ac:dyDescent="0.25">
      <c r="A196" s="32" t="s">
        <v>37</v>
      </c>
      <c r="B196" s="53">
        <f>SUM(B190:B195)</f>
        <v>1233.8999999999999</v>
      </c>
      <c r="C196" s="33"/>
      <c r="D196" s="34"/>
      <c r="E196" s="34"/>
      <c r="F196" s="35"/>
      <c r="G196" s="35"/>
      <c r="H196" s="35"/>
      <c r="I196" s="43">
        <f t="shared" ref="I196:O196" si="192">SUM(I190:I195)</f>
        <v>20276.329999999998</v>
      </c>
      <c r="J196" s="43">
        <f t="shared" si="192"/>
        <v>2816.3029999999999</v>
      </c>
      <c r="K196" s="43">
        <f t="shared" si="192"/>
        <v>11115.661</v>
      </c>
      <c r="L196" s="43">
        <f t="shared" si="192"/>
        <v>4222.2860000000001</v>
      </c>
      <c r="M196" s="43">
        <f t="shared" si="192"/>
        <v>950.10299999999995</v>
      </c>
      <c r="N196" s="43">
        <f t="shared" si="192"/>
        <v>1171.9769999999999</v>
      </c>
      <c r="O196" s="43">
        <f t="shared" si="192"/>
        <v>0</v>
      </c>
      <c r="P196" s="41">
        <f t="shared" si="156"/>
        <v>0.53959271722249547</v>
      </c>
      <c r="Q196" s="40">
        <f t="shared" si="145"/>
        <v>20276.329999999998</v>
      </c>
      <c r="R196" s="43">
        <f>SUM(R190:R195)</f>
        <v>10940.960000000001</v>
      </c>
      <c r="S196" s="43">
        <f t="shared" ref="S196:V196" si="193">SUM(S190:S195)</f>
        <v>1570.2478923304511</v>
      </c>
      <c r="T196" s="43">
        <f t="shared" si="193"/>
        <v>6388.5232393025126</v>
      </c>
      <c r="U196" s="43">
        <f t="shared" si="193"/>
        <v>2174.5937730172345</v>
      </c>
      <c r="V196" s="43">
        <f t="shared" si="193"/>
        <v>539.25509534980301</v>
      </c>
      <c r="W196" s="43">
        <f t="shared" ref="W196" si="194">SUM(W190:W195)</f>
        <v>0</v>
      </c>
      <c r="X196" s="43">
        <f t="shared" ref="X196" si="195">SUM(X190:X195)</f>
        <v>268.33999999999997</v>
      </c>
      <c r="Y196" s="41"/>
      <c r="Z196" s="40">
        <f t="shared" ref="Z196:AF196" si="196">SUM(Z190:Z195)</f>
        <v>10940.960000000001</v>
      </c>
      <c r="AA196" s="55">
        <f t="shared" si="196"/>
        <v>1159.3999876802545</v>
      </c>
      <c r="AB196" s="55">
        <f t="shared" si="196"/>
        <v>6388.5232393025126</v>
      </c>
      <c r="AC196" s="55">
        <f t="shared" si="196"/>
        <v>2174.5937730172345</v>
      </c>
      <c r="AD196" s="55">
        <f t="shared" si="196"/>
        <v>950.10299999999995</v>
      </c>
      <c r="AE196" s="55">
        <f t="shared" si="196"/>
        <v>0</v>
      </c>
      <c r="AF196" s="55">
        <f t="shared" si="196"/>
        <v>268.33999999999997</v>
      </c>
      <c r="AG196" s="54"/>
      <c r="AH196" s="42">
        <f>SUM(AH190:AH195)</f>
        <v>10940.960000000003</v>
      </c>
      <c r="AI196" s="56">
        <f>SUM(AI190:AI195)</f>
        <v>9335.369999999999</v>
      </c>
    </row>
    <row r="197" spans="1:35" x14ac:dyDescent="0.25">
      <c r="A197" t="s">
        <v>40</v>
      </c>
      <c r="G197" s="65"/>
      <c r="J197" s="51"/>
      <c r="K197" s="51"/>
      <c r="L197" s="51"/>
      <c r="M197" s="41"/>
      <c r="N197" s="51"/>
      <c r="P197" s="41"/>
      <c r="Q197" s="40">
        <f t="shared" si="145"/>
        <v>0</v>
      </c>
      <c r="S197" s="151"/>
      <c r="V197" s="151"/>
    </row>
    <row r="198" spans="1:35" x14ac:dyDescent="0.25">
      <c r="A198" s="31">
        <v>2</v>
      </c>
      <c r="B198" s="52">
        <v>418.2</v>
      </c>
      <c r="C198" s="33">
        <v>2.2999999999999998</v>
      </c>
      <c r="D198" s="33">
        <v>8.86</v>
      </c>
      <c r="E198" s="33">
        <v>3.15</v>
      </c>
      <c r="F198" s="35">
        <v>0.77</v>
      </c>
      <c r="G198" s="35"/>
      <c r="H198" s="35"/>
      <c r="I198" s="51">
        <v>6302.28</v>
      </c>
      <c r="J198" s="41">
        <f>I198-K198-L198-M198-N198</f>
        <v>957.68400000000031</v>
      </c>
      <c r="K198" s="41">
        <f>B198*D198</f>
        <v>3705.2519999999995</v>
      </c>
      <c r="L198" s="41">
        <f>E198*B198</f>
        <v>1317.33</v>
      </c>
      <c r="M198" s="41">
        <f t="shared" ref="M198" si="197">F198*B198</f>
        <v>322.01400000000001</v>
      </c>
      <c r="N198" s="41">
        <v>0</v>
      </c>
      <c r="O198" s="41"/>
      <c r="P198" s="41">
        <f t="shared" si="156"/>
        <v>0.59990828715956768</v>
      </c>
      <c r="Q198" s="40">
        <f t="shared" si="145"/>
        <v>6302.28</v>
      </c>
      <c r="R198" s="51">
        <v>3780.79</v>
      </c>
      <c r="S198" s="41">
        <f t="shared" ref="S198" si="198">R198-T198-U198-V198-W198-X198</f>
        <v>574.52256808012339</v>
      </c>
      <c r="T198" s="41">
        <f>P198*K198</f>
        <v>2222.8113808145622</v>
      </c>
      <c r="U198" s="41">
        <f>L198*P198</f>
        <v>790.2771839239133</v>
      </c>
      <c r="V198" s="41">
        <f t="shared" ref="V198" si="199">P198*M198</f>
        <v>193.17886718140105</v>
      </c>
      <c r="W198" s="51"/>
      <c r="X198" s="51"/>
      <c r="Y198" s="41"/>
      <c r="Z198" s="40">
        <f>SUM(S198:Y198)</f>
        <v>3780.79</v>
      </c>
      <c r="AA198" s="54">
        <f t="shared" ref="AA198:AF201" si="200">S198</f>
        <v>574.52256808012339</v>
      </c>
      <c r="AB198" s="54">
        <f t="shared" si="200"/>
        <v>2222.8113808145622</v>
      </c>
      <c r="AC198" s="54">
        <f t="shared" si="200"/>
        <v>790.2771839239133</v>
      </c>
      <c r="AD198" s="54">
        <f t="shared" si="200"/>
        <v>193.17886718140105</v>
      </c>
      <c r="AE198" s="54">
        <f t="shared" si="200"/>
        <v>0</v>
      </c>
      <c r="AF198" s="54">
        <f t="shared" si="200"/>
        <v>0</v>
      </c>
      <c r="AG198" s="54"/>
      <c r="AH198" s="42">
        <f>SUM(AA198:AG198)</f>
        <v>3780.79</v>
      </c>
      <c r="AI198" s="56">
        <f>I198-Z198</f>
        <v>2521.4899999999998</v>
      </c>
    </row>
    <row r="199" spans="1:35" x14ac:dyDescent="0.25">
      <c r="A199" s="31">
        <v>6</v>
      </c>
      <c r="B199" s="52">
        <v>124</v>
      </c>
      <c r="C199" s="33">
        <v>2.2999999999999998</v>
      </c>
      <c r="D199" s="33">
        <v>8.9</v>
      </c>
      <c r="E199" s="33">
        <v>2.95</v>
      </c>
      <c r="F199" s="35">
        <v>0.77</v>
      </c>
      <c r="G199" s="35"/>
      <c r="H199" s="35"/>
      <c r="I199" s="51">
        <v>1837.68</v>
      </c>
      <c r="J199" s="41">
        <f>I199-K199-L199-M199-N199</f>
        <v>272.7999999999999</v>
      </c>
      <c r="K199" s="41">
        <f>B199*D199</f>
        <v>1103.6000000000001</v>
      </c>
      <c r="L199" s="41">
        <f>E199*B199</f>
        <v>365.8</v>
      </c>
      <c r="M199" s="41">
        <f>F199*B199</f>
        <v>95.48</v>
      </c>
      <c r="N199" s="41">
        <f>G199*B199</f>
        <v>0</v>
      </c>
      <c r="O199" s="41"/>
      <c r="P199" s="41">
        <f t="shared" si="156"/>
        <v>1</v>
      </c>
      <c r="Q199" s="40">
        <f t="shared" si="145"/>
        <v>1837.68</v>
      </c>
      <c r="R199" s="51">
        <v>1837.68</v>
      </c>
      <c r="S199" s="41">
        <f>R199-T199-U199-V199-W199-X199</f>
        <v>272.7999999999999</v>
      </c>
      <c r="T199" s="41">
        <f>P199*K199</f>
        <v>1103.6000000000001</v>
      </c>
      <c r="U199" s="41">
        <f>L199*P199</f>
        <v>365.8</v>
      </c>
      <c r="V199" s="41">
        <f>P199*M199</f>
        <v>95.48</v>
      </c>
      <c r="W199" s="51"/>
      <c r="X199" s="51"/>
      <c r="Y199" s="41"/>
      <c r="Z199" s="40">
        <f>SUM(S199:Y199)</f>
        <v>1837.68</v>
      </c>
      <c r="AA199" s="54">
        <f t="shared" si="200"/>
        <v>272.7999999999999</v>
      </c>
      <c r="AB199" s="54">
        <f t="shared" si="200"/>
        <v>1103.6000000000001</v>
      </c>
      <c r="AC199" s="54">
        <f t="shared" si="200"/>
        <v>365.8</v>
      </c>
      <c r="AD199" s="54">
        <f t="shared" si="200"/>
        <v>95.48</v>
      </c>
      <c r="AE199" s="54">
        <f t="shared" si="200"/>
        <v>0</v>
      </c>
      <c r="AF199" s="54">
        <f t="shared" si="200"/>
        <v>0</v>
      </c>
      <c r="AG199" s="54"/>
      <c r="AH199" s="42">
        <f>SUM(AA199:AG199)</f>
        <v>1837.68</v>
      </c>
      <c r="AI199" s="56">
        <f>I199-Z199</f>
        <v>0</v>
      </c>
    </row>
    <row r="200" spans="1:35" x14ac:dyDescent="0.25">
      <c r="A200" s="31">
        <v>14</v>
      </c>
      <c r="B200" s="52">
        <v>277.60000000000002</v>
      </c>
      <c r="C200" s="33">
        <v>2.2999999999999998</v>
      </c>
      <c r="D200" s="33">
        <v>9.1999999999999993</v>
      </c>
      <c r="E200" s="33">
        <v>3.02</v>
      </c>
      <c r="F200" s="35">
        <v>0.77</v>
      </c>
      <c r="G200" s="35"/>
      <c r="H200" s="35"/>
      <c r="I200" s="51">
        <v>4191.76</v>
      </c>
      <c r="J200" s="41">
        <f>I200-K200-L200-M200-N200</f>
        <v>585.7360000000001</v>
      </c>
      <c r="K200" s="41">
        <f>B200*D200</f>
        <v>2553.92</v>
      </c>
      <c r="L200" s="41">
        <f>E200*B200</f>
        <v>838.35200000000009</v>
      </c>
      <c r="M200" s="41">
        <f>F200*B200</f>
        <v>213.75200000000001</v>
      </c>
      <c r="N200" s="41">
        <f>G200*B200</f>
        <v>0</v>
      </c>
      <c r="O200" s="41"/>
      <c r="P200" s="41">
        <f t="shared" si="156"/>
        <v>0.77218638471668222</v>
      </c>
      <c r="Q200" s="40">
        <f t="shared" si="145"/>
        <v>4191.76</v>
      </c>
      <c r="R200" s="51">
        <v>3236.82</v>
      </c>
      <c r="S200" s="41">
        <f>R200-T200-U200-V200-W200-X200</f>
        <v>452.29736423841081</v>
      </c>
      <c r="T200" s="41">
        <f>P200*K200</f>
        <v>1972.1022516556291</v>
      </c>
      <c r="U200" s="41">
        <f>L200*P200</f>
        <v>647.36400000000003</v>
      </c>
      <c r="V200" s="41">
        <f>P200*M200</f>
        <v>165.05638410596026</v>
      </c>
      <c r="W200" s="51"/>
      <c r="X200" s="51"/>
      <c r="Y200" s="41"/>
      <c r="Z200" s="40">
        <f>SUM(S200:Y200)</f>
        <v>3236.82</v>
      </c>
      <c r="AA200" s="54">
        <f t="shared" si="200"/>
        <v>452.29736423841081</v>
      </c>
      <c r="AB200" s="54">
        <f t="shared" si="200"/>
        <v>1972.1022516556291</v>
      </c>
      <c r="AC200" s="54">
        <f t="shared" si="200"/>
        <v>647.36400000000003</v>
      </c>
      <c r="AD200" s="54">
        <f t="shared" si="200"/>
        <v>165.05638410596026</v>
      </c>
      <c r="AE200" s="54">
        <f t="shared" si="200"/>
        <v>0</v>
      </c>
      <c r="AF200" s="54">
        <f t="shared" si="200"/>
        <v>0</v>
      </c>
      <c r="AG200" s="54"/>
      <c r="AH200" s="42">
        <f>SUM(AA200:AG200)</f>
        <v>3236.82</v>
      </c>
      <c r="AI200" s="56">
        <f>I200-Z200</f>
        <v>954.94</v>
      </c>
    </row>
    <row r="201" spans="1:35" x14ac:dyDescent="0.25">
      <c r="A201" s="31">
        <v>24</v>
      </c>
      <c r="B201" s="52"/>
      <c r="C201" s="33"/>
      <c r="D201" s="33"/>
      <c r="E201" s="33"/>
      <c r="F201" s="35"/>
      <c r="G201" s="35"/>
      <c r="H201" s="35"/>
      <c r="I201" s="51"/>
      <c r="J201" s="41">
        <f>I201-K201-L201-M201-N201</f>
        <v>0</v>
      </c>
      <c r="K201" s="41">
        <f>B201*D201</f>
        <v>0</v>
      </c>
      <c r="L201" s="41">
        <f>E201*B201</f>
        <v>0</v>
      </c>
      <c r="M201" s="41">
        <f>F201*B201</f>
        <v>0</v>
      </c>
      <c r="N201" s="41">
        <f>G201*B201</f>
        <v>0</v>
      </c>
      <c r="O201" s="41"/>
      <c r="P201" s="41"/>
      <c r="Q201" s="40">
        <f t="shared" si="145"/>
        <v>0</v>
      </c>
      <c r="R201" s="51"/>
      <c r="S201" s="41">
        <f>R201-T201-U201-V201-W201-X201</f>
        <v>0</v>
      </c>
      <c r="T201" s="41">
        <f>P201*K201</f>
        <v>0</v>
      </c>
      <c r="U201" s="41">
        <f>L201*P201</f>
        <v>0</v>
      </c>
      <c r="V201" s="41">
        <f>M201</f>
        <v>0</v>
      </c>
      <c r="W201" s="51"/>
      <c r="X201" s="51"/>
      <c r="Y201" s="41"/>
      <c r="Z201" s="40">
        <f>SUM(S201:Y201)</f>
        <v>0</v>
      </c>
      <c r="AA201" s="54">
        <f t="shared" si="200"/>
        <v>0</v>
      </c>
      <c r="AB201" s="54">
        <f t="shared" si="200"/>
        <v>0</v>
      </c>
      <c r="AC201" s="54">
        <f t="shared" si="200"/>
        <v>0</v>
      </c>
      <c r="AD201" s="54">
        <f t="shared" si="200"/>
        <v>0</v>
      </c>
      <c r="AE201" s="54">
        <f t="shared" si="200"/>
        <v>0</v>
      </c>
      <c r="AF201" s="54">
        <f t="shared" si="200"/>
        <v>0</v>
      </c>
      <c r="AG201" s="54"/>
      <c r="AH201" s="42">
        <f>SUM(AA201:AG201)</f>
        <v>0</v>
      </c>
      <c r="AI201" s="56">
        <f>I201-Z201</f>
        <v>0</v>
      </c>
    </row>
    <row r="202" spans="1:35" x14ac:dyDescent="0.25">
      <c r="A202" s="32" t="s">
        <v>37</v>
      </c>
      <c r="B202" s="39">
        <f>SUM(B198:B201)</f>
        <v>819.80000000000007</v>
      </c>
      <c r="C202" s="33"/>
      <c r="D202" s="34"/>
      <c r="E202" s="34"/>
      <c r="F202" s="35"/>
      <c r="G202" s="35"/>
      <c r="H202" s="35"/>
      <c r="I202" s="43">
        <f>SUM(I198:I201)</f>
        <v>12331.720000000001</v>
      </c>
      <c r="J202" s="43">
        <f t="shared" ref="J202:O202" si="201">SUM(J198:J201)</f>
        <v>1816.2200000000003</v>
      </c>
      <c r="K202" s="43">
        <f t="shared" si="201"/>
        <v>7362.7719999999999</v>
      </c>
      <c r="L202" s="43">
        <f t="shared" si="201"/>
        <v>2521.482</v>
      </c>
      <c r="M202" s="43">
        <f t="shared" si="201"/>
        <v>631.24600000000009</v>
      </c>
      <c r="N202" s="43">
        <f t="shared" si="201"/>
        <v>0</v>
      </c>
      <c r="O202" s="43">
        <f t="shared" si="201"/>
        <v>0</v>
      </c>
      <c r="P202" s="41">
        <f t="shared" si="156"/>
        <v>0.71809042047662452</v>
      </c>
      <c r="Q202" s="40">
        <f t="shared" si="145"/>
        <v>12331.720000000001</v>
      </c>
      <c r="R202" s="43">
        <f>SUM(R198:R201)</f>
        <v>8855.2900000000009</v>
      </c>
      <c r="S202" s="43">
        <f t="shared" ref="S202:V202" si="202">SUM(S198:S201)</f>
        <v>1299.6199323185342</v>
      </c>
      <c r="T202" s="43">
        <f t="shared" si="202"/>
        <v>5298.5136324701907</v>
      </c>
      <c r="U202" s="43">
        <f t="shared" si="202"/>
        <v>1803.4411839239133</v>
      </c>
      <c r="V202" s="43">
        <f t="shared" si="202"/>
        <v>453.7152512873613</v>
      </c>
      <c r="W202" s="43"/>
      <c r="X202" s="43"/>
      <c r="Y202" s="41"/>
      <c r="Z202" s="40">
        <f>SUM(Z198:Z201)</f>
        <v>8855.2900000000009</v>
      </c>
      <c r="AA202" s="55">
        <f>SUM(AA198:AA201)</f>
        <v>1299.6199323185342</v>
      </c>
      <c r="AB202" s="55">
        <f>SUM(AB198:AB201)</f>
        <v>5298.5136324701907</v>
      </c>
      <c r="AC202" s="55">
        <f>SUM(AC198:AC201)</f>
        <v>1803.4411839239133</v>
      </c>
      <c r="AD202" s="55">
        <f>SUM(AD198:AD201)</f>
        <v>453.7152512873613</v>
      </c>
      <c r="AE202" s="55">
        <f>SUM(AE200:AE201)</f>
        <v>0</v>
      </c>
      <c r="AF202" s="55">
        <f>SUM(AF198:AF201)</f>
        <v>0</v>
      </c>
      <c r="AG202" s="54"/>
      <c r="AH202" s="42">
        <f>SUM(AH198:AH201)</f>
        <v>8855.2900000000009</v>
      </c>
      <c r="AI202" s="56">
        <f>SUM(AI198:AI201)</f>
        <v>3476.43</v>
      </c>
    </row>
    <row r="203" spans="1:35" x14ac:dyDescent="0.25">
      <c r="A203" t="s">
        <v>41</v>
      </c>
      <c r="G203" s="65"/>
      <c r="I203" t="s">
        <v>59</v>
      </c>
      <c r="P203" s="41">
        <v>0</v>
      </c>
      <c r="Q203" s="40" t="str">
        <f t="shared" si="145"/>
        <v xml:space="preserve"> </v>
      </c>
      <c r="S203" s="51"/>
    </row>
    <row r="204" spans="1:35" x14ac:dyDescent="0.25">
      <c r="A204" s="31">
        <v>15</v>
      </c>
      <c r="B204" s="52">
        <v>61.8</v>
      </c>
      <c r="C204" s="33">
        <v>2.2999999999999998</v>
      </c>
      <c r="D204" s="33">
        <v>9.7100000000000009</v>
      </c>
      <c r="E204" s="33">
        <v>10</v>
      </c>
      <c r="F204" s="35">
        <v>0.77</v>
      </c>
      <c r="G204" s="35"/>
      <c r="H204" s="35"/>
      <c r="I204" s="51">
        <v>1431.29</v>
      </c>
      <c r="J204" s="41">
        <f t="shared" ref="J204:J215" si="203">I204-K204-L204-M204-N204</f>
        <v>165.62599999999998</v>
      </c>
      <c r="K204" s="41">
        <f t="shared" ref="K204:K215" si="204">B204*D204</f>
        <v>600.07799999999997</v>
      </c>
      <c r="L204" s="41">
        <f t="shared" ref="L204:L215" si="205">E204*B204</f>
        <v>618</v>
      </c>
      <c r="M204" s="41">
        <f t="shared" ref="M204:M215" si="206">F204*B204</f>
        <v>47.585999999999999</v>
      </c>
      <c r="N204" s="41">
        <f>G204*B204</f>
        <v>0</v>
      </c>
      <c r="O204" s="41"/>
      <c r="P204" s="41">
        <f t="shared" si="156"/>
        <v>0</v>
      </c>
      <c r="Q204" s="40">
        <f t="shared" si="145"/>
        <v>1431.29</v>
      </c>
      <c r="R204" s="51"/>
      <c r="S204" s="41">
        <f>R204-T204-U204-V204-W204-X204</f>
        <v>0</v>
      </c>
      <c r="T204" s="41">
        <f>P204*K204</f>
        <v>0</v>
      </c>
      <c r="U204" s="41">
        <f>L204*P204</f>
        <v>0</v>
      </c>
      <c r="V204" s="41">
        <f t="shared" ref="V204:V215" si="207">P204*M204</f>
        <v>0</v>
      </c>
      <c r="W204" s="51"/>
      <c r="X204" s="51"/>
      <c r="Y204" s="41"/>
      <c r="Z204" s="40">
        <f>SUM(S204:Y204)</f>
        <v>0</v>
      </c>
      <c r="AA204" s="54">
        <f t="shared" ref="AA204:AA215" si="208">Z204-AB204-AC204-AD204-AE204-AF204</f>
        <v>-47.585999999999999</v>
      </c>
      <c r="AB204" s="54">
        <f t="shared" ref="AB204:AC209" si="209">T204</f>
        <v>0</v>
      </c>
      <c r="AC204" s="54">
        <f t="shared" si="209"/>
        <v>0</v>
      </c>
      <c r="AD204" s="54">
        <f t="shared" ref="AD204:AD215" si="210">M204</f>
        <v>47.585999999999999</v>
      </c>
      <c r="AE204" s="54">
        <f t="shared" ref="AE204:AF209" si="211">W204</f>
        <v>0</v>
      </c>
      <c r="AF204" s="54">
        <f t="shared" si="211"/>
        <v>0</v>
      </c>
      <c r="AG204" s="54"/>
      <c r="AH204" s="42">
        <f t="shared" ref="AH204:AH215" si="212">SUM(AA204:AG204)</f>
        <v>0</v>
      </c>
      <c r="AI204" s="56">
        <f t="shared" ref="AI204:AI215" si="213">I204-Z204</f>
        <v>1431.29</v>
      </c>
    </row>
    <row r="205" spans="1:35" x14ac:dyDescent="0.25">
      <c r="A205" s="31">
        <v>17</v>
      </c>
      <c r="B205" s="52">
        <v>806</v>
      </c>
      <c r="C205" s="33">
        <v>2.2999999999999998</v>
      </c>
      <c r="D205" s="33">
        <v>8.89</v>
      </c>
      <c r="E205" s="33">
        <v>10</v>
      </c>
      <c r="F205" s="35">
        <v>0.77</v>
      </c>
      <c r="G205" s="35"/>
      <c r="H205" s="35"/>
      <c r="I205" s="51">
        <v>10510.24</v>
      </c>
      <c r="J205" s="41">
        <f t="shared" si="203"/>
        <v>-5335.72</v>
      </c>
      <c r="K205" s="41">
        <f t="shared" si="204"/>
        <v>7165.34</v>
      </c>
      <c r="L205" s="41">
        <f t="shared" si="205"/>
        <v>8060</v>
      </c>
      <c r="M205" s="41">
        <f t="shared" si="206"/>
        <v>620.62</v>
      </c>
      <c r="N205" s="41">
        <f t="shared" ref="N205:N215" si="214">G205*B205</f>
        <v>0</v>
      </c>
      <c r="O205" s="41"/>
      <c r="P205" s="41">
        <f t="shared" si="156"/>
        <v>1</v>
      </c>
      <c r="Q205" s="40">
        <f t="shared" si="145"/>
        <v>10510.24</v>
      </c>
      <c r="R205" s="51">
        <v>10510.24</v>
      </c>
      <c r="S205" s="41">
        <f t="shared" ref="S205:S211" si="215">R205-T205-U205-V205-W205-X205</f>
        <v>-5335.72</v>
      </c>
      <c r="T205" s="41">
        <f t="shared" ref="T205:T215" si="216">P205*K205</f>
        <v>7165.34</v>
      </c>
      <c r="U205" s="41">
        <f t="shared" ref="U205:U215" si="217">L205*P205</f>
        <v>8060</v>
      </c>
      <c r="V205" s="41">
        <f t="shared" si="207"/>
        <v>620.62</v>
      </c>
      <c r="W205" s="51"/>
      <c r="X205" s="51"/>
      <c r="Y205" s="41"/>
      <c r="Z205" s="40">
        <f t="shared" ref="Z205:Z215" si="218">SUM(S205:Y205)</f>
        <v>10510.24</v>
      </c>
      <c r="AA205" s="54">
        <f t="shared" si="208"/>
        <v>-5335.72</v>
      </c>
      <c r="AB205" s="54">
        <f t="shared" si="209"/>
        <v>7165.34</v>
      </c>
      <c r="AC205" s="54">
        <f t="shared" si="209"/>
        <v>8060</v>
      </c>
      <c r="AD205" s="54">
        <f t="shared" si="210"/>
        <v>620.62</v>
      </c>
      <c r="AE205" s="54">
        <f t="shared" si="211"/>
        <v>0</v>
      </c>
      <c r="AF205" s="54">
        <f t="shared" si="211"/>
        <v>0</v>
      </c>
      <c r="AG205" s="54"/>
      <c r="AH205" s="42">
        <f t="shared" si="212"/>
        <v>10510.24</v>
      </c>
      <c r="AI205" s="56">
        <f t="shared" si="213"/>
        <v>0</v>
      </c>
    </row>
    <row r="206" spans="1:35" x14ac:dyDescent="0.25">
      <c r="A206" s="31">
        <v>18</v>
      </c>
      <c r="B206" s="52">
        <v>467</v>
      </c>
      <c r="C206" s="33">
        <v>2.48</v>
      </c>
      <c r="D206" s="33">
        <v>8.4</v>
      </c>
      <c r="E206" s="33">
        <v>3.59</v>
      </c>
      <c r="F206" s="35">
        <v>0.77</v>
      </c>
      <c r="G206" s="35">
        <v>5.51</v>
      </c>
      <c r="H206" s="35"/>
      <c r="I206" s="51">
        <v>16392.689999999999</v>
      </c>
      <c r="J206" s="41">
        <f t="shared" si="203"/>
        <v>1158.159999999998</v>
      </c>
      <c r="K206" s="41">
        <f t="shared" si="204"/>
        <v>3922.8</v>
      </c>
      <c r="L206" s="41">
        <f t="shared" si="205"/>
        <v>1676.53</v>
      </c>
      <c r="M206" s="41">
        <f t="shared" si="206"/>
        <v>359.59000000000003</v>
      </c>
      <c r="N206" s="41">
        <v>9275.61</v>
      </c>
      <c r="O206" s="41"/>
      <c r="P206" s="41">
        <f t="shared" si="156"/>
        <v>1</v>
      </c>
      <c r="Q206" s="40">
        <f t="shared" si="145"/>
        <v>16392.689999999999</v>
      </c>
      <c r="R206" s="51">
        <v>16392.689999999999</v>
      </c>
      <c r="S206" s="41">
        <f t="shared" si="215"/>
        <v>1158.159999999998</v>
      </c>
      <c r="T206" s="41">
        <f t="shared" si="216"/>
        <v>3922.8</v>
      </c>
      <c r="U206" s="41">
        <f t="shared" si="217"/>
        <v>1676.53</v>
      </c>
      <c r="V206" s="41">
        <f t="shared" si="207"/>
        <v>359.59000000000003</v>
      </c>
      <c r="W206" s="51"/>
      <c r="X206" s="51">
        <v>9275.61</v>
      </c>
      <c r="Y206" s="41"/>
      <c r="Z206" s="40">
        <f t="shared" si="218"/>
        <v>16392.689999999999</v>
      </c>
      <c r="AA206" s="54">
        <f t="shared" si="208"/>
        <v>1158.159999999998</v>
      </c>
      <c r="AB206" s="54">
        <f t="shared" si="209"/>
        <v>3922.8</v>
      </c>
      <c r="AC206" s="54">
        <f t="shared" si="209"/>
        <v>1676.53</v>
      </c>
      <c r="AD206" s="54">
        <f t="shared" si="210"/>
        <v>359.59000000000003</v>
      </c>
      <c r="AE206" s="54">
        <f t="shared" si="211"/>
        <v>0</v>
      </c>
      <c r="AF206" s="54">
        <f t="shared" si="211"/>
        <v>9275.61</v>
      </c>
      <c r="AG206" s="54"/>
      <c r="AH206" s="42">
        <f t="shared" si="212"/>
        <v>16392.689999999999</v>
      </c>
      <c r="AI206" s="56">
        <f t="shared" si="213"/>
        <v>0</v>
      </c>
    </row>
    <row r="207" spans="1:35" x14ac:dyDescent="0.25">
      <c r="A207" s="31">
        <v>19</v>
      </c>
      <c r="B207" s="52">
        <v>477.2</v>
      </c>
      <c r="C207" s="33">
        <v>2.48</v>
      </c>
      <c r="D207" s="33">
        <v>9.3000000000000007</v>
      </c>
      <c r="E207" s="33">
        <v>4.09</v>
      </c>
      <c r="F207" s="35">
        <v>0.77</v>
      </c>
      <c r="G207" s="35">
        <v>5.51</v>
      </c>
      <c r="H207" s="35"/>
      <c r="I207" s="51">
        <v>10677.31</v>
      </c>
      <c r="J207" s="41">
        <f t="shared" si="203"/>
        <v>1290.7860000000001</v>
      </c>
      <c r="K207" s="41">
        <f t="shared" si="204"/>
        <v>4437.96</v>
      </c>
      <c r="L207" s="41">
        <f t="shared" si="205"/>
        <v>1951.7479999999998</v>
      </c>
      <c r="M207" s="41">
        <f t="shared" si="206"/>
        <v>367.44400000000002</v>
      </c>
      <c r="N207" s="41">
        <f t="shared" si="214"/>
        <v>2629.3719999999998</v>
      </c>
      <c r="O207" s="41"/>
      <c r="P207" s="41">
        <f t="shared" si="156"/>
        <v>0.73915246443158433</v>
      </c>
      <c r="Q207" s="40">
        <f t="shared" si="145"/>
        <v>10677.31</v>
      </c>
      <c r="R207" s="51">
        <v>7892.16</v>
      </c>
      <c r="S207" s="41">
        <f t="shared" si="215"/>
        <v>2173.0244466611907</v>
      </c>
      <c r="T207" s="41">
        <f t="shared" si="216"/>
        <v>3280.329071048794</v>
      </c>
      <c r="U207" s="41">
        <f t="shared" si="217"/>
        <v>1442.6393441494158</v>
      </c>
      <c r="V207" s="41">
        <f t="shared" si="207"/>
        <v>271.5971381405991</v>
      </c>
      <c r="W207" s="51"/>
      <c r="X207" s="51">
        <v>724.57</v>
      </c>
      <c r="Y207" s="41"/>
      <c r="Z207" s="40">
        <f t="shared" si="218"/>
        <v>7892.1599999999989</v>
      </c>
      <c r="AA207" s="54">
        <f t="shared" si="208"/>
        <v>2077.1775848017896</v>
      </c>
      <c r="AB207" s="54">
        <f t="shared" si="209"/>
        <v>3280.329071048794</v>
      </c>
      <c r="AC207" s="54">
        <f t="shared" si="209"/>
        <v>1442.6393441494158</v>
      </c>
      <c r="AD207" s="54">
        <f t="shared" si="210"/>
        <v>367.44400000000002</v>
      </c>
      <c r="AE207" s="54">
        <f t="shared" si="211"/>
        <v>0</v>
      </c>
      <c r="AF207" s="54">
        <f t="shared" si="211"/>
        <v>724.57</v>
      </c>
      <c r="AG207" s="54"/>
      <c r="AH207" s="42">
        <f t="shared" si="212"/>
        <v>7892.16</v>
      </c>
      <c r="AI207" s="56">
        <f t="shared" si="213"/>
        <v>2785.1500000000005</v>
      </c>
    </row>
    <row r="208" spans="1:35" x14ac:dyDescent="0.25">
      <c r="A208" s="31">
        <v>20</v>
      </c>
      <c r="B208" s="52">
        <v>623.6</v>
      </c>
      <c r="C208" s="33">
        <v>2.48</v>
      </c>
      <c r="D208" s="33">
        <v>8.8800000000000008</v>
      </c>
      <c r="E208" s="33">
        <v>3.26</v>
      </c>
      <c r="F208" s="35">
        <v>0.77</v>
      </c>
      <c r="G208" s="35">
        <v>5.51</v>
      </c>
      <c r="H208" s="35"/>
      <c r="I208" s="51">
        <v>13683.78</v>
      </c>
      <c r="J208" s="41">
        <f t="shared" si="203"/>
        <v>1696.2039999999993</v>
      </c>
      <c r="K208" s="41">
        <f t="shared" si="204"/>
        <v>5537.5680000000011</v>
      </c>
      <c r="L208" s="41">
        <f t="shared" si="205"/>
        <v>2032.9359999999999</v>
      </c>
      <c r="M208" s="41">
        <f t="shared" si="206"/>
        <v>480.17200000000003</v>
      </c>
      <c r="N208" s="41">
        <v>3936.9</v>
      </c>
      <c r="O208" s="41"/>
      <c r="P208" s="41">
        <f t="shared" si="156"/>
        <v>0.39642043353517809</v>
      </c>
      <c r="Q208" s="40">
        <f t="shared" si="145"/>
        <v>13683.78</v>
      </c>
      <c r="R208" s="51">
        <v>5424.53</v>
      </c>
      <c r="S208" s="41">
        <f t="shared" si="215"/>
        <v>819.21752982874591</v>
      </c>
      <c r="T208" s="41">
        <f t="shared" si="216"/>
        <v>2195.2051072905297</v>
      </c>
      <c r="U208" s="41">
        <f t="shared" si="217"/>
        <v>805.89737046927075</v>
      </c>
      <c r="V208" s="41">
        <f t="shared" si="207"/>
        <v>190.34999241145354</v>
      </c>
      <c r="W208" s="51"/>
      <c r="X208" s="51">
        <v>1413.86</v>
      </c>
      <c r="Y208" s="41"/>
      <c r="Z208" s="40">
        <f t="shared" si="218"/>
        <v>5424.53</v>
      </c>
      <c r="AA208" s="54">
        <f t="shared" si="208"/>
        <v>529.3955222401994</v>
      </c>
      <c r="AB208" s="54">
        <f t="shared" si="209"/>
        <v>2195.2051072905297</v>
      </c>
      <c r="AC208" s="54">
        <f t="shared" si="209"/>
        <v>805.89737046927075</v>
      </c>
      <c r="AD208" s="54">
        <f t="shared" si="210"/>
        <v>480.17200000000003</v>
      </c>
      <c r="AE208" s="54">
        <f t="shared" si="211"/>
        <v>0</v>
      </c>
      <c r="AF208" s="54">
        <f t="shared" si="211"/>
        <v>1413.86</v>
      </c>
      <c r="AG208" s="54"/>
      <c r="AH208" s="42">
        <f t="shared" si="212"/>
        <v>5424.53</v>
      </c>
      <c r="AI208" s="56">
        <f t="shared" si="213"/>
        <v>8259.25</v>
      </c>
    </row>
    <row r="209" spans="1:35" x14ac:dyDescent="0.25">
      <c r="A209" s="31">
        <v>42</v>
      </c>
      <c r="B209" s="52">
        <v>86.3</v>
      </c>
      <c r="C209" s="33">
        <v>2.48</v>
      </c>
      <c r="D209" s="33">
        <v>8.64</v>
      </c>
      <c r="E209" s="33">
        <v>4</v>
      </c>
      <c r="F209" s="35">
        <v>0.77</v>
      </c>
      <c r="G209" s="35">
        <v>5.51</v>
      </c>
      <c r="H209" s="35"/>
      <c r="I209" s="51">
        <v>1878.75</v>
      </c>
      <c r="J209" s="41">
        <f t="shared" si="203"/>
        <v>245.95399999999989</v>
      </c>
      <c r="K209" s="41">
        <f t="shared" si="204"/>
        <v>745.63200000000006</v>
      </c>
      <c r="L209" s="41">
        <f t="shared" si="205"/>
        <v>345.2</v>
      </c>
      <c r="M209" s="41">
        <f t="shared" si="206"/>
        <v>66.450999999999993</v>
      </c>
      <c r="N209" s="41">
        <f t="shared" si="214"/>
        <v>475.51299999999998</v>
      </c>
      <c r="O209" s="41"/>
      <c r="P209" s="41">
        <f t="shared" si="156"/>
        <v>0</v>
      </c>
      <c r="Q209" s="40">
        <f t="shared" si="145"/>
        <v>1878.75</v>
      </c>
      <c r="R209" s="51"/>
      <c r="S209" s="41">
        <f t="shared" si="215"/>
        <v>0</v>
      </c>
      <c r="T209" s="41">
        <f t="shared" si="216"/>
        <v>0</v>
      </c>
      <c r="U209" s="41">
        <f t="shared" si="217"/>
        <v>0</v>
      </c>
      <c r="V209" s="41">
        <f t="shared" si="207"/>
        <v>0</v>
      </c>
      <c r="W209" s="51"/>
      <c r="X209" s="51"/>
      <c r="Y209" s="41"/>
      <c r="Z209" s="40">
        <f t="shared" si="218"/>
        <v>0</v>
      </c>
      <c r="AA209" s="54">
        <f t="shared" si="208"/>
        <v>-66.450999999999993</v>
      </c>
      <c r="AB209" s="54">
        <f t="shared" si="209"/>
        <v>0</v>
      </c>
      <c r="AC209" s="54">
        <f t="shared" si="209"/>
        <v>0</v>
      </c>
      <c r="AD209" s="54">
        <f t="shared" si="210"/>
        <v>66.450999999999993</v>
      </c>
      <c r="AE209" s="54">
        <f t="shared" si="211"/>
        <v>0</v>
      </c>
      <c r="AF209" s="54">
        <f t="shared" si="211"/>
        <v>0</v>
      </c>
      <c r="AG209" s="54"/>
      <c r="AH209" s="42">
        <f t="shared" si="212"/>
        <v>0</v>
      </c>
      <c r="AI209" s="56">
        <f t="shared" si="213"/>
        <v>1878.75</v>
      </c>
    </row>
    <row r="210" spans="1:35" x14ac:dyDescent="0.25">
      <c r="A210" s="31"/>
      <c r="B210" s="52"/>
      <c r="C210" s="33"/>
      <c r="D210" s="33"/>
      <c r="E210" s="33"/>
      <c r="F210" s="35"/>
      <c r="G210" s="35"/>
      <c r="H210" s="35"/>
      <c r="I210" s="51"/>
      <c r="J210" s="41">
        <f t="shared" si="203"/>
        <v>0</v>
      </c>
      <c r="K210" s="41">
        <f t="shared" si="204"/>
        <v>0</v>
      </c>
      <c r="L210" s="41">
        <f t="shared" si="205"/>
        <v>0</v>
      </c>
      <c r="M210" s="41">
        <f t="shared" si="206"/>
        <v>0</v>
      </c>
      <c r="N210" s="41">
        <f t="shared" si="214"/>
        <v>0</v>
      </c>
      <c r="O210" s="41"/>
      <c r="P210" s="41"/>
      <c r="Q210" s="40">
        <f t="shared" si="145"/>
        <v>0</v>
      </c>
      <c r="R210" s="51"/>
      <c r="S210" s="41">
        <f t="shared" si="215"/>
        <v>0</v>
      </c>
      <c r="T210" s="41"/>
      <c r="U210" s="41"/>
      <c r="V210" s="41">
        <f t="shared" si="207"/>
        <v>0</v>
      </c>
      <c r="W210" s="51"/>
      <c r="X210" s="51"/>
      <c r="Y210" s="41"/>
      <c r="Z210" s="40"/>
      <c r="AA210" s="54">
        <f t="shared" si="208"/>
        <v>0</v>
      </c>
      <c r="AB210" s="54"/>
      <c r="AC210" s="54"/>
      <c r="AD210" s="54">
        <f t="shared" si="210"/>
        <v>0</v>
      </c>
      <c r="AE210" s="54"/>
      <c r="AF210" s="54"/>
      <c r="AG210" s="54"/>
      <c r="AH210" s="42"/>
      <c r="AI210" s="56"/>
    </row>
    <row r="211" spans="1:35" x14ac:dyDescent="0.25">
      <c r="A211" s="31"/>
      <c r="B211" s="52"/>
      <c r="C211" s="33"/>
      <c r="D211" s="33"/>
      <c r="E211" s="33"/>
      <c r="F211" s="35"/>
      <c r="G211" s="35"/>
      <c r="H211" s="35"/>
      <c r="I211" s="51"/>
      <c r="J211" s="41">
        <f t="shared" si="203"/>
        <v>0</v>
      </c>
      <c r="K211" s="41">
        <f t="shared" si="204"/>
        <v>0</v>
      </c>
      <c r="L211" s="41">
        <f t="shared" si="205"/>
        <v>0</v>
      </c>
      <c r="M211" s="41">
        <f t="shared" si="206"/>
        <v>0</v>
      </c>
      <c r="N211" s="41">
        <f t="shared" si="214"/>
        <v>0</v>
      </c>
      <c r="O211" s="41"/>
      <c r="P211" s="41"/>
      <c r="Q211" s="40">
        <f t="shared" si="145"/>
        <v>0</v>
      </c>
      <c r="R211" s="51"/>
      <c r="S211" s="41">
        <f t="shared" si="215"/>
        <v>0</v>
      </c>
      <c r="T211" s="41"/>
      <c r="U211" s="41"/>
      <c r="V211" s="41">
        <f t="shared" si="207"/>
        <v>0</v>
      </c>
      <c r="W211" s="51"/>
      <c r="X211" s="51"/>
      <c r="Y211" s="41"/>
      <c r="Z211" s="40"/>
      <c r="AA211" s="54">
        <f t="shared" si="208"/>
        <v>0</v>
      </c>
      <c r="AB211" s="54"/>
      <c r="AC211" s="54"/>
      <c r="AD211" s="54">
        <f t="shared" si="210"/>
        <v>0</v>
      </c>
      <c r="AE211" s="54"/>
      <c r="AF211" s="54"/>
      <c r="AG211" s="54"/>
      <c r="AH211" s="42"/>
      <c r="AI211" s="56"/>
    </row>
    <row r="212" spans="1:35" x14ac:dyDescent="0.25">
      <c r="A212" s="31">
        <v>65</v>
      </c>
      <c r="B212" s="52">
        <v>1044.7</v>
      </c>
      <c r="C212" s="33">
        <v>2.2999999999999998</v>
      </c>
      <c r="D212" s="33">
        <v>8.73</v>
      </c>
      <c r="E212" s="33">
        <v>3.44</v>
      </c>
      <c r="F212" s="35">
        <v>0.77</v>
      </c>
      <c r="G212" s="35"/>
      <c r="H212" s="35"/>
      <c r="I212" s="51">
        <v>15830.92</v>
      </c>
      <c r="J212" s="41">
        <f t="shared" si="203"/>
        <v>2312.5019999999986</v>
      </c>
      <c r="K212" s="41">
        <f t="shared" si="204"/>
        <v>9120.2310000000016</v>
      </c>
      <c r="L212" s="41">
        <f t="shared" si="205"/>
        <v>3593.768</v>
      </c>
      <c r="M212" s="41">
        <f t="shared" si="206"/>
        <v>804.4190000000001</v>
      </c>
      <c r="N212" s="41">
        <f t="shared" si="214"/>
        <v>0</v>
      </c>
      <c r="O212" s="41"/>
      <c r="P212" s="41">
        <f t="shared" si="156"/>
        <v>4.5655590452102594E-2</v>
      </c>
      <c r="Q212" s="40">
        <f t="shared" si="145"/>
        <v>15830.92</v>
      </c>
      <c r="R212" s="51">
        <v>722.77</v>
      </c>
      <c r="S212" s="41">
        <f>R212-T212-U212-V212</f>
        <v>105.57864423166802</v>
      </c>
      <c r="T212" s="41">
        <f t="shared" si="216"/>
        <v>416.38953136457019</v>
      </c>
      <c r="U212" s="41">
        <f t="shared" si="217"/>
        <v>164.07559998787184</v>
      </c>
      <c r="V212" s="41">
        <f t="shared" si="207"/>
        <v>36.726224415889924</v>
      </c>
      <c r="W212" s="51"/>
      <c r="X212" s="51"/>
      <c r="Y212" s="41"/>
      <c r="Z212" s="40">
        <f t="shared" si="218"/>
        <v>722.77</v>
      </c>
      <c r="AA212" s="54">
        <f t="shared" si="208"/>
        <v>-662.1141313524422</v>
      </c>
      <c r="AB212" s="54">
        <f>T212</f>
        <v>416.38953136457019</v>
      </c>
      <c r="AC212" s="54">
        <f>U212</f>
        <v>164.07559998787184</v>
      </c>
      <c r="AD212" s="54">
        <f t="shared" si="210"/>
        <v>804.4190000000001</v>
      </c>
      <c r="AE212" s="54">
        <f>W212</f>
        <v>0</v>
      </c>
      <c r="AF212" s="54">
        <f>X212</f>
        <v>0</v>
      </c>
      <c r="AG212" s="54"/>
      <c r="AH212" s="42">
        <f t="shared" si="212"/>
        <v>722.77</v>
      </c>
      <c r="AI212" s="56">
        <f t="shared" si="213"/>
        <v>15108.15</v>
      </c>
    </row>
    <row r="213" spans="1:35" x14ac:dyDescent="0.25">
      <c r="A213" s="31"/>
      <c r="B213" s="52"/>
      <c r="C213" s="33"/>
      <c r="D213" s="33"/>
      <c r="E213" s="33"/>
      <c r="F213" s="35"/>
      <c r="G213" s="35"/>
      <c r="H213" s="35"/>
      <c r="I213" s="51"/>
      <c r="J213" s="41">
        <f t="shared" si="203"/>
        <v>0</v>
      </c>
      <c r="K213" s="41">
        <f t="shared" si="204"/>
        <v>0</v>
      </c>
      <c r="L213" s="41">
        <f t="shared" si="205"/>
        <v>0</v>
      </c>
      <c r="M213" s="41">
        <f t="shared" si="206"/>
        <v>0</v>
      </c>
      <c r="N213" s="41">
        <f t="shared" si="214"/>
        <v>0</v>
      </c>
      <c r="O213" s="41"/>
      <c r="P213" s="41"/>
      <c r="Q213" s="40">
        <f t="shared" si="145"/>
        <v>0</v>
      </c>
      <c r="R213" s="51"/>
      <c r="S213" s="41"/>
      <c r="T213" s="41"/>
      <c r="U213" s="41"/>
      <c r="V213" s="41">
        <f t="shared" si="207"/>
        <v>0</v>
      </c>
      <c r="W213" s="51"/>
      <c r="X213" s="51"/>
      <c r="Y213" s="41"/>
      <c r="Z213" s="40"/>
      <c r="AA213" s="54">
        <f t="shared" si="208"/>
        <v>0</v>
      </c>
      <c r="AB213" s="54"/>
      <c r="AC213" s="54"/>
      <c r="AD213" s="54">
        <f t="shared" si="210"/>
        <v>0</v>
      </c>
      <c r="AE213" s="54"/>
      <c r="AF213" s="54"/>
      <c r="AG213" s="54"/>
      <c r="AH213" s="42"/>
      <c r="AI213" s="56"/>
    </row>
    <row r="214" spans="1:35" x14ac:dyDescent="0.25">
      <c r="A214" s="31"/>
      <c r="B214" s="52"/>
      <c r="C214" s="33"/>
      <c r="D214" s="33"/>
      <c r="E214" s="33"/>
      <c r="F214" s="35"/>
      <c r="G214" s="35"/>
      <c r="H214" s="35"/>
      <c r="I214" s="51"/>
      <c r="J214" s="41">
        <f t="shared" si="203"/>
        <v>0</v>
      </c>
      <c r="K214" s="41">
        <f t="shared" si="204"/>
        <v>0</v>
      </c>
      <c r="L214" s="41">
        <f t="shared" si="205"/>
        <v>0</v>
      </c>
      <c r="M214" s="41">
        <f t="shared" si="206"/>
        <v>0</v>
      </c>
      <c r="N214" s="41">
        <f t="shared" si="214"/>
        <v>0</v>
      </c>
      <c r="O214" s="41"/>
      <c r="P214" s="41"/>
      <c r="Q214" s="40">
        <f t="shared" si="145"/>
        <v>0</v>
      </c>
      <c r="R214" s="51"/>
      <c r="S214" s="41"/>
      <c r="T214" s="41"/>
      <c r="U214" s="41"/>
      <c r="V214" s="41">
        <f t="shared" si="207"/>
        <v>0</v>
      </c>
      <c r="W214" s="51"/>
      <c r="X214" s="51"/>
      <c r="Y214" s="41"/>
      <c r="Z214" s="40"/>
      <c r="AA214" s="54">
        <f t="shared" si="208"/>
        <v>0</v>
      </c>
      <c r="AB214" s="54"/>
      <c r="AC214" s="54"/>
      <c r="AD214" s="54">
        <f t="shared" si="210"/>
        <v>0</v>
      </c>
      <c r="AE214" s="54"/>
      <c r="AF214" s="54"/>
      <c r="AG214" s="54"/>
      <c r="AH214" s="42"/>
      <c r="AI214" s="56"/>
    </row>
    <row r="215" spans="1:35" x14ac:dyDescent="0.25">
      <c r="A215" s="31">
        <v>67</v>
      </c>
      <c r="B215" s="52">
        <v>311.89999999999998</v>
      </c>
      <c r="C215" s="33">
        <v>2.2999999999999998</v>
      </c>
      <c r="D215" s="33">
        <v>9.2899999999999991</v>
      </c>
      <c r="E215" s="33">
        <v>2.75</v>
      </c>
      <c r="F215" s="35">
        <v>0.77</v>
      </c>
      <c r="G215" s="35"/>
      <c r="H215" s="35"/>
      <c r="I215" s="51">
        <v>4722.18</v>
      </c>
      <c r="J215" s="41">
        <f t="shared" si="203"/>
        <v>726.74100000000089</v>
      </c>
      <c r="K215" s="41">
        <f t="shared" si="204"/>
        <v>2897.5509999999995</v>
      </c>
      <c r="L215" s="41">
        <f t="shared" si="205"/>
        <v>857.72499999999991</v>
      </c>
      <c r="M215" s="41">
        <f t="shared" si="206"/>
        <v>240.16299999999998</v>
      </c>
      <c r="N215" s="41">
        <f t="shared" si="214"/>
        <v>0</v>
      </c>
      <c r="O215" s="41"/>
      <c r="P215" s="41">
        <f t="shared" si="156"/>
        <v>0.6614317963313554</v>
      </c>
      <c r="Q215" s="40">
        <f t="shared" si="145"/>
        <v>4722.18</v>
      </c>
      <c r="R215" s="51">
        <v>3123.4</v>
      </c>
      <c r="S215" s="41">
        <f>R215-T215-U215-V215</f>
        <v>480.68960509764617</v>
      </c>
      <c r="T215" s="41">
        <f t="shared" si="216"/>
        <v>1916.5323628917149</v>
      </c>
      <c r="U215" s="41">
        <f t="shared" si="217"/>
        <v>567.32658750831172</v>
      </c>
      <c r="V215" s="41">
        <f t="shared" si="207"/>
        <v>158.8514445023273</v>
      </c>
      <c r="W215" s="51"/>
      <c r="X215" s="51"/>
      <c r="Y215" s="41"/>
      <c r="Z215" s="40">
        <f t="shared" si="218"/>
        <v>3123.4</v>
      </c>
      <c r="AA215" s="54">
        <f t="shared" si="208"/>
        <v>399.37804959997345</v>
      </c>
      <c r="AB215" s="54">
        <f>T215</f>
        <v>1916.5323628917149</v>
      </c>
      <c r="AC215" s="54">
        <f>U215</f>
        <v>567.32658750831172</v>
      </c>
      <c r="AD215" s="54">
        <f t="shared" si="210"/>
        <v>240.16299999999998</v>
      </c>
      <c r="AE215" s="54">
        <f>W215</f>
        <v>0</v>
      </c>
      <c r="AF215" s="54">
        <f>X215</f>
        <v>0</v>
      </c>
      <c r="AG215" s="54"/>
      <c r="AH215" s="42">
        <f t="shared" si="212"/>
        <v>3123.4</v>
      </c>
      <c r="AI215" s="56">
        <f t="shared" si="213"/>
        <v>1598.7800000000002</v>
      </c>
    </row>
    <row r="216" spans="1:35" x14ac:dyDescent="0.25">
      <c r="A216" s="32" t="s">
        <v>37</v>
      </c>
      <c r="B216" s="53">
        <f>SUM(B204:B215)</f>
        <v>3878.5000000000005</v>
      </c>
      <c r="C216" s="33"/>
      <c r="D216" s="34"/>
      <c r="E216" s="34"/>
      <c r="F216" s="35"/>
      <c r="G216" s="35"/>
      <c r="H216" s="35"/>
      <c r="I216" s="43">
        <f>SUM(I204:I215)</f>
        <v>75127.16</v>
      </c>
      <c r="J216" s="43">
        <f t="shared" ref="J216:O216" si="219">SUM(J204:J215)</f>
        <v>2260.252999999997</v>
      </c>
      <c r="K216" s="43">
        <f t="shared" si="219"/>
        <v>34427.160000000003</v>
      </c>
      <c r="L216" s="43">
        <f t="shared" si="219"/>
        <v>19135.906999999999</v>
      </c>
      <c r="M216" s="43">
        <f t="shared" si="219"/>
        <v>2986.4450000000002</v>
      </c>
      <c r="N216" s="43">
        <f t="shared" si="219"/>
        <v>16317.395</v>
      </c>
      <c r="O216" s="43">
        <f t="shared" si="219"/>
        <v>0</v>
      </c>
      <c r="P216" s="41">
        <f t="shared" si="156"/>
        <v>0.58654939172464382</v>
      </c>
      <c r="Q216" s="40">
        <f t="shared" si="145"/>
        <v>75127.16</v>
      </c>
      <c r="R216" s="43">
        <f>SUM(R204:R215)</f>
        <v>44065.789999999994</v>
      </c>
      <c r="S216" s="43">
        <f>SUM(S204:S215)</f>
        <v>-599.04977418075146</v>
      </c>
      <c r="T216" s="43">
        <f>SUM(T204:T215)</f>
        <v>18896.596072595607</v>
      </c>
      <c r="U216" s="43">
        <f>SUM(U204:U215)</f>
        <v>12716.468902114872</v>
      </c>
      <c r="V216" s="43">
        <f>SUM(V204:V215)</f>
        <v>1637.7347994702698</v>
      </c>
      <c r="W216" s="43">
        <f t="shared" ref="W216:X216" si="220">SUM(W204:W215)</f>
        <v>0</v>
      </c>
      <c r="X216" s="43">
        <f t="shared" si="220"/>
        <v>11414.04</v>
      </c>
      <c r="Y216" s="41"/>
      <c r="Z216" s="40">
        <f t="shared" ref="Z216:AF216" si="221">SUM(Z204:Z215)</f>
        <v>44065.789999999994</v>
      </c>
      <c r="AA216" s="55">
        <f t="shared" si="221"/>
        <v>-1947.7599747104823</v>
      </c>
      <c r="AB216" s="55">
        <f t="shared" si="221"/>
        <v>18896.596072595607</v>
      </c>
      <c r="AC216" s="55">
        <f t="shared" si="221"/>
        <v>12716.468902114872</v>
      </c>
      <c r="AD216" s="55">
        <f t="shared" si="221"/>
        <v>2986.4450000000002</v>
      </c>
      <c r="AE216" s="55">
        <f t="shared" si="221"/>
        <v>0</v>
      </c>
      <c r="AF216" s="55">
        <f t="shared" si="221"/>
        <v>11414.04</v>
      </c>
      <c r="AG216" s="54"/>
      <c r="AH216" s="42">
        <f>SUM(AH204:AH215)</f>
        <v>44065.789999999994</v>
      </c>
      <c r="AI216" s="56">
        <f>SUM(AI204:AI215)</f>
        <v>31061.37</v>
      </c>
    </row>
    <row r="217" spans="1:35" x14ac:dyDescent="0.25">
      <c r="A217" t="s">
        <v>60</v>
      </c>
      <c r="P217" s="41">
        <v>0</v>
      </c>
      <c r="Q217" s="40">
        <f t="shared" si="145"/>
        <v>0</v>
      </c>
    </row>
    <row r="218" spans="1:35" x14ac:dyDescent="0.25">
      <c r="A218" s="31">
        <v>1</v>
      </c>
      <c r="B218" s="52"/>
      <c r="C218" s="33"/>
      <c r="D218" s="33"/>
      <c r="E218" s="33"/>
      <c r="F218" s="35"/>
      <c r="G218" s="35"/>
      <c r="H218" s="35"/>
      <c r="I218" s="51"/>
      <c r="J218" s="41">
        <v>0</v>
      </c>
      <c r="K218" s="41">
        <v>0</v>
      </c>
      <c r="L218" s="41">
        <f>E218*B218</f>
        <v>0</v>
      </c>
      <c r="M218" s="41">
        <v>0</v>
      </c>
      <c r="N218" s="41">
        <f>G218*B218</f>
        <v>0</v>
      </c>
      <c r="O218" s="41"/>
      <c r="P218" s="41">
        <v>0</v>
      </c>
      <c r="Q218" s="40">
        <f t="shared" si="145"/>
        <v>0</v>
      </c>
      <c r="R218" s="51">
        <v>0</v>
      </c>
      <c r="S218" s="41">
        <f>R218-T218-U218-V218</f>
        <v>0</v>
      </c>
      <c r="T218" s="41">
        <f>P218*K218</f>
        <v>0</v>
      </c>
      <c r="U218" s="41">
        <f>L218*P218</f>
        <v>0</v>
      </c>
      <c r="V218" s="41">
        <f>M218</f>
        <v>0</v>
      </c>
      <c r="W218" s="51"/>
      <c r="X218" s="51"/>
      <c r="Y218" s="41"/>
      <c r="Z218" s="40">
        <f>SUM(S218:Y218)</f>
        <v>0</v>
      </c>
      <c r="AA218" s="54">
        <f t="shared" ref="AA218:AF220" si="222">S218</f>
        <v>0</v>
      </c>
      <c r="AB218" s="54">
        <f t="shared" si="222"/>
        <v>0</v>
      </c>
      <c r="AC218" s="54">
        <f t="shared" si="222"/>
        <v>0</v>
      </c>
      <c r="AD218" s="54">
        <f t="shared" si="222"/>
        <v>0</v>
      </c>
      <c r="AE218" s="54">
        <f t="shared" si="222"/>
        <v>0</v>
      </c>
      <c r="AF218" s="54">
        <f t="shared" si="222"/>
        <v>0</v>
      </c>
      <c r="AG218" s="54"/>
      <c r="AH218" s="42">
        <f>SUM(AA218:AG218)</f>
        <v>0</v>
      </c>
      <c r="AI218" s="56">
        <f>I218-Z218</f>
        <v>0</v>
      </c>
    </row>
    <row r="219" spans="1:35" x14ac:dyDescent="0.25">
      <c r="A219" s="31">
        <v>2</v>
      </c>
      <c r="B219" s="52">
        <v>162.80000000000001</v>
      </c>
      <c r="C219" s="33">
        <v>2.2999999999999998</v>
      </c>
      <c r="D219" s="33">
        <v>9.98</v>
      </c>
      <c r="E219" s="33">
        <v>10.41</v>
      </c>
      <c r="F219" s="35">
        <v>0.77</v>
      </c>
      <c r="G219" s="35"/>
      <c r="H219" s="35"/>
      <c r="I219" s="51">
        <v>3046.97</v>
      </c>
      <c r="J219" s="41">
        <f>I219-K219-L219-M219-N219</f>
        <v>-397.87800000000038</v>
      </c>
      <c r="K219" s="41">
        <f>B219*D219</f>
        <v>1624.7440000000001</v>
      </c>
      <c r="L219" s="41">
        <f>E219*B219</f>
        <v>1694.748</v>
      </c>
      <c r="M219" s="41">
        <f>F219*B219</f>
        <v>125.35600000000001</v>
      </c>
      <c r="N219" s="41">
        <f>G219*B219</f>
        <v>0</v>
      </c>
      <c r="O219" s="41"/>
      <c r="P219" s="41">
        <f t="shared" si="156"/>
        <v>1.2541016157034695</v>
      </c>
      <c r="Q219" s="40">
        <f t="shared" si="145"/>
        <v>3046.97</v>
      </c>
      <c r="R219" s="51">
        <v>3821.21</v>
      </c>
      <c r="S219" s="41">
        <f>R219-T219-U219-V219</f>
        <v>-498.9794426528656</v>
      </c>
      <c r="T219" s="41">
        <f>P219*K219</f>
        <v>2037.5940755045181</v>
      </c>
      <c r="U219" s="41">
        <f>L219*P219</f>
        <v>2125.3862050102234</v>
      </c>
      <c r="V219" s="41">
        <f t="shared" ref="V219" si="223">P219*M219</f>
        <v>157.20916213812413</v>
      </c>
      <c r="W219" s="51"/>
      <c r="X219" s="51"/>
      <c r="Y219" s="41"/>
      <c r="Z219" s="40">
        <f>SUM(S219:Y219)</f>
        <v>3821.21</v>
      </c>
      <c r="AA219" s="54">
        <f t="shared" si="222"/>
        <v>-498.9794426528656</v>
      </c>
      <c r="AB219" s="54">
        <f t="shared" si="222"/>
        <v>2037.5940755045181</v>
      </c>
      <c r="AC219" s="54">
        <f t="shared" si="222"/>
        <v>2125.3862050102234</v>
      </c>
      <c r="AD219" s="54">
        <f t="shared" si="222"/>
        <v>157.20916213812413</v>
      </c>
      <c r="AE219" s="54">
        <f t="shared" si="222"/>
        <v>0</v>
      </c>
      <c r="AF219" s="54">
        <f t="shared" si="222"/>
        <v>0</v>
      </c>
      <c r="AG219" s="54"/>
      <c r="AH219" s="42">
        <f>SUM(AA219:AG219)</f>
        <v>3821.21</v>
      </c>
      <c r="AI219" s="56">
        <f>I219-Z219</f>
        <v>-774.24000000000024</v>
      </c>
    </row>
    <row r="220" spans="1:35" x14ac:dyDescent="0.25">
      <c r="A220" s="31">
        <v>3</v>
      </c>
      <c r="B220" s="52"/>
      <c r="C220" s="33"/>
      <c r="D220" s="33"/>
      <c r="E220" s="33"/>
      <c r="F220" s="35"/>
      <c r="G220" s="35"/>
      <c r="H220" s="35"/>
      <c r="I220" s="51"/>
      <c r="J220" s="41">
        <v>0</v>
      </c>
      <c r="K220" s="41">
        <v>0</v>
      </c>
      <c r="L220" s="41">
        <f>E220*B220</f>
        <v>0</v>
      </c>
      <c r="M220" s="41">
        <v>0</v>
      </c>
      <c r="N220" s="41">
        <f>G220*B220</f>
        <v>0</v>
      </c>
      <c r="O220" s="41"/>
      <c r="P220" s="41">
        <v>0</v>
      </c>
      <c r="Q220" s="40">
        <f t="shared" si="145"/>
        <v>0</v>
      </c>
      <c r="R220" s="51">
        <v>0</v>
      </c>
      <c r="S220" s="41">
        <f>R220-T220-U220-V220-W220-X220</f>
        <v>0</v>
      </c>
      <c r="T220" s="41">
        <f>P220*K220</f>
        <v>0</v>
      </c>
      <c r="U220" s="41">
        <f>L220*P220</f>
        <v>0</v>
      </c>
      <c r="V220" s="41">
        <f>M220</f>
        <v>0</v>
      </c>
      <c r="W220" s="51"/>
      <c r="X220" s="51"/>
      <c r="Y220" s="41"/>
      <c r="Z220" s="40">
        <f>SUM(S220:Y220)</f>
        <v>0</v>
      </c>
      <c r="AA220" s="54">
        <f t="shared" si="222"/>
        <v>0</v>
      </c>
      <c r="AB220" s="54">
        <f t="shared" si="222"/>
        <v>0</v>
      </c>
      <c r="AC220" s="54">
        <f t="shared" si="222"/>
        <v>0</v>
      </c>
      <c r="AD220" s="54">
        <f t="shared" si="222"/>
        <v>0</v>
      </c>
      <c r="AE220" s="54">
        <f t="shared" si="222"/>
        <v>0</v>
      </c>
      <c r="AF220" s="54">
        <f t="shared" si="222"/>
        <v>0</v>
      </c>
      <c r="AG220" s="54"/>
      <c r="AH220" s="42">
        <f>SUM(AA220:AG220)</f>
        <v>0</v>
      </c>
      <c r="AI220" s="56">
        <f>I220-Z220</f>
        <v>0</v>
      </c>
    </row>
    <row r="221" spans="1:35" x14ac:dyDescent="0.25">
      <c r="A221" s="32" t="s">
        <v>37</v>
      </c>
      <c r="B221" s="39">
        <f>SUM(B217:B220)</f>
        <v>162.80000000000001</v>
      </c>
      <c r="C221" s="33"/>
      <c r="D221" s="34"/>
      <c r="E221" s="34"/>
      <c r="F221" s="35"/>
      <c r="G221" s="35"/>
      <c r="H221" s="35"/>
      <c r="I221" s="51">
        <f>I218+I219+I220</f>
        <v>3046.97</v>
      </c>
      <c r="J221" s="43">
        <f t="shared" ref="J221:O221" si="224">SUM(J218:J220)</f>
        <v>-397.87800000000038</v>
      </c>
      <c r="K221" s="43">
        <f t="shared" si="224"/>
        <v>1624.7440000000001</v>
      </c>
      <c r="L221" s="43">
        <f t="shared" si="224"/>
        <v>1694.748</v>
      </c>
      <c r="M221" s="43">
        <f t="shared" si="224"/>
        <v>125.35600000000001</v>
      </c>
      <c r="N221" s="43">
        <f t="shared" si="224"/>
        <v>0</v>
      </c>
      <c r="O221" s="43">
        <f t="shared" si="224"/>
        <v>0</v>
      </c>
      <c r="P221" s="41">
        <f t="shared" si="156"/>
        <v>1.2541016157034695</v>
      </c>
      <c r="Q221" s="40">
        <f t="shared" si="145"/>
        <v>3046.97</v>
      </c>
      <c r="R221" s="43">
        <f>SUM(R218:R220)</f>
        <v>3821.21</v>
      </c>
      <c r="S221" s="43">
        <f>SUM(S218:S220)</f>
        <v>-498.9794426528656</v>
      </c>
      <c r="T221" s="43">
        <f>SUM(T218:T220)</f>
        <v>2037.5940755045181</v>
      </c>
      <c r="U221" s="43">
        <f>SUM(U218:U220)</f>
        <v>2125.3862050102234</v>
      </c>
      <c r="V221" s="43">
        <f>SUM(V218:V220)</f>
        <v>157.20916213812413</v>
      </c>
      <c r="W221" s="43"/>
      <c r="X221" s="43"/>
      <c r="Y221" s="41"/>
      <c r="Z221" s="40">
        <f>SUM(Z218:Z220)</f>
        <v>3821.21</v>
      </c>
      <c r="AA221" s="55">
        <f>SUM(AA218:AA220)</f>
        <v>-498.9794426528656</v>
      </c>
      <c r="AB221" s="55">
        <f>SUM(AB218:AB220)</f>
        <v>2037.5940755045181</v>
      </c>
      <c r="AC221" s="55">
        <f>SUM(AC218:AC220)</f>
        <v>2125.3862050102234</v>
      </c>
      <c r="AD221" s="55">
        <f>SUM(AD218:AD220)</f>
        <v>157.20916213812413</v>
      </c>
      <c r="AE221" s="55">
        <f>SUM(AE219:AE220)</f>
        <v>0</v>
      </c>
      <c r="AF221" s="55">
        <f>SUM(AF218:AF220)</f>
        <v>0</v>
      </c>
      <c r="AG221" s="54"/>
      <c r="AH221" s="42">
        <f>SUM(AH218:AH220)</f>
        <v>3821.21</v>
      </c>
      <c r="AI221" s="56">
        <f>SUM(AI218:AI220)</f>
        <v>-774.24000000000024</v>
      </c>
    </row>
    <row r="222" spans="1:35" x14ac:dyDescent="0.25">
      <c r="A222" s="67" t="s">
        <v>61</v>
      </c>
      <c r="B222" s="68">
        <f>B170+B188+B196+B202+B216+B221</f>
        <v>10338.300000000001</v>
      </c>
      <c r="C222" s="67"/>
      <c r="D222" s="67"/>
      <c r="E222" s="67"/>
      <c r="F222" s="67"/>
      <c r="G222" s="67"/>
      <c r="H222" s="67"/>
      <c r="I222" s="68">
        <f t="shared" ref="I222:O222" si="225">I170+I188+I196+I202+I216+I221</f>
        <v>173614.55000000002</v>
      </c>
      <c r="J222" s="68">
        <f t="shared" si="225"/>
        <v>16331.441999999995</v>
      </c>
      <c r="K222" s="68">
        <f t="shared" si="225"/>
        <v>90573.229000000007</v>
      </c>
      <c r="L222" s="68">
        <f t="shared" si="225"/>
        <v>41201.264000000003</v>
      </c>
      <c r="M222" s="68">
        <f t="shared" si="225"/>
        <v>7867.1669999999995</v>
      </c>
      <c r="N222" s="68">
        <f t="shared" si="225"/>
        <v>17641.448</v>
      </c>
      <c r="O222" s="68">
        <f t="shared" si="225"/>
        <v>0</v>
      </c>
      <c r="P222" s="41">
        <f t="shared" si="156"/>
        <v>0.69867876857095212</v>
      </c>
      <c r="Q222" s="40">
        <f t="shared" si="145"/>
        <v>173614.55000000002</v>
      </c>
      <c r="R222" s="68">
        <f>R170+R188+R196+R202+R216+R221</f>
        <v>121300.8</v>
      </c>
      <c r="S222" s="68">
        <f>S170+S188+S196+S202+S216+S221</f>
        <v>10235.804024439405</v>
      </c>
      <c r="T222" s="68">
        <f>T170+T188+T196+T202+T216+T221</f>
        <v>63599.394762333803</v>
      </c>
      <c r="U222" s="68">
        <f>U170+U188+U196+U202+U216+U221</f>
        <v>30272.617005837456</v>
      </c>
      <c r="V222" s="68">
        <f>V170+V188+V196+V202+V216+V221</f>
        <v>5510.6042073893304</v>
      </c>
      <c r="W222" s="68">
        <f t="shared" ref="W222:X222" si="226">W170+W188+W196+W202+W216+W221</f>
        <v>0</v>
      </c>
      <c r="X222" s="68">
        <f t="shared" si="226"/>
        <v>11682.380000000001</v>
      </c>
      <c r="Y222" s="68"/>
      <c r="Z222" s="68">
        <f t="shared" ref="Z222:AI222" si="227">Z170+Z188+Z196+Z202+Z216+Z221</f>
        <v>121300.8</v>
      </c>
      <c r="AA222" s="68">
        <f t="shared" si="227"/>
        <v>10719.192883319911</v>
      </c>
      <c r="AB222" s="68">
        <f t="shared" si="227"/>
        <v>61683.730295031826</v>
      </c>
      <c r="AC222" s="68">
        <f t="shared" si="227"/>
        <v>29494.007408222773</v>
      </c>
      <c r="AD222" s="68">
        <f t="shared" si="227"/>
        <v>7721.4894134254846</v>
      </c>
      <c r="AE222" s="68">
        <f t="shared" si="227"/>
        <v>0</v>
      </c>
      <c r="AF222" s="68">
        <f t="shared" si="227"/>
        <v>11682.380000000001</v>
      </c>
      <c r="AG222" s="68">
        <f t="shared" si="227"/>
        <v>0</v>
      </c>
      <c r="AH222" s="68">
        <f t="shared" si="227"/>
        <v>117889.63</v>
      </c>
      <c r="AI222" s="68">
        <f t="shared" si="227"/>
        <v>53826.640000000007</v>
      </c>
    </row>
    <row r="223" spans="1:35" x14ac:dyDescent="0.25">
      <c r="A223" s="57"/>
      <c r="B223" s="58"/>
      <c r="C223" s="59"/>
      <c r="D223" s="60"/>
      <c r="E223" s="60"/>
      <c r="F223" s="61"/>
      <c r="G223" s="61"/>
      <c r="H223" s="61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3"/>
      <c r="Z223" s="62"/>
      <c r="AA223" s="62"/>
      <c r="AB223" s="62"/>
      <c r="AC223" s="62"/>
      <c r="AD223" s="62"/>
      <c r="AE223" s="62"/>
      <c r="AF223" s="62"/>
      <c r="AG223" s="63"/>
      <c r="AH223" s="62"/>
      <c r="AI223" s="64"/>
    </row>
    <row r="224" spans="1:35" ht="18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R224" s="4"/>
      <c r="S224" s="5"/>
      <c r="T224" s="5"/>
      <c r="U224" s="5"/>
      <c r="V224" s="5"/>
      <c r="W224" s="5"/>
      <c r="X224" s="5"/>
      <c r="Y224" s="5"/>
      <c r="Z224" s="4"/>
      <c r="AA224" s="4"/>
      <c r="AB224" s="4"/>
      <c r="AC224" s="4"/>
      <c r="AD224" s="4"/>
      <c r="AE224" s="4"/>
      <c r="AF224" s="4"/>
      <c r="AG224" s="4"/>
    </row>
    <row r="225" spans="1:35" ht="18.75" x14ac:dyDescent="0.3">
      <c r="A225" s="8"/>
      <c r="B225" s="114" t="s">
        <v>57</v>
      </c>
      <c r="C225" s="9"/>
      <c r="D225" s="9"/>
      <c r="E225" s="10" t="s">
        <v>95</v>
      </c>
      <c r="F225" s="10"/>
      <c r="G225" s="10"/>
      <c r="H225" s="10"/>
      <c r="I225" s="10"/>
      <c r="J225" s="10"/>
      <c r="K225" s="10"/>
      <c r="L225" s="10"/>
      <c r="M225" s="11"/>
      <c r="N225" s="11"/>
      <c r="O225" s="11"/>
      <c r="P225" s="11"/>
      <c r="Q225" s="11"/>
      <c r="R225" s="12"/>
      <c r="S225" s="13"/>
      <c r="T225" s="13"/>
      <c r="U225" s="13"/>
      <c r="V225" s="13"/>
      <c r="W225" s="13"/>
      <c r="X225" s="13"/>
      <c r="Y225" s="13"/>
      <c r="Z225" s="12"/>
      <c r="AA225" s="12"/>
      <c r="AB225" s="12"/>
      <c r="AC225" s="12"/>
      <c r="AD225" s="12"/>
      <c r="AE225" s="12"/>
      <c r="AF225" s="12"/>
      <c r="AG225" s="12"/>
      <c r="AH225" s="11"/>
    </row>
    <row r="226" spans="1:35" ht="18.75" x14ac:dyDescent="0.3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14" t="s">
        <v>57</v>
      </c>
      <c r="L226" s="17"/>
      <c r="M226" s="11" t="s">
        <v>52</v>
      </c>
      <c r="N226" s="11"/>
      <c r="O226" s="11"/>
      <c r="P226" s="11"/>
      <c r="Q226" s="11"/>
      <c r="R226" s="12"/>
      <c r="S226" s="13"/>
      <c r="T226" s="14" t="s">
        <v>53</v>
      </c>
      <c r="U226" s="13"/>
      <c r="V226" s="13"/>
      <c r="W226" s="13"/>
      <c r="X226" s="13"/>
      <c r="Y226" s="13"/>
      <c r="Z226" s="12"/>
      <c r="AA226" s="12"/>
      <c r="AB226" s="12"/>
      <c r="AC226" s="12"/>
      <c r="AD226" s="12"/>
      <c r="AE226" s="12"/>
      <c r="AF226" s="12"/>
      <c r="AG226" s="12"/>
      <c r="AH226" s="11"/>
    </row>
    <row r="227" spans="1:35" ht="21.75" x14ac:dyDescent="0.25">
      <c r="A227" s="171" t="s">
        <v>1</v>
      </c>
      <c r="B227" s="171" t="s">
        <v>39</v>
      </c>
      <c r="C227" s="174" t="s">
        <v>2</v>
      </c>
      <c r="D227" s="175"/>
      <c r="E227" s="175"/>
      <c r="F227" s="175"/>
      <c r="G227" s="175"/>
      <c r="H227" s="176"/>
      <c r="I227" s="44" t="s">
        <v>51</v>
      </c>
      <c r="J227" s="44" t="s">
        <v>55</v>
      </c>
      <c r="K227" s="177" t="s">
        <v>46</v>
      </c>
      <c r="L227" s="169"/>
      <c r="M227" s="46" t="s">
        <v>47</v>
      </c>
      <c r="N227" s="46"/>
      <c r="O227" s="47"/>
      <c r="P227" s="187" t="s">
        <v>54</v>
      </c>
      <c r="Q227" s="170" t="s">
        <v>50</v>
      </c>
      <c r="R227" s="45" t="s">
        <v>51</v>
      </c>
      <c r="S227" s="48" t="s">
        <v>55</v>
      </c>
      <c r="T227" s="168" t="s">
        <v>46</v>
      </c>
      <c r="U227" s="169"/>
      <c r="V227" s="49" t="s">
        <v>47</v>
      </c>
      <c r="W227" s="49"/>
      <c r="X227" s="50" t="s">
        <v>49</v>
      </c>
      <c r="Y227" s="45"/>
      <c r="Z227" s="170" t="s">
        <v>42</v>
      </c>
      <c r="AA227" s="184" t="s">
        <v>3</v>
      </c>
      <c r="AB227" s="185"/>
      <c r="AC227" s="185"/>
      <c r="AD227" s="185"/>
      <c r="AE227" s="185"/>
      <c r="AF227" s="185"/>
      <c r="AG227" s="186"/>
      <c r="AH227" s="181" t="s">
        <v>44</v>
      </c>
      <c r="AI227" s="178" t="s">
        <v>43</v>
      </c>
    </row>
    <row r="228" spans="1:35" x14ac:dyDescent="0.25">
      <c r="A228" s="172"/>
      <c r="B228" s="172"/>
      <c r="C228" s="171" t="s">
        <v>4</v>
      </c>
      <c r="D228" s="171" t="s">
        <v>5</v>
      </c>
      <c r="E228" s="171" t="s">
        <v>6</v>
      </c>
      <c r="F228" s="171" t="s">
        <v>7</v>
      </c>
      <c r="G228" s="171"/>
      <c r="H228" s="171"/>
      <c r="I228" s="166"/>
      <c r="J228" s="166" t="s">
        <v>4</v>
      </c>
      <c r="K228" s="166" t="s">
        <v>5</v>
      </c>
      <c r="L228" s="166" t="s">
        <v>6</v>
      </c>
      <c r="M228" s="166" t="s">
        <v>7</v>
      </c>
      <c r="N228" s="166" t="s">
        <v>98</v>
      </c>
      <c r="O228" s="166"/>
      <c r="P228" s="188"/>
      <c r="Q228" s="170"/>
      <c r="R228" s="166"/>
      <c r="S228" s="166" t="s">
        <v>4</v>
      </c>
      <c r="T228" s="166" t="s">
        <v>5</v>
      </c>
      <c r="U228" s="166" t="s">
        <v>6</v>
      </c>
      <c r="V228" s="166" t="s">
        <v>7</v>
      </c>
      <c r="W228" s="166"/>
      <c r="X228" s="166" t="s">
        <v>98</v>
      </c>
      <c r="Y228" s="166"/>
      <c r="Z228" s="170"/>
      <c r="AA228" s="165" t="s">
        <v>4</v>
      </c>
      <c r="AB228" s="165" t="s">
        <v>5</v>
      </c>
      <c r="AC228" s="165" t="s">
        <v>6</v>
      </c>
      <c r="AD228" s="165" t="s">
        <v>7</v>
      </c>
      <c r="AE228" s="165" t="s">
        <v>8</v>
      </c>
      <c r="AF228" s="165" t="s">
        <v>9</v>
      </c>
      <c r="AG228" s="165" t="s">
        <v>10</v>
      </c>
      <c r="AH228" s="182"/>
      <c r="AI228" s="179"/>
    </row>
    <row r="229" spans="1:35" x14ac:dyDescent="0.25">
      <c r="A229" s="173"/>
      <c r="B229" s="173"/>
      <c r="C229" s="173"/>
      <c r="D229" s="173"/>
      <c r="E229" s="173"/>
      <c r="F229" s="173"/>
      <c r="G229" s="173"/>
      <c r="H229" s="173"/>
      <c r="I229" s="167"/>
      <c r="J229" s="167"/>
      <c r="K229" s="167"/>
      <c r="L229" s="167"/>
      <c r="M229" s="167"/>
      <c r="N229" s="167"/>
      <c r="O229" s="167"/>
      <c r="P229" s="189"/>
      <c r="Q229" s="170"/>
      <c r="R229" s="167"/>
      <c r="S229" s="167"/>
      <c r="T229" s="167"/>
      <c r="U229" s="167"/>
      <c r="V229" s="167"/>
      <c r="W229" s="167"/>
      <c r="X229" s="167"/>
      <c r="Y229" s="167"/>
      <c r="Z229" s="170"/>
      <c r="AA229" s="165"/>
      <c r="AB229" s="165"/>
      <c r="AC229" s="165"/>
      <c r="AD229" s="165"/>
      <c r="AE229" s="165"/>
      <c r="AF229" s="165"/>
      <c r="AG229" s="165"/>
      <c r="AH229" s="182"/>
      <c r="AI229" s="179"/>
    </row>
    <row r="230" spans="1:35" x14ac:dyDescent="0.25">
      <c r="A230" s="19" t="s">
        <v>11</v>
      </c>
      <c r="B230" s="19">
        <v>2</v>
      </c>
      <c r="C230" s="20">
        <v>3</v>
      </c>
      <c r="D230" s="21" t="s">
        <v>12</v>
      </c>
      <c r="E230" s="21" t="s">
        <v>13</v>
      </c>
      <c r="F230" s="21" t="s">
        <v>14</v>
      </c>
      <c r="G230" s="21" t="s">
        <v>15</v>
      </c>
      <c r="H230" s="21" t="s">
        <v>16</v>
      </c>
      <c r="I230" s="22" t="s">
        <v>17</v>
      </c>
      <c r="J230" s="22" t="s">
        <v>18</v>
      </c>
      <c r="K230" s="22" t="s">
        <v>19</v>
      </c>
      <c r="L230" s="22" t="s">
        <v>20</v>
      </c>
      <c r="M230" s="22" t="s">
        <v>21</v>
      </c>
      <c r="N230" s="22" t="s">
        <v>22</v>
      </c>
      <c r="O230" s="22" t="s">
        <v>23</v>
      </c>
      <c r="P230" s="22" t="s">
        <v>24</v>
      </c>
      <c r="Q230" s="23" t="s">
        <v>25</v>
      </c>
      <c r="R230" s="22" t="s">
        <v>26</v>
      </c>
      <c r="S230" s="22" t="s">
        <v>27</v>
      </c>
      <c r="T230" s="22" t="s">
        <v>28</v>
      </c>
      <c r="U230" s="22" t="s">
        <v>29</v>
      </c>
      <c r="V230" s="22" t="s">
        <v>30</v>
      </c>
      <c r="W230" s="22" t="s">
        <v>31</v>
      </c>
      <c r="X230" s="22" t="s">
        <v>32</v>
      </c>
      <c r="Y230" s="22" t="s">
        <v>33</v>
      </c>
      <c r="Z230" s="23" t="s">
        <v>34</v>
      </c>
      <c r="AA230" s="66">
        <v>36</v>
      </c>
      <c r="AB230" s="66">
        <v>37</v>
      </c>
      <c r="AC230" s="66">
        <v>38</v>
      </c>
      <c r="AD230" s="66">
        <v>39</v>
      </c>
      <c r="AE230" s="66">
        <v>40</v>
      </c>
      <c r="AF230" s="66">
        <v>41</v>
      </c>
      <c r="AG230" s="66">
        <v>42</v>
      </c>
      <c r="AH230" s="183"/>
      <c r="AI230" s="180"/>
    </row>
    <row r="231" spans="1:35" x14ac:dyDescent="0.25">
      <c r="A231" s="6" t="s">
        <v>35</v>
      </c>
      <c r="B231" s="37"/>
      <c r="C231" s="7"/>
      <c r="D231" s="24"/>
      <c r="E231" s="24"/>
      <c r="F231" s="24"/>
      <c r="G231" s="25"/>
      <c r="H231" s="25"/>
      <c r="I231" s="26"/>
      <c r="J231" s="26"/>
      <c r="K231" s="26"/>
      <c r="L231" s="26"/>
      <c r="M231" s="26"/>
      <c r="N231" s="26"/>
      <c r="O231" s="27"/>
      <c r="P231" s="27"/>
      <c r="Q231" s="28"/>
      <c r="R231" s="26"/>
      <c r="S231" s="26"/>
      <c r="T231" s="26"/>
      <c r="U231" s="26"/>
      <c r="V231" s="26"/>
      <c r="W231" s="26"/>
      <c r="X231" s="27"/>
      <c r="Y231" s="27"/>
      <c r="Z231" s="28"/>
      <c r="AA231" s="29"/>
      <c r="AB231" s="29"/>
      <c r="AC231" s="29"/>
      <c r="AD231" s="29"/>
      <c r="AE231" s="29"/>
      <c r="AF231" s="29"/>
      <c r="AG231" s="29"/>
      <c r="AH231" s="30"/>
      <c r="AI231" s="36"/>
    </row>
    <row r="232" spans="1:35" x14ac:dyDescent="0.25">
      <c r="A232" s="31">
        <v>1</v>
      </c>
      <c r="B232" s="52">
        <v>562</v>
      </c>
      <c r="C232" s="33">
        <v>2.2999999999999998</v>
      </c>
      <c r="D232" s="33">
        <v>9.4600000000000009</v>
      </c>
      <c r="E232" s="33">
        <v>3.46</v>
      </c>
      <c r="F232" s="35">
        <v>0.77</v>
      </c>
      <c r="G232" s="35"/>
      <c r="H232" s="35"/>
      <c r="I232" s="51">
        <v>8870.65</v>
      </c>
      <c r="J232" s="41">
        <f>I232-K232-L232-M232-N232</f>
        <v>1176.8699999999992</v>
      </c>
      <c r="K232" s="41">
        <f t="shared" ref="K232:K242" si="228">B232*D232</f>
        <v>5316.52</v>
      </c>
      <c r="L232" s="41">
        <f t="shared" ref="L232:L242" si="229">E232*B232</f>
        <v>1944.52</v>
      </c>
      <c r="M232" s="41">
        <f t="shared" ref="M232:M242" si="230">F232*B232</f>
        <v>432.74</v>
      </c>
      <c r="N232" s="41">
        <f t="shared" ref="N232:N242" si="231">G232*B232</f>
        <v>0</v>
      </c>
      <c r="O232" s="41"/>
      <c r="P232" s="41">
        <f t="shared" ref="P232:P295" si="232">R232/I232</f>
        <v>0.87646001138586249</v>
      </c>
      <c r="Q232" s="40">
        <f t="shared" ref="Q232:Q295" si="233">I232</f>
        <v>8870.65</v>
      </c>
      <c r="R232" s="51">
        <v>7774.77</v>
      </c>
      <c r="S232" s="41">
        <f t="shared" ref="S232:S249" si="234">R232-T232-U232-V232-W232-X232</f>
        <v>1031.4794935996792</v>
      </c>
      <c r="T232" s="41">
        <f t="shared" ref="T232:T242" si="235">P232*K232</f>
        <v>4659.7171797331657</v>
      </c>
      <c r="U232" s="41">
        <f t="shared" ref="U232:U242" si="236">L232*P232</f>
        <v>1704.2940213400373</v>
      </c>
      <c r="V232" s="41">
        <f t="shared" ref="V232:V242" si="237">P232*M232</f>
        <v>379.27930532711815</v>
      </c>
      <c r="W232" s="51"/>
      <c r="X232" s="51"/>
      <c r="Y232" s="41"/>
      <c r="Z232" s="40">
        <f t="shared" ref="Z232:Z243" si="238">SUM(S232:Y232)</f>
        <v>7774.7699999999995</v>
      </c>
      <c r="AA232" s="54">
        <f t="shared" ref="AA232:AA242" si="239">Z232-AB232-AC232-AD232-AE232-AF232</f>
        <v>978.01879892679653</v>
      </c>
      <c r="AB232" s="54">
        <f t="shared" ref="AB232:AC235" si="240">T232</f>
        <v>4659.7171797331657</v>
      </c>
      <c r="AC232" s="54">
        <f t="shared" si="240"/>
        <v>1704.2940213400373</v>
      </c>
      <c r="AD232" s="54">
        <f t="shared" ref="AD232:AD242" si="241">M232</f>
        <v>432.74</v>
      </c>
      <c r="AE232" s="54">
        <f t="shared" ref="AE232:AF235" si="242">W232</f>
        <v>0</v>
      </c>
      <c r="AF232" s="54">
        <f t="shared" si="242"/>
        <v>0</v>
      </c>
      <c r="AG232" s="54"/>
      <c r="AH232" s="42">
        <f t="shared" ref="AH232:AH242" si="243">SUM(AA232:AG232)</f>
        <v>7774.7699999999995</v>
      </c>
      <c r="AI232" s="56">
        <f t="shared" ref="AI232:AI242" si="244">I232-Z232</f>
        <v>1095.8800000000001</v>
      </c>
    </row>
    <row r="233" spans="1:35" x14ac:dyDescent="0.25">
      <c r="A233" s="31">
        <v>2</v>
      </c>
      <c r="B233" s="52">
        <v>401.9</v>
      </c>
      <c r="C233" s="33">
        <v>2.2999999999999998</v>
      </c>
      <c r="D233" s="33">
        <v>8.23</v>
      </c>
      <c r="E233" s="33">
        <v>3.54</v>
      </c>
      <c r="F233" s="35">
        <v>0.77</v>
      </c>
      <c r="G233" s="35"/>
      <c r="H233" s="35"/>
      <c r="I233" s="51">
        <v>5976.25</v>
      </c>
      <c r="J233" s="41">
        <f>I233-K233-L233-M233-N233</f>
        <v>936.42399999999998</v>
      </c>
      <c r="K233" s="41">
        <f t="shared" si="228"/>
        <v>3307.6370000000002</v>
      </c>
      <c r="L233" s="41">
        <f t="shared" si="229"/>
        <v>1422.7259999999999</v>
      </c>
      <c r="M233" s="41">
        <f t="shared" si="230"/>
        <v>309.46299999999997</v>
      </c>
      <c r="N233" s="41">
        <f t="shared" si="231"/>
        <v>0</v>
      </c>
      <c r="O233" s="41"/>
      <c r="P233" s="41">
        <f t="shared" si="232"/>
        <v>1.148542982639615</v>
      </c>
      <c r="Q233" s="40">
        <f t="shared" si="233"/>
        <v>5976.25</v>
      </c>
      <c r="R233" s="51">
        <v>6863.98</v>
      </c>
      <c r="S233" s="41">
        <f t="shared" si="234"/>
        <v>1075.5232139753195</v>
      </c>
      <c r="T233" s="41">
        <f t="shared" si="235"/>
        <v>3798.9632654691482</v>
      </c>
      <c r="U233" s="41">
        <f t="shared" si="236"/>
        <v>1634.0619635189287</v>
      </c>
      <c r="V233" s="41">
        <f t="shared" si="237"/>
        <v>355.43155703660312</v>
      </c>
      <c r="W233" s="51"/>
      <c r="X233" s="51"/>
      <c r="Y233" s="41"/>
      <c r="Z233" s="40">
        <f t="shared" si="238"/>
        <v>6863.98</v>
      </c>
      <c r="AA233" s="54">
        <f t="shared" si="239"/>
        <v>1121.4917710119228</v>
      </c>
      <c r="AB233" s="54">
        <f t="shared" si="240"/>
        <v>3798.9632654691482</v>
      </c>
      <c r="AC233" s="54">
        <f t="shared" si="240"/>
        <v>1634.0619635189287</v>
      </c>
      <c r="AD233" s="54">
        <f t="shared" si="241"/>
        <v>309.46299999999997</v>
      </c>
      <c r="AE233" s="54">
        <f t="shared" si="242"/>
        <v>0</v>
      </c>
      <c r="AF233" s="54">
        <f t="shared" si="242"/>
        <v>0</v>
      </c>
      <c r="AG233" s="54"/>
      <c r="AH233" s="42">
        <f t="shared" si="243"/>
        <v>6863.98</v>
      </c>
      <c r="AI233" s="56">
        <f t="shared" si="244"/>
        <v>-887.72999999999956</v>
      </c>
    </row>
    <row r="234" spans="1:35" x14ac:dyDescent="0.25">
      <c r="A234" s="31">
        <v>5</v>
      </c>
      <c r="B234" s="52">
        <v>329.8</v>
      </c>
      <c r="C234" s="33">
        <v>2.2999999999999998</v>
      </c>
      <c r="D234" s="33">
        <v>8.81</v>
      </c>
      <c r="E234" s="33">
        <v>3.12</v>
      </c>
      <c r="F234" s="35">
        <v>0.77</v>
      </c>
      <c r="G234" s="35"/>
      <c r="H234" s="35"/>
      <c r="I234" s="51">
        <v>4933.8100000000004</v>
      </c>
      <c r="J234" s="41">
        <f>I234-K234-L234-M234-N234-O234</f>
        <v>745.3499999999998</v>
      </c>
      <c r="K234" s="41">
        <f t="shared" si="228"/>
        <v>2905.5380000000005</v>
      </c>
      <c r="L234" s="41">
        <f t="shared" si="229"/>
        <v>1028.9760000000001</v>
      </c>
      <c r="M234" s="41">
        <f t="shared" si="230"/>
        <v>253.94600000000003</v>
      </c>
      <c r="N234" s="41">
        <f t="shared" si="231"/>
        <v>0</v>
      </c>
      <c r="O234" s="41">
        <f>H234*B234</f>
        <v>0</v>
      </c>
      <c r="P234" s="41">
        <f t="shared" si="232"/>
        <v>0.41267499153797971</v>
      </c>
      <c r="Q234" s="40">
        <f t="shared" si="233"/>
        <v>4933.8100000000004</v>
      </c>
      <c r="R234" s="51">
        <v>2036.06</v>
      </c>
      <c r="S234" s="41">
        <f t="shared" si="234"/>
        <v>307.58730494283327</v>
      </c>
      <c r="T234" s="41">
        <f t="shared" si="235"/>
        <v>1199.0428695632786</v>
      </c>
      <c r="U234" s="41">
        <f t="shared" si="236"/>
        <v>424.63266209278424</v>
      </c>
      <c r="V234" s="41">
        <f t="shared" si="237"/>
        <v>104.7971634011038</v>
      </c>
      <c r="W234" s="51"/>
      <c r="X234" s="51"/>
      <c r="Y234" s="41"/>
      <c r="Z234" s="40">
        <f t="shared" si="238"/>
        <v>2036.06</v>
      </c>
      <c r="AA234" s="54">
        <f t="shared" si="239"/>
        <v>158.43846834393707</v>
      </c>
      <c r="AB234" s="54">
        <f t="shared" si="240"/>
        <v>1199.0428695632786</v>
      </c>
      <c r="AC234" s="54">
        <f t="shared" si="240"/>
        <v>424.63266209278424</v>
      </c>
      <c r="AD234" s="54">
        <f t="shared" si="241"/>
        <v>253.94600000000003</v>
      </c>
      <c r="AE234" s="54">
        <f t="shared" si="242"/>
        <v>0</v>
      </c>
      <c r="AF234" s="54">
        <f t="shared" si="242"/>
        <v>0</v>
      </c>
      <c r="AG234" s="54"/>
      <c r="AH234" s="42">
        <f t="shared" si="243"/>
        <v>2036.06</v>
      </c>
      <c r="AI234" s="56">
        <f t="shared" si="244"/>
        <v>2897.7500000000005</v>
      </c>
    </row>
    <row r="235" spans="1:35" x14ac:dyDescent="0.25">
      <c r="A235" s="31">
        <v>7</v>
      </c>
      <c r="B235" s="52">
        <v>264.10000000000002</v>
      </c>
      <c r="C235" s="33">
        <v>2.2999999999999998</v>
      </c>
      <c r="D235" s="33">
        <v>8.91</v>
      </c>
      <c r="E235" s="33">
        <v>2.96</v>
      </c>
      <c r="F235" s="35">
        <v>0.77</v>
      </c>
      <c r="G235" s="35"/>
      <c r="H235" s="35"/>
      <c r="I235" s="51">
        <v>3940.38</v>
      </c>
      <c r="J235" s="41">
        <f>I235-K235-L235-M235-N235-O235</f>
        <v>602.15599999999972</v>
      </c>
      <c r="K235" s="41">
        <f t="shared" si="228"/>
        <v>2353.1310000000003</v>
      </c>
      <c r="L235" s="41">
        <f t="shared" si="229"/>
        <v>781.7360000000001</v>
      </c>
      <c r="M235" s="41">
        <f t="shared" si="230"/>
        <v>203.35700000000003</v>
      </c>
      <c r="N235" s="41">
        <f t="shared" si="231"/>
        <v>0</v>
      </c>
      <c r="O235" s="41">
        <f>H235*B235</f>
        <v>0</v>
      </c>
      <c r="P235" s="41">
        <v>0</v>
      </c>
      <c r="Q235" s="40">
        <f t="shared" si="233"/>
        <v>3940.38</v>
      </c>
      <c r="R235" s="51"/>
      <c r="S235" s="41">
        <f t="shared" si="234"/>
        <v>0</v>
      </c>
      <c r="T235" s="41">
        <f t="shared" si="235"/>
        <v>0</v>
      </c>
      <c r="U235" s="41">
        <f t="shared" si="236"/>
        <v>0</v>
      </c>
      <c r="V235" s="41">
        <f t="shared" si="237"/>
        <v>0</v>
      </c>
      <c r="W235" s="51"/>
      <c r="X235" s="51"/>
      <c r="Y235" s="41"/>
      <c r="Z235" s="40">
        <f t="shared" si="238"/>
        <v>0</v>
      </c>
      <c r="AA235" s="54">
        <f t="shared" si="239"/>
        <v>-203.35700000000003</v>
      </c>
      <c r="AB235" s="54">
        <f t="shared" si="240"/>
        <v>0</v>
      </c>
      <c r="AC235" s="54">
        <f t="shared" si="240"/>
        <v>0</v>
      </c>
      <c r="AD235" s="54">
        <f t="shared" si="241"/>
        <v>203.35700000000003</v>
      </c>
      <c r="AE235" s="54">
        <f t="shared" si="242"/>
        <v>0</v>
      </c>
      <c r="AF235" s="54">
        <f t="shared" si="242"/>
        <v>0</v>
      </c>
      <c r="AG235" s="54"/>
      <c r="AH235" s="42">
        <f t="shared" si="243"/>
        <v>0</v>
      </c>
      <c r="AI235" s="56">
        <f t="shared" si="244"/>
        <v>3940.38</v>
      </c>
    </row>
    <row r="236" spans="1:35" x14ac:dyDescent="0.25">
      <c r="A236" s="31"/>
      <c r="B236" s="52"/>
      <c r="C236" s="33"/>
      <c r="D236" s="33"/>
      <c r="E236" s="33"/>
      <c r="F236" s="35"/>
      <c r="G236" s="35"/>
      <c r="H236" s="35"/>
      <c r="I236" s="51"/>
      <c r="J236" s="41"/>
      <c r="K236" s="41"/>
      <c r="L236" s="41"/>
      <c r="M236" s="41"/>
      <c r="N236" s="41"/>
      <c r="O236" s="41"/>
      <c r="P236" s="41">
        <v>0</v>
      </c>
      <c r="Q236" s="40">
        <f t="shared" si="233"/>
        <v>0</v>
      </c>
      <c r="R236" s="51"/>
      <c r="S236" s="41"/>
      <c r="T236" s="41"/>
      <c r="U236" s="41"/>
      <c r="V236" s="41">
        <f t="shared" si="237"/>
        <v>0</v>
      </c>
      <c r="W236" s="51"/>
      <c r="X236" s="51"/>
      <c r="Y236" s="41"/>
      <c r="Z236" s="40"/>
      <c r="AA236" s="54">
        <f t="shared" si="239"/>
        <v>0</v>
      </c>
      <c r="AB236" s="54"/>
      <c r="AC236" s="54"/>
      <c r="AD236" s="54">
        <f t="shared" si="241"/>
        <v>0</v>
      </c>
      <c r="AE236" s="54"/>
      <c r="AF236" s="54"/>
      <c r="AG236" s="54"/>
      <c r="AH236" s="42"/>
      <c r="AI236" s="56"/>
    </row>
    <row r="237" spans="1:35" x14ac:dyDescent="0.25">
      <c r="A237" s="31">
        <v>8</v>
      </c>
      <c r="B237" s="52">
        <v>286.89999999999998</v>
      </c>
      <c r="C237" s="33">
        <v>2.2999999999999998</v>
      </c>
      <c r="D237" s="33">
        <v>8.85</v>
      </c>
      <c r="E237" s="33">
        <v>2.66</v>
      </c>
      <c r="F237" s="35">
        <v>0.77</v>
      </c>
      <c r="G237" s="35"/>
      <c r="H237" s="35"/>
      <c r="I237" s="51">
        <v>4147.22</v>
      </c>
      <c r="J237" s="41">
        <f>I237-K237-L237-M237-N237-O237</f>
        <v>624.08800000000065</v>
      </c>
      <c r="K237" s="41">
        <f t="shared" si="228"/>
        <v>2539.0649999999996</v>
      </c>
      <c r="L237" s="41">
        <f t="shared" si="229"/>
        <v>763.154</v>
      </c>
      <c r="M237" s="41">
        <f t="shared" si="230"/>
        <v>220.91299999999998</v>
      </c>
      <c r="N237" s="41">
        <f t="shared" si="231"/>
        <v>0</v>
      </c>
      <c r="O237" s="41">
        <f>H237*B237</f>
        <v>0</v>
      </c>
      <c r="P237" s="41">
        <f t="shared" si="232"/>
        <v>0</v>
      </c>
      <c r="Q237" s="40">
        <f t="shared" si="233"/>
        <v>4147.22</v>
      </c>
      <c r="R237" s="51"/>
      <c r="S237" s="41">
        <f t="shared" si="234"/>
        <v>0</v>
      </c>
      <c r="T237" s="41">
        <f t="shared" si="235"/>
        <v>0</v>
      </c>
      <c r="U237" s="41">
        <f t="shared" si="236"/>
        <v>0</v>
      </c>
      <c r="V237" s="41">
        <f t="shared" si="237"/>
        <v>0</v>
      </c>
      <c r="W237" s="51"/>
      <c r="X237" s="51"/>
      <c r="Y237" s="41"/>
      <c r="Z237" s="40">
        <f t="shared" si="238"/>
        <v>0</v>
      </c>
      <c r="AA237" s="54">
        <f t="shared" si="239"/>
        <v>-220.91299999999998</v>
      </c>
      <c r="AB237" s="54">
        <f>T237</f>
        <v>0</v>
      </c>
      <c r="AC237" s="54">
        <f>U237</f>
        <v>0</v>
      </c>
      <c r="AD237" s="54">
        <f t="shared" si="241"/>
        <v>220.91299999999998</v>
      </c>
      <c r="AE237" s="54">
        <f>W237</f>
        <v>0</v>
      </c>
      <c r="AF237" s="54">
        <f>X237</f>
        <v>0</v>
      </c>
      <c r="AG237" s="54"/>
      <c r="AH237" s="42">
        <f t="shared" si="243"/>
        <v>0</v>
      </c>
      <c r="AI237" s="56">
        <f t="shared" si="244"/>
        <v>4147.22</v>
      </c>
    </row>
    <row r="238" spans="1:35" x14ac:dyDescent="0.25">
      <c r="A238" s="31"/>
      <c r="B238" s="52"/>
      <c r="C238" s="33"/>
      <c r="D238" s="33"/>
      <c r="E238" s="33"/>
      <c r="F238" s="35"/>
      <c r="G238" s="35"/>
      <c r="H238" s="35"/>
      <c r="I238" s="51"/>
      <c r="J238" s="41"/>
      <c r="K238" s="41"/>
      <c r="L238" s="41"/>
      <c r="M238" s="41"/>
      <c r="N238" s="41"/>
      <c r="O238" s="41"/>
      <c r="P238" s="41">
        <v>0</v>
      </c>
      <c r="Q238" s="40">
        <f t="shared" si="233"/>
        <v>0</v>
      </c>
      <c r="R238" s="51"/>
      <c r="S238" s="41">
        <f t="shared" si="234"/>
        <v>0</v>
      </c>
      <c r="T238" s="41"/>
      <c r="U238" s="41"/>
      <c r="V238" s="41">
        <f t="shared" si="237"/>
        <v>0</v>
      </c>
      <c r="W238" s="51"/>
      <c r="X238" s="51"/>
      <c r="Y238" s="41"/>
      <c r="Z238" s="40"/>
      <c r="AA238" s="54">
        <f t="shared" si="239"/>
        <v>0</v>
      </c>
      <c r="AB238" s="54"/>
      <c r="AC238" s="54"/>
      <c r="AD238" s="54">
        <f t="shared" si="241"/>
        <v>0</v>
      </c>
      <c r="AE238" s="54"/>
      <c r="AF238" s="54"/>
      <c r="AG238" s="54"/>
      <c r="AH238" s="42"/>
      <c r="AI238" s="56"/>
    </row>
    <row r="239" spans="1:35" x14ac:dyDescent="0.25">
      <c r="A239" s="31"/>
      <c r="B239" s="52"/>
      <c r="C239" s="33"/>
      <c r="D239" s="33"/>
      <c r="E239" s="33"/>
      <c r="F239" s="35"/>
      <c r="G239" s="35"/>
      <c r="H239" s="35"/>
      <c r="I239" s="51"/>
      <c r="J239" s="41"/>
      <c r="K239" s="41"/>
      <c r="L239" s="41"/>
      <c r="M239" s="41"/>
      <c r="N239" s="41"/>
      <c r="O239" s="41"/>
      <c r="P239" s="41">
        <v>0</v>
      </c>
      <c r="Q239" s="40">
        <f t="shared" si="233"/>
        <v>0</v>
      </c>
      <c r="R239" s="51"/>
      <c r="S239" s="41">
        <f t="shared" si="234"/>
        <v>0</v>
      </c>
      <c r="T239" s="41"/>
      <c r="U239" s="41"/>
      <c r="V239" s="41">
        <f t="shared" si="237"/>
        <v>0</v>
      </c>
      <c r="W239" s="51"/>
      <c r="X239" s="51"/>
      <c r="Y239" s="41"/>
      <c r="Z239" s="40"/>
      <c r="AA239" s="54">
        <f t="shared" si="239"/>
        <v>0</v>
      </c>
      <c r="AB239" s="54"/>
      <c r="AC239" s="54"/>
      <c r="AD239" s="54">
        <f t="shared" si="241"/>
        <v>0</v>
      </c>
      <c r="AE239" s="54"/>
      <c r="AF239" s="54"/>
      <c r="AG239" s="54"/>
      <c r="AH239" s="42"/>
      <c r="AI239" s="56"/>
    </row>
    <row r="240" spans="1:35" x14ac:dyDescent="0.25">
      <c r="A240" s="31">
        <v>11</v>
      </c>
      <c r="B240" s="52">
        <v>27.6</v>
      </c>
      <c r="C240" s="33">
        <v>2.48</v>
      </c>
      <c r="D240" s="33">
        <v>8.57</v>
      </c>
      <c r="E240" s="33">
        <v>3.83</v>
      </c>
      <c r="F240" s="35">
        <v>0.77</v>
      </c>
      <c r="G240" s="35">
        <v>5.51</v>
      </c>
      <c r="H240" s="35"/>
      <c r="I240" s="51">
        <v>597.54</v>
      </c>
      <c r="J240" s="41">
        <f>I240-K240-L240-M240-N240</f>
        <v>81.971999999999895</v>
      </c>
      <c r="K240" s="41">
        <f t="shared" si="228"/>
        <v>236.53200000000001</v>
      </c>
      <c r="L240" s="41">
        <f t="shared" si="229"/>
        <v>105.70800000000001</v>
      </c>
      <c r="M240" s="41">
        <f t="shared" si="230"/>
        <v>21.252000000000002</v>
      </c>
      <c r="N240" s="41">
        <f t="shared" si="231"/>
        <v>152.07599999999999</v>
      </c>
      <c r="O240" s="41"/>
      <c r="P240" s="41">
        <f t="shared" si="232"/>
        <v>0</v>
      </c>
      <c r="Q240" s="40">
        <f t="shared" si="233"/>
        <v>597.54</v>
      </c>
      <c r="R240" s="51"/>
      <c r="S240" s="41">
        <f t="shared" si="234"/>
        <v>0</v>
      </c>
      <c r="T240" s="41">
        <f t="shared" si="235"/>
        <v>0</v>
      </c>
      <c r="U240" s="41">
        <f t="shared" si="236"/>
        <v>0</v>
      </c>
      <c r="V240" s="41">
        <f t="shared" si="237"/>
        <v>0</v>
      </c>
      <c r="W240" s="51"/>
      <c r="X240" s="51"/>
      <c r="Y240" s="41"/>
      <c r="Z240" s="40">
        <f t="shared" si="238"/>
        <v>0</v>
      </c>
      <c r="AA240" s="54">
        <f t="shared" si="239"/>
        <v>-21.252000000000002</v>
      </c>
      <c r="AB240" s="54">
        <f>T240</f>
        <v>0</v>
      </c>
      <c r="AC240" s="54">
        <f>U240</f>
        <v>0</v>
      </c>
      <c r="AD240" s="54">
        <f t="shared" si="241"/>
        <v>21.252000000000002</v>
      </c>
      <c r="AE240" s="54">
        <f>W240</f>
        <v>0</v>
      </c>
      <c r="AF240" s="54">
        <f>X240</f>
        <v>0</v>
      </c>
      <c r="AG240" s="54"/>
      <c r="AH240" s="42">
        <f t="shared" si="243"/>
        <v>0</v>
      </c>
      <c r="AI240" s="56">
        <f t="shared" si="244"/>
        <v>597.54</v>
      </c>
    </row>
    <row r="241" spans="1:35" x14ac:dyDescent="0.25">
      <c r="A241" s="31">
        <v>12</v>
      </c>
      <c r="B241" s="52">
        <v>132.1</v>
      </c>
      <c r="C241" s="33">
        <v>2.2999999999999998</v>
      </c>
      <c r="D241" s="33">
        <v>8.07</v>
      </c>
      <c r="E241" s="33">
        <v>3.28</v>
      </c>
      <c r="F241" s="35">
        <v>0.77</v>
      </c>
      <c r="G241" s="35"/>
      <c r="H241" s="35"/>
      <c r="I241" s="51">
        <v>1898.28</v>
      </c>
      <c r="J241" s="41">
        <f>I241-K241-L241-M241-N241</f>
        <v>297.22800000000001</v>
      </c>
      <c r="K241" s="41">
        <f t="shared" si="228"/>
        <v>1066.047</v>
      </c>
      <c r="L241" s="41">
        <f t="shared" si="229"/>
        <v>433.28799999999995</v>
      </c>
      <c r="M241" s="41">
        <f t="shared" si="230"/>
        <v>101.717</v>
      </c>
      <c r="N241" s="41">
        <f t="shared" si="231"/>
        <v>0</v>
      </c>
      <c r="O241" s="41"/>
      <c r="P241" s="41">
        <f t="shared" si="232"/>
        <v>0</v>
      </c>
      <c r="Q241" s="40">
        <f t="shared" si="233"/>
        <v>1898.28</v>
      </c>
      <c r="R241" s="51"/>
      <c r="S241" s="41">
        <f t="shared" si="234"/>
        <v>0</v>
      </c>
      <c r="T241" s="41">
        <f t="shared" si="235"/>
        <v>0</v>
      </c>
      <c r="U241" s="41">
        <f t="shared" si="236"/>
        <v>0</v>
      </c>
      <c r="V241" s="41">
        <f t="shared" si="237"/>
        <v>0</v>
      </c>
      <c r="W241" s="51"/>
      <c r="X241" s="51"/>
      <c r="Y241" s="41"/>
      <c r="Z241" s="40"/>
      <c r="AA241" s="54">
        <f t="shared" si="239"/>
        <v>-101.717</v>
      </c>
      <c r="AB241" s="54"/>
      <c r="AC241" s="54"/>
      <c r="AD241" s="54">
        <f t="shared" si="241"/>
        <v>101.717</v>
      </c>
      <c r="AE241" s="54"/>
      <c r="AF241" s="54"/>
      <c r="AG241" s="54"/>
      <c r="AH241" s="42"/>
      <c r="AI241" s="56"/>
    </row>
    <row r="242" spans="1:35" x14ac:dyDescent="0.25">
      <c r="A242" s="31">
        <v>16</v>
      </c>
      <c r="B242" s="52">
        <v>116.9</v>
      </c>
      <c r="C242" s="33">
        <v>2.2999999999999998</v>
      </c>
      <c r="D242" s="33">
        <v>8.9700000000000006</v>
      </c>
      <c r="E242" s="33">
        <v>3.26</v>
      </c>
      <c r="F242" s="35">
        <v>0.77</v>
      </c>
      <c r="G242" s="35"/>
      <c r="H242" s="35"/>
      <c r="I242" s="51">
        <v>1765.19</v>
      </c>
      <c r="J242" s="41">
        <f>I242-K242-L242-M242-N242</f>
        <v>245.48999999999998</v>
      </c>
      <c r="K242" s="41">
        <f t="shared" si="228"/>
        <v>1048.5930000000001</v>
      </c>
      <c r="L242" s="41">
        <f t="shared" si="229"/>
        <v>381.09399999999999</v>
      </c>
      <c r="M242" s="41">
        <f t="shared" si="230"/>
        <v>90.013000000000005</v>
      </c>
      <c r="N242" s="41">
        <f t="shared" si="231"/>
        <v>0</v>
      </c>
      <c r="O242" s="41"/>
      <c r="P242" s="41">
        <f>R242/I242</f>
        <v>1</v>
      </c>
      <c r="Q242" s="40">
        <f t="shared" si="233"/>
        <v>1765.19</v>
      </c>
      <c r="R242" s="51">
        <v>1765.19</v>
      </c>
      <c r="S242" s="41">
        <f t="shared" si="234"/>
        <v>245.48999999999998</v>
      </c>
      <c r="T242" s="41">
        <f t="shared" si="235"/>
        <v>1048.5930000000001</v>
      </c>
      <c r="U242" s="41">
        <f t="shared" si="236"/>
        <v>381.09399999999999</v>
      </c>
      <c r="V242" s="41">
        <f t="shared" si="237"/>
        <v>90.013000000000005</v>
      </c>
      <c r="W242" s="51"/>
      <c r="X242" s="51"/>
      <c r="Y242" s="41"/>
      <c r="Z242" s="40">
        <f t="shared" si="238"/>
        <v>1765.19</v>
      </c>
      <c r="AA242" s="54">
        <f t="shared" si="239"/>
        <v>245.48999999999998</v>
      </c>
      <c r="AB242" s="54">
        <f>T242</f>
        <v>1048.5930000000001</v>
      </c>
      <c r="AC242" s="54">
        <f>U242</f>
        <v>381.09399999999999</v>
      </c>
      <c r="AD242" s="54">
        <f t="shared" si="241"/>
        <v>90.013000000000005</v>
      </c>
      <c r="AE242" s="54">
        <f>W242</f>
        <v>0</v>
      </c>
      <c r="AF242" s="54">
        <f>X242</f>
        <v>0</v>
      </c>
      <c r="AG242" s="54"/>
      <c r="AH242" s="42">
        <f t="shared" si="243"/>
        <v>1765.19</v>
      </c>
      <c r="AI242" s="56">
        <f t="shared" si="244"/>
        <v>0</v>
      </c>
    </row>
    <row r="243" spans="1:35" x14ac:dyDescent="0.25">
      <c r="A243" s="70" t="s">
        <v>37</v>
      </c>
      <c r="B243" s="71">
        <f>SUM(B232:B242)</f>
        <v>2121.3000000000002</v>
      </c>
      <c r="C243" s="33"/>
      <c r="D243" s="34"/>
      <c r="E243" s="34"/>
      <c r="F243" s="35"/>
      <c r="G243" s="35"/>
      <c r="H243" s="35"/>
      <c r="I243" s="43">
        <f t="shared" ref="I243:O243" si="245">SUM(I232:I242)</f>
        <v>32129.32</v>
      </c>
      <c r="J243" s="43">
        <f t="shared" si="245"/>
        <v>4709.5779999999986</v>
      </c>
      <c r="K243" s="43">
        <f t="shared" si="245"/>
        <v>18773.062999999998</v>
      </c>
      <c r="L243" s="43">
        <f t="shared" si="245"/>
        <v>6861.2019999999984</v>
      </c>
      <c r="M243" s="43">
        <f t="shared" si="245"/>
        <v>1633.4010000000001</v>
      </c>
      <c r="N243" s="43">
        <f t="shared" si="245"/>
        <v>152.07599999999999</v>
      </c>
      <c r="O243" s="43">
        <f t="shared" si="245"/>
        <v>0</v>
      </c>
      <c r="P243" s="41">
        <f t="shared" si="232"/>
        <v>0.57393060295082499</v>
      </c>
      <c r="Q243" s="40">
        <f t="shared" si="233"/>
        <v>32129.32</v>
      </c>
      <c r="R243" s="43">
        <f>SUM(R232:R242)</f>
        <v>18440</v>
      </c>
      <c r="S243" s="43">
        <f t="shared" si="234"/>
        <v>2660.080012517833</v>
      </c>
      <c r="T243" s="43">
        <f>SUM(T232:T242)</f>
        <v>10706.316314765592</v>
      </c>
      <c r="U243" s="43">
        <f>SUM(U232:U242)</f>
        <v>4144.0826469517497</v>
      </c>
      <c r="V243" s="43">
        <f>SUM(V232:V242)</f>
        <v>929.52102576482514</v>
      </c>
      <c r="W243" s="43">
        <f t="shared" ref="W243:X243" si="246">SUM(W232:W242)</f>
        <v>0</v>
      </c>
      <c r="X243" s="43">
        <f t="shared" si="246"/>
        <v>0</v>
      </c>
      <c r="Y243" s="41"/>
      <c r="Z243" s="40">
        <f t="shared" si="238"/>
        <v>18440</v>
      </c>
      <c r="AA243" s="55">
        <f t="shared" ref="AA243:AF243" si="247">SUM(AA232:AA242)</f>
        <v>1956.2000382826566</v>
      </c>
      <c r="AB243" s="55">
        <f t="shared" si="247"/>
        <v>10706.316314765592</v>
      </c>
      <c r="AC243" s="55">
        <f t="shared" si="247"/>
        <v>4144.0826469517497</v>
      </c>
      <c r="AD243" s="55">
        <f t="shared" si="247"/>
        <v>1633.4010000000001</v>
      </c>
      <c r="AE243" s="55">
        <f t="shared" si="247"/>
        <v>0</v>
      </c>
      <c r="AF243" s="55">
        <f t="shared" si="247"/>
        <v>0</v>
      </c>
      <c r="AG243" s="54"/>
      <c r="AH243" s="42">
        <f>SUM(AH232:AH242)</f>
        <v>18440</v>
      </c>
      <c r="AI243" s="56">
        <f>SUM(AI232:AI242)</f>
        <v>11791.04</v>
      </c>
    </row>
    <row r="244" spans="1:35" x14ac:dyDescent="0.25">
      <c r="A244" s="6" t="s">
        <v>56</v>
      </c>
      <c r="B244" s="37"/>
      <c r="C244" s="7"/>
      <c r="D244" s="24"/>
      <c r="E244" s="24"/>
      <c r="F244" s="24"/>
      <c r="G244" s="25"/>
      <c r="H244" s="25"/>
      <c r="I244" s="26"/>
      <c r="J244" s="26"/>
      <c r="K244" s="26"/>
      <c r="L244" s="26"/>
      <c r="M244" s="26"/>
      <c r="N244" s="26"/>
      <c r="O244" s="27"/>
      <c r="P244" s="41">
        <v>0</v>
      </c>
      <c r="Q244" s="40">
        <f t="shared" si="233"/>
        <v>0</v>
      </c>
      <c r="R244" s="26"/>
      <c r="S244" s="41">
        <f t="shared" si="234"/>
        <v>0</v>
      </c>
      <c r="T244" s="26"/>
      <c r="U244" s="26"/>
      <c r="V244" s="26"/>
      <c r="W244" s="26"/>
      <c r="X244" s="27"/>
      <c r="Y244" s="27"/>
      <c r="Z244" s="28"/>
      <c r="AA244" s="29"/>
      <c r="AB244" s="29"/>
      <c r="AC244" s="29"/>
      <c r="AD244" s="29"/>
      <c r="AE244" s="29"/>
      <c r="AF244" s="29"/>
      <c r="AG244" s="29"/>
      <c r="AH244" s="30"/>
      <c r="AI244" s="36"/>
    </row>
    <row r="245" spans="1:35" x14ac:dyDescent="0.25">
      <c r="A245" s="31">
        <v>1</v>
      </c>
      <c r="B245" s="52">
        <v>18.8</v>
      </c>
      <c r="C245" s="33">
        <v>2.2999999999999998</v>
      </c>
      <c r="D245" s="33">
        <v>9.27</v>
      </c>
      <c r="E245" s="33">
        <v>10.1</v>
      </c>
      <c r="F245" s="35">
        <v>0.77</v>
      </c>
      <c r="G245" s="35"/>
      <c r="H245" s="35"/>
      <c r="I245" s="51">
        <v>426.76</v>
      </c>
      <c r="J245" s="41">
        <f>I245-K245-L245-M245-N245</f>
        <v>48.127999999999986</v>
      </c>
      <c r="K245" s="41">
        <f>B245*D245</f>
        <v>174.27600000000001</v>
      </c>
      <c r="L245" s="41">
        <f>E245*B245</f>
        <v>189.88</v>
      </c>
      <c r="M245" s="41">
        <f>F245*B245</f>
        <v>14.476000000000001</v>
      </c>
      <c r="N245" s="41">
        <f>G245*B245</f>
        <v>0</v>
      </c>
      <c r="O245" s="41"/>
      <c r="P245" s="41">
        <f t="shared" si="232"/>
        <v>0</v>
      </c>
      <c r="Q245" s="40">
        <f t="shared" si="233"/>
        <v>426.76</v>
      </c>
      <c r="R245" s="51"/>
      <c r="S245" s="41">
        <f t="shared" si="234"/>
        <v>0</v>
      </c>
      <c r="T245" s="41">
        <f>P245*K245</f>
        <v>0</v>
      </c>
      <c r="U245" s="41">
        <f>L245*P245</f>
        <v>0</v>
      </c>
      <c r="V245" s="41">
        <f t="shared" ref="V245:V260" si="248">P245*M245</f>
        <v>0</v>
      </c>
      <c r="W245" s="51"/>
      <c r="X245" s="51"/>
      <c r="Y245" s="41"/>
      <c r="Z245" s="40">
        <f>SUM(S245:Y245)</f>
        <v>0</v>
      </c>
      <c r="AA245" s="54">
        <f t="shared" ref="AA245:AA260" si="249">Z245-AB245-AC245-AD245-AE245-AF245</f>
        <v>-14.476000000000001</v>
      </c>
      <c r="AB245" s="54">
        <f t="shared" ref="AB245:AF260" si="250">T245</f>
        <v>0</v>
      </c>
      <c r="AC245" s="54">
        <f t="shared" si="250"/>
        <v>0</v>
      </c>
      <c r="AD245" s="54">
        <f t="shared" ref="AD245:AD260" si="251">M245</f>
        <v>14.476000000000001</v>
      </c>
      <c r="AE245" s="54">
        <f t="shared" si="250"/>
        <v>0</v>
      </c>
      <c r="AF245" s="54">
        <f t="shared" si="250"/>
        <v>0</v>
      </c>
      <c r="AG245" s="54"/>
      <c r="AH245" s="42">
        <f t="shared" ref="AH245:AH260" si="252">SUM(AA245:AG245)</f>
        <v>0</v>
      </c>
      <c r="AI245" s="56">
        <f t="shared" ref="AI245:AI260" si="253">I245-Z245</f>
        <v>426.76</v>
      </c>
    </row>
    <row r="246" spans="1:35" x14ac:dyDescent="0.25">
      <c r="A246" s="31"/>
      <c r="B246" s="52"/>
      <c r="C246" s="33"/>
      <c r="D246" s="33"/>
      <c r="E246" s="33"/>
      <c r="F246" s="35"/>
      <c r="G246" s="35"/>
      <c r="H246" s="35"/>
      <c r="I246" s="51"/>
      <c r="J246" s="41"/>
      <c r="K246" s="41"/>
      <c r="L246" s="41"/>
      <c r="M246" s="41"/>
      <c r="N246" s="41"/>
      <c r="O246" s="41"/>
      <c r="P246" s="41">
        <v>0</v>
      </c>
      <c r="Q246" s="40">
        <f t="shared" si="233"/>
        <v>0</v>
      </c>
      <c r="R246" s="51"/>
      <c r="S246" s="41">
        <f t="shared" si="234"/>
        <v>0</v>
      </c>
      <c r="T246" s="41"/>
      <c r="U246" s="41"/>
      <c r="V246" s="41">
        <f t="shared" si="248"/>
        <v>0</v>
      </c>
      <c r="W246" s="51"/>
      <c r="X246" s="51"/>
      <c r="Y246" s="41"/>
      <c r="Z246" s="40"/>
      <c r="AA246" s="54">
        <f t="shared" si="249"/>
        <v>0</v>
      </c>
      <c r="AB246" s="54"/>
      <c r="AC246" s="54"/>
      <c r="AD246" s="54">
        <f t="shared" si="251"/>
        <v>0</v>
      </c>
      <c r="AE246" s="54"/>
      <c r="AF246" s="54"/>
      <c r="AG246" s="54"/>
      <c r="AH246" s="42"/>
      <c r="AI246" s="56"/>
    </row>
    <row r="247" spans="1:35" x14ac:dyDescent="0.25">
      <c r="A247" s="31"/>
      <c r="B247" s="52"/>
      <c r="C247" s="33"/>
      <c r="D247" s="33"/>
      <c r="E247" s="33"/>
      <c r="F247" s="35"/>
      <c r="G247" s="35"/>
      <c r="H247" s="35"/>
      <c r="I247" s="51"/>
      <c r="J247" s="41"/>
      <c r="K247" s="41"/>
      <c r="L247" s="41"/>
      <c r="M247" s="41"/>
      <c r="N247" s="41"/>
      <c r="O247" s="41"/>
      <c r="P247" s="41">
        <v>0</v>
      </c>
      <c r="Q247" s="40">
        <f t="shared" si="233"/>
        <v>0</v>
      </c>
      <c r="R247" s="51"/>
      <c r="S247" s="41">
        <f t="shared" si="234"/>
        <v>0</v>
      </c>
      <c r="T247" s="41"/>
      <c r="U247" s="41"/>
      <c r="V247" s="41">
        <f t="shared" si="248"/>
        <v>0</v>
      </c>
      <c r="W247" s="51"/>
      <c r="X247" s="51"/>
      <c r="Y247" s="41"/>
      <c r="Z247" s="40"/>
      <c r="AA247" s="54">
        <f t="shared" si="249"/>
        <v>0</v>
      </c>
      <c r="AB247" s="54"/>
      <c r="AC247" s="54"/>
      <c r="AD247" s="54">
        <f t="shared" si="251"/>
        <v>0</v>
      </c>
      <c r="AE247" s="54"/>
      <c r="AF247" s="54"/>
      <c r="AG247" s="54"/>
      <c r="AH247" s="42"/>
      <c r="AI247" s="56"/>
    </row>
    <row r="248" spans="1:35" x14ac:dyDescent="0.25">
      <c r="A248" s="31"/>
      <c r="B248" s="52"/>
      <c r="C248" s="33"/>
      <c r="D248" s="33"/>
      <c r="E248" s="33"/>
      <c r="F248" s="35"/>
      <c r="G248" s="35"/>
      <c r="H248" s="35"/>
      <c r="I248" s="51"/>
      <c r="J248" s="41"/>
      <c r="K248" s="41"/>
      <c r="L248" s="41"/>
      <c r="M248" s="41"/>
      <c r="N248" s="41"/>
      <c r="O248" s="41"/>
      <c r="P248" s="41">
        <v>0</v>
      </c>
      <c r="Q248" s="40">
        <f t="shared" si="233"/>
        <v>0</v>
      </c>
      <c r="R248" s="51"/>
      <c r="S248" s="41">
        <f t="shared" si="234"/>
        <v>0</v>
      </c>
      <c r="T248" s="41"/>
      <c r="U248" s="41"/>
      <c r="V248" s="41">
        <f t="shared" si="248"/>
        <v>0</v>
      </c>
      <c r="W248" s="51"/>
      <c r="X248" s="51"/>
      <c r="Y248" s="41"/>
      <c r="Z248" s="40"/>
      <c r="AA248" s="54">
        <f t="shared" si="249"/>
        <v>0</v>
      </c>
      <c r="AB248" s="54"/>
      <c r="AC248" s="54"/>
      <c r="AD248" s="54">
        <f t="shared" si="251"/>
        <v>0</v>
      </c>
      <c r="AE248" s="54"/>
      <c r="AF248" s="54"/>
      <c r="AG248" s="54"/>
      <c r="AH248" s="42"/>
      <c r="AI248" s="56"/>
    </row>
    <row r="249" spans="1:35" x14ac:dyDescent="0.25">
      <c r="A249" s="31">
        <v>5</v>
      </c>
      <c r="B249" s="52">
        <v>288</v>
      </c>
      <c r="C249" s="33">
        <v>2.2999999999999998</v>
      </c>
      <c r="D249" s="33">
        <v>8.59</v>
      </c>
      <c r="E249" s="33">
        <v>3.72</v>
      </c>
      <c r="F249" s="35">
        <v>0.77</v>
      </c>
      <c r="G249" s="35"/>
      <c r="H249" s="35"/>
      <c r="I249" s="51">
        <v>4371.84</v>
      </c>
      <c r="J249" s="41">
        <f>I249-K249-L249-M249-N249</f>
        <v>604.79999999999995</v>
      </c>
      <c r="K249" s="41">
        <f t="shared" ref="K249:K260" si="254">B249*D249</f>
        <v>2473.92</v>
      </c>
      <c r="L249" s="41">
        <f t="shared" ref="L249:L260" si="255">E249*B249</f>
        <v>1071.3600000000001</v>
      </c>
      <c r="M249" s="41">
        <f t="shared" ref="M249:M260" si="256">F249*B249</f>
        <v>221.76</v>
      </c>
      <c r="N249" s="41">
        <f t="shared" ref="N249:N260" si="257">G249*B249</f>
        <v>0</v>
      </c>
      <c r="O249" s="41"/>
      <c r="P249" s="41">
        <f t="shared" si="232"/>
        <v>1</v>
      </c>
      <c r="Q249" s="40">
        <f t="shared" si="233"/>
        <v>4371.84</v>
      </c>
      <c r="R249" s="51">
        <v>4371.84</v>
      </c>
      <c r="S249" s="41">
        <f t="shared" si="234"/>
        <v>604.79999999999995</v>
      </c>
      <c r="T249" s="41">
        <f t="shared" ref="T249:T260" si="258">P249*K249</f>
        <v>2473.92</v>
      </c>
      <c r="U249" s="41">
        <f t="shared" ref="U249:U260" si="259">L249*P249</f>
        <v>1071.3600000000001</v>
      </c>
      <c r="V249" s="41">
        <f t="shared" si="248"/>
        <v>221.76</v>
      </c>
      <c r="W249" s="51"/>
      <c r="X249" s="51"/>
      <c r="Y249" s="41"/>
      <c r="Z249" s="40">
        <f t="shared" ref="Z249:Z260" si="260">SUM(S249:Y249)</f>
        <v>4371.84</v>
      </c>
      <c r="AA249" s="54">
        <f t="shared" si="249"/>
        <v>604.79999999999995</v>
      </c>
      <c r="AB249" s="54">
        <f t="shared" si="250"/>
        <v>2473.92</v>
      </c>
      <c r="AC249" s="54">
        <f t="shared" si="250"/>
        <v>1071.3600000000001</v>
      </c>
      <c r="AD249" s="54">
        <f t="shared" si="251"/>
        <v>221.76</v>
      </c>
      <c r="AE249" s="54">
        <f t="shared" si="250"/>
        <v>0</v>
      </c>
      <c r="AF249" s="54">
        <f t="shared" si="250"/>
        <v>0</v>
      </c>
      <c r="AG249" s="54"/>
      <c r="AH249" s="42">
        <f t="shared" si="252"/>
        <v>4371.84</v>
      </c>
      <c r="AI249" s="56">
        <f t="shared" si="253"/>
        <v>0</v>
      </c>
    </row>
    <row r="250" spans="1:35" x14ac:dyDescent="0.25">
      <c r="A250" s="31">
        <v>6</v>
      </c>
      <c r="B250" s="52">
        <v>252.7</v>
      </c>
      <c r="C250" s="33">
        <v>2.2999999999999998</v>
      </c>
      <c r="D250" s="33">
        <v>8.82</v>
      </c>
      <c r="E250" s="33">
        <v>2.5099999999999998</v>
      </c>
      <c r="F250" s="35">
        <v>0.77</v>
      </c>
      <c r="G250" s="35"/>
      <c r="H250" s="35"/>
      <c r="I250" s="51">
        <v>3590.87</v>
      </c>
      <c r="J250" s="41">
        <f>I250-K250-L250-M250-N250</f>
        <v>533.20000000000005</v>
      </c>
      <c r="K250" s="41">
        <f t="shared" si="254"/>
        <v>2228.8139999999999</v>
      </c>
      <c r="L250" s="41">
        <f t="shared" si="255"/>
        <v>634.27699999999993</v>
      </c>
      <c r="M250" s="41">
        <f t="shared" si="256"/>
        <v>194.57900000000001</v>
      </c>
      <c r="N250" s="41">
        <f t="shared" si="257"/>
        <v>0</v>
      </c>
      <c r="O250" s="41"/>
      <c r="P250" s="41">
        <f t="shared" si="232"/>
        <v>0.50850907997226302</v>
      </c>
      <c r="Q250" s="40">
        <f t="shared" si="233"/>
        <v>3590.87</v>
      </c>
      <c r="R250" s="51">
        <v>1825.99</v>
      </c>
      <c r="S250" s="41">
        <f>R250-T250-U250-V250-W250-X250</f>
        <v>271.13704144121073</v>
      </c>
      <c r="T250" s="41">
        <f t="shared" si="258"/>
        <v>1133.3721565692992</v>
      </c>
      <c r="U250" s="41">
        <f t="shared" si="259"/>
        <v>322.53561371756706</v>
      </c>
      <c r="V250" s="41">
        <f t="shared" si="248"/>
        <v>98.945188271922973</v>
      </c>
      <c r="W250" s="51"/>
      <c r="X250" s="51"/>
      <c r="Y250" s="41"/>
      <c r="Z250" s="40">
        <f t="shared" si="260"/>
        <v>1825.9899999999998</v>
      </c>
      <c r="AA250" s="54">
        <f t="shared" si="249"/>
        <v>175.50322971313346</v>
      </c>
      <c r="AB250" s="54">
        <f t="shared" si="250"/>
        <v>1133.3721565692992</v>
      </c>
      <c r="AC250" s="54">
        <f t="shared" si="250"/>
        <v>322.53561371756706</v>
      </c>
      <c r="AD250" s="54">
        <f t="shared" si="251"/>
        <v>194.57900000000001</v>
      </c>
      <c r="AE250" s="54">
        <f t="shared" si="250"/>
        <v>0</v>
      </c>
      <c r="AF250" s="54">
        <f t="shared" si="250"/>
        <v>0</v>
      </c>
      <c r="AG250" s="54"/>
      <c r="AH250" s="42">
        <f t="shared" si="252"/>
        <v>1825.9899999999998</v>
      </c>
      <c r="AI250" s="56">
        <f t="shared" si="253"/>
        <v>1764.88</v>
      </c>
    </row>
    <row r="251" spans="1:35" x14ac:dyDescent="0.25">
      <c r="A251" s="31">
        <v>7</v>
      </c>
      <c r="B251" s="52">
        <v>121.7</v>
      </c>
      <c r="C251" s="33">
        <v>2.2999999999999998</v>
      </c>
      <c r="D251" s="33">
        <v>9.19</v>
      </c>
      <c r="E251" s="33">
        <v>3.45</v>
      </c>
      <c r="F251" s="35">
        <v>0.77</v>
      </c>
      <c r="G251" s="35"/>
      <c r="H251" s="35"/>
      <c r="I251" s="51">
        <v>1917.99</v>
      </c>
      <c r="J251" s="41">
        <f>I251-K251-L251-M251-N251-O251</f>
        <v>285.99299999999999</v>
      </c>
      <c r="K251" s="41">
        <f t="shared" si="254"/>
        <v>1118.423</v>
      </c>
      <c r="L251" s="41">
        <f t="shared" si="255"/>
        <v>419.86500000000001</v>
      </c>
      <c r="M251" s="41">
        <f t="shared" si="256"/>
        <v>93.709000000000003</v>
      </c>
      <c r="N251" s="41">
        <f t="shared" si="257"/>
        <v>0</v>
      </c>
      <c r="O251" s="41">
        <f>H251*B251</f>
        <v>0</v>
      </c>
      <c r="P251" s="41">
        <f t="shared" si="232"/>
        <v>1</v>
      </c>
      <c r="Q251" s="40">
        <f t="shared" si="233"/>
        <v>1917.99</v>
      </c>
      <c r="R251" s="51">
        <v>1917.99</v>
      </c>
      <c r="S251" s="41">
        <f>R251-T251-U251-V251-W251-X251</f>
        <v>285.99299999999999</v>
      </c>
      <c r="T251" s="41">
        <f t="shared" si="258"/>
        <v>1118.423</v>
      </c>
      <c r="U251" s="41">
        <f t="shared" si="259"/>
        <v>419.86500000000001</v>
      </c>
      <c r="V251" s="41">
        <f t="shared" si="248"/>
        <v>93.709000000000003</v>
      </c>
      <c r="W251" s="51"/>
      <c r="X251" s="51"/>
      <c r="Y251" s="41"/>
      <c r="Z251" s="40">
        <f t="shared" si="260"/>
        <v>1917.99</v>
      </c>
      <c r="AA251" s="54">
        <f t="shared" si="249"/>
        <v>285.99299999999999</v>
      </c>
      <c r="AB251" s="54">
        <f t="shared" si="250"/>
        <v>1118.423</v>
      </c>
      <c r="AC251" s="54">
        <f t="shared" si="250"/>
        <v>419.86500000000001</v>
      </c>
      <c r="AD251" s="54">
        <f t="shared" si="251"/>
        <v>93.709000000000003</v>
      </c>
      <c r="AE251" s="54">
        <f t="shared" si="250"/>
        <v>0</v>
      </c>
      <c r="AF251" s="54">
        <f t="shared" si="250"/>
        <v>0</v>
      </c>
      <c r="AG251" s="54"/>
      <c r="AH251" s="42">
        <f t="shared" si="252"/>
        <v>1917.99</v>
      </c>
      <c r="AI251" s="56">
        <f t="shared" si="253"/>
        <v>0</v>
      </c>
    </row>
    <row r="252" spans="1:35" x14ac:dyDescent="0.25">
      <c r="A252" s="31">
        <v>8</v>
      </c>
      <c r="B252" s="52"/>
      <c r="C252" s="33">
        <v>2.2999999999999998</v>
      </c>
      <c r="D252" s="33">
        <v>8.57</v>
      </c>
      <c r="E252" s="33">
        <v>3.07</v>
      </c>
      <c r="F252" s="35">
        <v>0.77</v>
      </c>
      <c r="G252" s="35"/>
      <c r="H252" s="35"/>
      <c r="I252" s="51"/>
      <c r="J252" s="41"/>
      <c r="K252" s="41"/>
      <c r="L252" s="41"/>
      <c r="M252" s="41"/>
      <c r="N252" s="41"/>
      <c r="O252" s="41"/>
      <c r="P252" s="41"/>
      <c r="Q252" s="40"/>
      <c r="R252" s="51"/>
      <c r="S252" s="41"/>
      <c r="T252" s="41"/>
      <c r="U252" s="41"/>
      <c r="V252" s="41"/>
      <c r="W252" s="51"/>
      <c r="X252" s="51"/>
      <c r="Y252" s="41"/>
      <c r="Z252" s="40"/>
      <c r="AA252" s="54"/>
      <c r="AB252" s="54"/>
      <c r="AC252" s="54"/>
      <c r="AD252" s="54"/>
      <c r="AE252" s="54"/>
      <c r="AF252" s="54"/>
      <c r="AG252" s="54"/>
      <c r="AH252" s="42"/>
      <c r="AI252" s="56"/>
    </row>
    <row r="253" spans="1:35" x14ac:dyDescent="0.25">
      <c r="A253" s="31">
        <v>9</v>
      </c>
      <c r="B253" s="52">
        <v>281.60000000000002</v>
      </c>
      <c r="C253" s="33">
        <v>2.2999999999999998</v>
      </c>
      <c r="D253" s="33">
        <v>8.83</v>
      </c>
      <c r="E253" s="33">
        <v>3.26</v>
      </c>
      <c r="F253" s="35">
        <v>0.77</v>
      </c>
      <c r="G253" s="35"/>
      <c r="H253" s="35"/>
      <c r="I253" s="51">
        <v>4269.0600000000004</v>
      </c>
      <c r="J253" s="41">
        <f>I253-K253-L253-M253-N253-O253</f>
        <v>647.6840000000002</v>
      </c>
      <c r="K253" s="41">
        <f t="shared" si="254"/>
        <v>2486.5280000000002</v>
      </c>
      <c r="L253" s="41">
        <f t="shared" si="255"/>
        <v>918.01599999999996</v>
      </c>
      <c r="M253" s="41">
        <f t="shared" si="256"/>
        <v>216.83200000000002</v>
      </c>
      <c r="N253" s="41">
        <f t="shared" si="257"/>
        <v>0</v>
      </c>
      <c r="O253" s="41">
        <f>H253*B253</f>
        <v>0</v>
      </c>
      <c r="P253" s="41">
        <f t="shared" si="232"/>
        <v>0</v>
      </c>
      <c r="Q253" s="40">
        <f t="shared" si="233"/>
        <v>4269.0600000000004</v>
      </c>
      <c r="R253" s="51"/>
      <c r="S253" s="41">
        <f t="shared" ref="S253:S258" si="261">R253-T253-U253-V253-W253-X253</f>
        <v>0</v>
      </c>
      <c r="T253" s="41">
        <f t="shared" si="258"/>
        <v>0</v>
      </c>
      <c r="U253" s="41">
        <f t="shared" si="259"/>
        <v>0</v>
      </c>
      <c r="V253" s="41">
        <f t="shared" si="248"/>
        <v>0</v>
      </c>
      <c r="W253" s="51"/>
      <c r="X253" s="51"/>
      <c r="Y253" s="41"/>
      <c r="Z253" s="40">
        <f t="shared" si="260"/>
        <v>0</v>
      </c>
      <c r="AA253" s="54">
        <f t="shared" si="249"/>
        <v>-216.83200000000002</v>
      </c>
      <c r="AB253" s="54">
        <f t="shared" si="250"/>
        <v>0</v>
      </c>
      <c r="AC253" s="54">
        <f t="shared" si="250"/>
        <v>0</v>
      </c>
      <c r="AD253" s="54">
        <f t="shared" si="251"/>
        <v>216.83200000000002</v>
      </c>
      <c r="AE253" s="54">
        <f t="shared" si="250"/>
        <v>0</v>
      </c>
      <c r="AF253" s="54">
        <f t="shared" si="250"/>
        <v>0</v>
      </c>
      <c r="AG253" s="54"/>
      <c r="AH253" s="42">
        <f t="shared" si="252"/>
        <v>0</v>
      </c>
      <c r="AI253" s="56">
        <f t="shared" si="253"/>
        <v>4269.0600000000004</v>
      </c>
    </row>
    <row r="254" spans="1:35" x14ac:dyDescent="0.25">
      <c r="A254" s="31">
        <v>10</v>
      </c>
      <c r="B254" s="52">
        <v>349</v>
      </c>
      <c r="C254" s="33">
        <v>2.2999999999999998</v>
      </c>
      <c r="D254" s="33">
        <v>8.52</v>
      </c>
      <c r="E254" s="33">
        <v>3.97</v>
      </c>
      <c r="F254" s="35">
        <v>0.77</v>
      </c>
      <c r="G254" s="35"/>
      <c r="H254" s="35"/>
      <c r="I254" s="51">
        <v>6032.61</v>
      </c>
      <c r="J254" s="41">
        <f t="shared" ref="J254:J260" si="262">I254-K254-L254-M254-N254</f>
        <v>1404.8699999999997</v>
      </c>
      <c r="K254" s="41">
        <f t="shared" si="254"/>
        <v>2973.48</v>
      </c>
      <c r="L254" s="41">
        <f t="shared" si="255"/>
        <v>1385.53</v>
      </c>
      <c r="M254" s="41">
        <f t="shared" si="256"/>
        <v>268.73</v>
      </c>
      <c r="N254" s="41">
        <f t="shared" si="257"/>
        <v>0</v>
      </c>
      <c r="O254" s="41"/>
      <c r="P254" s="41">
        <f t="shared" si="232"/>
        <v>1.0591866538695522</v>
      </c>
      <c r="Q254" s="40">
        <f t="shared" si="233"/>
        <v>6032.61</v>
      </c>
      <c r="R254" s="51">
        <v>6389.66</v>
      </c>
      <c r="S254" s="41">
        <f t="shared" si="261"/>
        <v>1488.0195544217181</v>
      </c>
      <c r="T254" s="41">
        <f t="shared" si="258"/>
        <v>3149.470331548036</v>
      </c>
      <c r="U254" s="41">
        <f t="shared" si="259"/>
        <v>1467.5348845358808</v>
      </c>
      <c r="V254" s="41">
        <f t="shared" si="248"/>
        <v>284.63522949436481</v>
      </c>
      <c r="W254" s="51"/>
      <c r="X254" s="51"/>
      <c r="Y254" s="41"/>
      <c r="Z254" s="40">
        <f t="shared" si="260"/>
        <v>6389.66</v>
      </c>
      <c r="AA254" s="54">
        <f t="shared" si="249"/>
        <v>1503.924783916083</v>
      </c>
      <c r="AB254" s="54">
        <f t="shared" si="250"/>
        <v>3149.470331548036</v>
      </c>
      <c r="AC254" s="54">
        <f t="shared" si="250"/>
        <v>1467.5348845358808</v>
      </c>
      <c r="AD254" s="54">
        <f t="shared" si="251"/>
        <v>268.73</v>
      </c>
      <c r="AE254" s="54">
        <f t="shared" si="250"/>
        <v>0</v>
      </c>
      <c r="AF254" s="54">
        <f t="shared" si="250"/>
        <v>0</v>
      </c>
      <c r="AG254" s="54"/>
      <c r="AH254" s="42">
        <f t="shared" si="252"/>
        <v>6389.66</v>
      </c>
      <c r="AI254" s="56">
        <f t="shared" si="253"/>
        <v>-357.05000000000018</v>
      </c>
    </row>
    <row r="255" spans="1:35" x14ac:dyDescent="0.25">
      <c r="A255" s="31">
        <v>11</v>
      </c>
      <c r="B255" s="52">
        <v>496.9</v>
      </c>
      <c r="C255" s="33">
        <v>2.2999999999999998</v>
      </c>
      <c r="D255" s="33">
        <v>8.31</v>
      </c>
      <c r="E255" s="33">
        <v>3.3</v>
      </c>
      <c r="F255" s="35">
        <v>0.77</v>
      </c>
      <c r="G255" s="35"/>
      <c r="H255" s="35"/>
      <c r="I255" s="51">
        <v>7321.06</v>
      </c>
      <c r="J255" s="41">
        <f t="shared" si="262"/>
        <v>1169.4380000000001</v>
      </c>
      <c r="K255" s="41">
        <f t="shared" si="254"/>
        <v>4129.2390000000005</v>
      </c>
      <c r="L255" s="41">
        <f t="shared" si="255"/>
        <v>1639.7699999999998</v>
      </c>
      <c r="M255" s="41">
        <f t="shared" si="256"/>
        <v>382.613</v>
      </c>
      <c r="N255" s="41">
        <f t="shared" si="257"/>
        <v>0</v>
      </c>
      <c r="O255" s="41"/>
      <c r="P255" s="41">
        <f t="shared" si="232"/>
        <v>0</v>
      </c>
      <c r="Q255" s="40">
        <f t="shared" si="233"/>
        <v>7321.06</v>
      </c>
      <c r="R255" s="51"/>
      <c r="S255" s="41">
        <f t="shared" si="261"/>
        <v>0</v>
      </c>
      <c r="T255" s="41">
        <f t="shared" si="258"/>
        <v>0</v>
      </c>
      <c r="U255" s="41">
        <f t="shared" si="259"/>
        <v>0</v>
      </c>
      <c r="V255" s="41">
        <f t="shared" si="248"/>
        <v>0</v>
      </c>
      <c r="W255" s="51"/>
      <c r="X255" s="51"/>
      <c r="Y255" s="41"/>
      <c r="Z255" s="40">
        <f t="shared" si="260"/>
        <v>0</v>
      </c>
      <c r="AA255" s="54">
        <f t="shared" si="249"/>
        <v>-382.613</v>
      </c>
      <c r="AB255" s="54">
        <f t="shared" si="250"/>
        <v>0</v>
      </c>
      <c r="AC255" s="54">
        <f t="shared" si="250"/>
        <v>0</v>
      </c>
      <c r="AD255" s="54">
        <f t="shared" si="251"/>
        <v>382.613</v>
      </c>
      <c r="AE255" s="54">
        <f t="shared" si="250"/>
        <v>0</v>
      </c>
      <c r="AF255" s="54">
        <f t="shared" si="250"/>
        <v>0</v>
      </c>
      <c r="AG255" s="54"/>
      <c r="AH255" s="42">
        <f t="shared" si="252"/>
        <v>0</v>
      </c>
      <c r="AI255" s="56">
        <f t="shared" si="253"/>
        <v>7321.06</v>
      </c>
    </row>
    <row r="256" spans="1:35" x14ac:dyDescent="0.25">
      <c r="A256" s="31">
        <v>12</v>
      </c>
      <c r="B256" s="52">
        <v>70.3</v>
      </c>
      <c r="C256" s="33">
        <v>2.2999999999999998</v>
      </c>
      <c r="D256" s="33">
        <v>8.65</v>
      </c>
      <c r="E256" s="33">
        <v>2.95</v>
      </c>
      <c r="F256" s="35">
        <v>0.77</v>
      </c>
      <c r="G256" s="35"/>
      <c r="H256" s="35"/>
      <c r="I256" s="51">
        <v>1038.33</v>
      </c>
      <c r="J256" s="41">
        <f t="shared" si="262"/>
        <v>168.71899999999991</v>
      </c>
      <c r="K256" s="41">
        <f t="shared" si="254"/>
        <v>608.09500000000003</v>
      </c>
      <c r="L256" s="41">
        <f t="shared" si="255"/>
        <v>207.38499999999999</v>
      </c>
      <c r="M256" s="41">
        <f t="shared" si="256"/>
        <v>54.131</v>
      </c>
      <c r="N256" s="41">
        <f t="shared" si="257"/>
        <v>0</v>
      </c>
      <c r="O256" s="41"/>
      <c r="P256" s="41">
        <f t="shared" si="232"/>
        <v>0</v>
      </c>
      <c r="Q256" s="40">
        <f t="shared" si="233"/>
        <v>1038.33</v>
      </c>
      <c r="R256" s="51"/>
      <c r="S256" s="41">
        <f t="shared" si="261"/>
        <v>0</v>
      </c>
      <c r="T256" s="41">
        <f t="shared" si="258"/>
        <v>0</v>
      </c>
      <c r="U256" s="41">
        <f t="shared" si="259"/>
        <v>0</v>
      </c>
      <c r="V256" s="41">
        <f t="shared" si="248"/>
        <v>0</v>
      </c>
      <c r="W256" s="51"/>
      <c r="X256" s="51"/>
      <c r="Y256" s="41"/>
      <c r="Z256" s="40">
        <f t="shared" si="260"/>
        <v>0</v>
      </c>
      <c r="AA256" s="54">
        <f t="shared" si="249"/>
        <v>-54.131</v>
      </c>
      <c r="AB256" s="54">
        <f t="shared" si="250"/>
        <v>0</v>
      </c>
      <c r="AC256" s="54">
        <f t="shared" si="250"/>
        <v>0</v>
      </c>
      <c r="AD256" s="54">
        <f t="shared" si="251"/>
        <v>54.131</v>
      </c>
      <c r="AE256" s="54">
        <f t="shared" si="250"/>
        <v>0</v>
      </c>
      <c r="AF256" s="54">
        <f t="shared" si="250"/>
        <v>0</v>
      </c>
      <c r="AG256" s="54"/>
      <c r="AH256" s="42">
        <f t="shared" si="252"/>
        <v>0</v>
      </c>
      <c r="AI256" s="56">
        <f t="shared" si="253"/>
        <v>1038.33</v>
      </c>
    </row>
    <row r="257" spans="1:35" x14ac:dyDescent="0.25">
      <c r="A257" s="31">
        <v>13</v>
      </c>
      <c r="B257" s="52">
        <v>121.2</v>
      </c>
      <c r="C257" s="33"/>
      <c r="D257" s="33"/>
      <c r="E257" s="33"/>
      <c r="F257" s="35"/>
      <c r="G257" s="35"/>
      <c r="H257" s="35"/>
      <c r="I257" s="51"/>
      <c r="J257" s="41"/>
      <c r="K257" s="41"/>
      <c r="L257" s="41"/>
      <c r="M257" s="41"/>
      <c r="N257" s="41"/>
      <c r="O257" s="41"/>
      <c r="P257" s="41"/>
      <c r="Q257" s="40"/>
      <c r="R257" s="51"/>
      <c r="S257" s="41"/>
      <c r="T257" s="41"/>
      <c r="U257" s="41"/>
      <c r="V257" s="41"/>
      <c r="W257" s="51"/>
      <c r="X257" s="51"/>
      <c r="Y257" s="41"/>
      <c r="Z257" s="40"/>
      <c r="AA257" s="54"/>
      <c r="AB257" s="54"/>
      <c r="AC257" s="54"/>
      <c r="AD257" s="54"/>
      <c r="AE257" s="54"/>
      <c r="AF257" s="54"/>
      <c r="AG257" s="54"/>
      <c r="AH257" s="42"/>
      <c r="AI257" s="56"/>
    </row>
    <row r="258" spans="1:35" x14ac:dyDescent="0.25">
      <c r="A258" s="31">
        <v>14</v>
      </c>
      <c r="B258" s="52">
        <v>66.900000000000006</v>
      </c>
      <c r="C258" s="33">
        <v>2.2999999999999998</v>
      </c>
      <c r="D258" s="33">
        <v>8.9600000000000009</v>
      </c>
      <c r="E258" s="33">
        <v>2.82</v>
      </c>
      <c r="F258" s="35">
        <v>0.77</v>
      </c>
      <c r="G258" s="35"/>
      <c r="H258" s="35"/>
      <c r="I258" s="51">
        <v>992.8</v>
      </c>
      <c r="J258" s="41">
        <f t="shared" si="262"/>
        <v>153.20499999999984</v>
      </c>
      <c r="K258" s="41">
        <f t="shared" si="254"/>
        <v>599.42400000000009</v>
      </c>
      <c r="L258" s="41">
        <f t="shared" si="255"/>
        <v>188.65800000000002</v>
      </c>
      <c r="M258" s="41">
        <f t="shared" si="256"/>
        <v>51.513000000000005</v>
      </c>
      <c r="N258" s="41">
        <f t="shared" si="257"/>
        <v>0</v>
      </c>
      <c r="O258" s="41"/>
      <c r="P258" s="41">
        <f>R258/I258</f>
        <v>0</v>
      </c>
      <c r="Q258" s="40">
        <f t="shared" si="233"/>
        <v>992.8</v>
      </c>
      <c r="R258" s="51"/>
      <c r="S258" s="41">
        <f t="shared" si="261"/>
        <v>0</v>
      </c>
      <c r="T258" s="41">
        <f t="shared" si="258"/>
        <v>0</v>
      </c>
      <c r="U258" s="41">
        <f t="shared" si="259"/>
        <v>0</v>
      </c>
      <c r="V258" s="41">
        <f t="shared" si="248"/>
        <v>0</v>
      </c>
      <c r="W258" s="51"/>
      <c r="X258" s="51"/>
      <c r="Y258" s="41"/>
      <c r="Z258" s="40">
        <f t="shared" si="260"/>
        <v>0</v>
      </c>
      <c r="AA258" s="54">
        <f t="shared" si="249"/>
        <v>-51.513000000000005</v>
      </c>
      <c r="AB258" s="54">
        <f t="shared" si="250"/>
        <v>0</v>
      </c>
      <c r="AC258" s="54">
        <f t="shared" si="250"/>
        <v>0</v>
      </c>
      <c r="AD258" s="54">
        <f t="shared" si="251"/>
        <v>51.513000000000005</v>
      </c>
      <c r="AE258" s="54">
        <f t="shared" si="250"/>
        <v>0</v>
      </c>
      <c r="AF258" s="54">
        <f t="shared" si="250"/>
        <v>0</v>
      </c>
      <c r="AG258" s="54"/>
      <c r="AH258" s="42">
        <f t="shared" si="252"/>
        <v>0</v>
      </c>
      <c r="AI258" s="56">
        <f t="shared" si="253"/>
        <v>992.8</v>
      </c>
    </row>
    <row r="259" spans="1:35" x14ac:dyDescent="0.25">
      <c r="A259" s="31"/>
      <c r="B259" s="52"/>
      <c r="C259" s="33"/>
      <c r="D259" s="33"/>
      <c r="E259" s="33"/>
      <c r="F259" s="35"/>
      <c r="G259" s="35"/>
      <c r="H259" s="35"/>
      <c r="I259" s="51"/>
      <c r="J259" s="41"/>
      <c r="K259" s="41"/>
      <c r="L259" s="41"/>
      <c r="M259" s="41"/>
      <c r="N259" s="41"/>
      <c r="O259" s="41"/>
      <c r="P259" s="41">
        <v>0</v>
      </c>
      <c r="Q259" s="40">
        <f t="shared" si="233"/>
        <v>0</v>
      </c>
      <c r="R259" s="51"/>
      <c r="S259" s="41"/>
      <c r="T259" s="41"/>
      <c r="U259" s="41"/>
      <c r="V259" s="41">
        <f t="shared" si="248"/>
        <v>0</v>
      </c>
      <c r="W259" s="51"/>
      <c r="X259" s="51"/>
      <c r="Y259" s="41"/>
      <c r="Z259" s="40"/>
      <c r="AA259" s="54">
        <f t="shared" si="249"/>
        <v>0</v>
      </c>
      <c r="AB259" s="54"/>
      <c r="AC259" s="54"/>
      <c r="AD259" s="54">
        <f t="shared" si="251"/>
        <v>0</v>
      </c>
      <c r="AE259" s="54"/>
      <c r="AF259" s="54"/>
      <c r="AG259" s="54"/>
      <c r="AH259" s="42"/>
      <c r="AI259" s="56"/>
    </row>
    <row r="260" spans="1:35" x14ac:dyDescent="0.25">
      <c r="A260" s="31">
        <v>32</v>
      </c>
      <c r="B260" s="52">
        <v>54.9</v>
      </c>
      <c r="C260" s="33">
        <v>2.2999999999999998</v>
      </c>
      <c r="D260" s="33">
        <v>8.6999999999999993</v>
      </c>
      <c r="E260" s="33">
        <v>2.02</v>
      </c>
      <c r="F260" s="35">
        <v>0.77</v>
      </c>
      <c r="G260" s="35"/>
      <c r="H260" s="35"/>
      <c r="I260" s="51">
        <v>741.73</v>
      </c>
      <c r="J260" s="41">
        <f t="shared" si="262"/>
        <v>110.92900000000009</v>
      </c>
      <c r="K260" s="41">
        <f t="shared" si="254"/>
        <v>477.62999999999994</v>
      </c>
      <c r="L260" s="41">
        <f t="shared" si="255"/>
        <v>110.898</v>
      </c>
      <c r="M260" s="41">
        <f t="shared" si="256"/>
        <v>42.273000000000003</v>
      </c>
      <c r="N260" s="41">
        <f t="shared" si="257"/>
        <v>0</v>
      </c>
      <c r="O260" s="41"/>
      <c r="P260" s="41">
        <f t="shared" si="232"/>
        <v>0</v>
      </c>
      <c r="Q260" s="40">
        <f t="shared" si="233"/>
        <v>741.73</v>
      </c>
      <c r="R260" s="51"/>
      <c r="S260" s="41">
        <v>0</v>
      </c>
      <c r="T260" s="41">
        <f t="shared" si="258"/>
        <v>0</v>
      </c>
      <c r="U260" s="41">
        <f t="shared" si="259"/>
        <v>0</v>
      </c>
      <c r="V260" s="41">
        <f t="shared" si="248"/>
        <v>0</v>
      </c>
      <c r="W260" s="51"/>
      <c r="X260" s="51"/>
      <c r="Y260" s="41"/>
      <c r="Z260" s="40">
        <f t="shared" si="260"/>
        <v>0</v>
      </c>
      <c r="AA260" s="54">
        <f t="shared" si="249"/>
        <v>-42.273000000000003</v>
      </c>
      <c r="AB260" s="54">
        <f t="shared" si="250"/>
        <v>0</v>
      </c>
      <c r="AC260" s="54">
        <f t="shared" si="250"/>
        <v>0</v>
      </c>
      <c r="AD260" s="54">
        <f t="shared" si="251"/>
        <v>42.273000000000003</v>
      </c>
      <c r="AE260" s="54">
        <f t="shared" si="250"/>
        <v>0</v>
      </c>
      <c r="AF260" s="54">
        <f t="shared" si="250"/>
        <v>0</v>
      </c>
      <c r="AG260" s="54"/>
      <c r="AH260" s="42">
        <f t="shared" si="252"/>
        <v>0</v>
      </c>
      <c r="AI260" s="56">
        <f t="shared" si="253"/>
        <v>741.73</v>
      </c>
    </row>
    <row r="261" spans="1:35" x14ac:dyDescent="0.25">
      <c r="A261" s="32" t="s">
        <v>37</v>
      </c>
      <c r="B261" s="53">
        <f>SUM(B245:B260)</f>
        <v>2122.0000000000005</v>
      </c>
      <c r="C261" s="33"/>
      <c r="D261" s="34"/>
      <c r="E261" s="34"/>
      <c r="F261" s="35"/>
      <c r="G261" s="35"/>
      <c r="H261" s="35"/>
      <c r="I261" s="43">
        <f t="shared" ref="I261:N261" si="263">SUM(I245:I260)</f>
        <v>30703.050000000003</v>
      </c>
      <c r="J261" s="43">
        <f t="shared" si="263"/>
        <v>5126.9660000000003</v>
      </c>
      <c r="K261" s="43">
        <f t="shared" si="263"/>
        <v>17269.829000000002</v>
      </c>
      <c r="L261" s="43">
        <f t="shared" si="263"/>
        <v>6765.639000000001</v>
      </c>
      <c r="M261" s="43">
        <f t="shared" si="263"/>
        <v>1540.616</v>
      </c>
      <c r="N261" s="43">
        <f t="shared" si="263"/>
        <v>0</v>
      </c>
      <c r="O261" s="43">
        <f>SUM(O250:O260)</f>
        <v>0</v>
      </c>
      <c r="P261" s="41">
        <f t="shared" si="232"/>
        <v>0.47244426856615218</v>
      </c>
      <c r="Q261" s="40">
        <f t="shared" si="233"/>
        <v>30703.050000000003</v>
      </c>
      <c r="R261" s="43">
        <f>SUM(R245:R260)</f>
        <v>14505.48</v>
      </c>
      <c r="S261" s="43">
        <f>SUM(S245:S260)</f>
        <v>2649.9495958629286</v>
      </c>
      <c r="T261" s="43">
        <f>SUM(T245:T260)</f>
        <v>7875.1854881173349</v>
      </c>
      <c r="U261" s="43">
        <f>SUM(U245:U260)</f>
        <v>3281.2954982534479</v>
      </c>
      <c r="V261" s="43">
        <f>SUM(V245:V260)</f>
        <v>699.04941776628777</v>
      </c>
      <c r="W261" s="43">
        <f t="shared" ref="W261:X261" si="264">SUM(W245:W260)</f>
        <v>0</v>
      </c>
      <c r="X261" s="43">
        <f t="shared" si="264"/>
        <v>0</v>
      </c>
      <c r="Y261" s="41"/>
      <c r="Z261" s="40">
        <f t="shared" ref="Z261:AE261" si="265">SUM(Z245:Z260)</f>
        <v>14505.48</v>
      </c>
      <c r="AA261" s="55">
        <f t="shared" si="265"/>
        <v>1808.3830136292165</v>
      </c>
      <c r="AB261" s="55">
        <f t="shared" si="265"/>
        <v>7875.1854881173349</v>
      </c>
      <c r="AC261" s="55">
        <f t="shared" si="265"/>
        <v>3281.2954982534479</v>
      </c>
      <c r="AD261" s="55">
        <f t="shared" si="265"/>
        <v>1540.616</v>
      </c>
      <c r="AE261" s="55">
        <f t="shared" si="265"/>
        <v>0</v>
      </c>
      <c r="AF261" s="55">
        <f>SUM(AF250:AF260)</f>
        <v>0</v>
      </c>
      <c r="AG261" s="54"/>
      <c r="AH261" s="42">
        <f>SUM(AH245:AH260)</f>
        <v>14505.48</v>
      </c>
      <c r="AI261" s="56">
        <f>SUM(AI245:AI260)</f>
        <v>16197.57</v>
      </c>
    </row>
    <row r="262" spans="1:35" x14ac:dyDescent="0.25">
      <c r="A262" s="6" t="s">
        <v>45</v>
      </c>
      <c r="B262" s="37"/>
      <c r="P262" s="41"/>
      <c r="Q262" s="40"/>
    </row>
    <row r="263" spans="1:35" x14ac:dyDescent="0.25">
      <c r="A263" s="31">
        <v>5</v>
      </c>
      <c r="B263" s="52">
        <v>212.7</v>
      </c>
      <c r="C263" s="33">
        <v>2.48</v>
      </c>
      <c r="D263" s="33">
        <v>8.69</v>
      </c>
      <c r="E263" s="33">
        <v>4.29</v>
      </c>
      <c r="F263" s="35">
        <v>0.77</v>
      </c>
      <c r="G263" s="35">
        <v>5.51</v>
      </c>
      <c r="H263" s="35"/>
      <c r="I263" s="51">
        <v>4632.6099999999997</v>
      </c>
      <c r="J263" s="41">
        <f t="shared" ref="J263:J268" si="266">I263-K263-L263-M263-N263</f>
        <v>536.00800000000004</v>
      </c>
      <c r="K263" s="41">
        <f t="shared" ref="K263:K268" si="267">B263*D263</f>
        <v>1848.3629999999998</v>
      </c>
      <c r="L263" s="41">
        <f t="shared" ref="L263:L268" si="268">E263*B263</f>
        <v>912.48299999999995</v>
      </c>
      <c r="M263" s="41">
        <f t="shared" ref="M263:M268" si="269">F263*B263</f>
        <v>163.779</v>
      </c>
      <c r="N263" s="41">
        <f t="shared" ref="N263:N268" si="270">G263*B263</f>
        <v>1171.9769999999999</v>
      </c>
      <c r="O263" s="41"/>
      <c r="P263" s="41">
        <f t="shared" si="232"/>
        <v>1.3327195684506143</v>
      </c>
      <c r="Q263" s="40">
        <f t="shared" si="233"/>
        <v>4632.6099999999997</v>
      </c>
      <c r="R263" s="51">
        <v>6173.97</v>
      </c>
      <c r="S263" s="41">
        <f>R263-T263-U263-V263-W263-X263</f>
        <v>2276.2650321201231</v>
      </c>
      <c r="T263" s="41">
        <f>P263*K263</f>
        <v>2463.3495397000825</v>
      </c>
      <c r="U263" s="41">
        <f>L263*P263</f>
        <v>1216.0839499785218</v>
      </c>
      <c r="V263" s="41">
        <f>P263*M263</f>
        <v>218.27147820127317</v>
      </c>
      <c r="W263" s="51"/>
      <c r="X263" s="51"/>
      <c r="Y263" s="41"/>
      <c r="Z263" s="40">
        <f>SUM(S263:Y263)</f>
        <v>6173.9700000000012</v>
      </c>
      <c r="AA263" s="54">
        <f>Z263-AB263-AC263-AD263-AE263-AF263</f>
        <v>2330.7575103213971</v>
      </c>
      <c r="AB263" s="54">
        <f t="shared" ref="AB263:AF268" si="271">T263</f>
        <v>2463.3495397000825</v>
      </c>
      <c r="AC263" s="54">
        <f t="shared" si="271"/>
        <v>1216.0839499785218</v>
      </c>
      <c r="AD263" s="54">
        <f>M263</f>
        <v>163.779</v>
      </c>
      <c r="AE263" s="54">
        <f t="shared" si="271"/>
        <v>0</v>
      </c>
      <c r="AF263" s="54">
        <f t="shared" si="271"/>
        <v>0</v>
      </c>
      <c r="AG263" s="54"/>
      <c r="AH263" s="42">
        <f>SUM(AA263:AG263)</f>
        <v>6173.9700000000012</v>
      </c>
      <c r="AI263" s="56">
        <f>I263-Z263</f>
        <v>-1541.3600000000015</v>
      </c>
    </row>
    <row r="264" spans="1:35" x14ac:dyDescent="0.25">
      <c r="A264" s="31">
        <v>13</v>
      </c>
      <c r="B264" s="52"/>
      <c r="C264" s="33"/>
      <c r="D264" s="33"/>
      <c r="E264" s="33"/>
      <c r="F264" s="35"/>
      <c r="G264" s="35"/>
      <c r="H264" s="35"/>
      <c r="I264" s="51"/>
      <c r="J264" s="41">
        <f t="shared" si="266"/>
        <v>0</v>
      </c>
      <c r="K264" s="41">
        <f t="shared" si="267"/>
        <v>0</v>
      </c>
      <c r="L264" s="41">
        <f t="shared" si="268"/>
        <v>0</v>
      </c>
      <c r="M264" s="41">
        <f t="shared" si="269"/>
        <v>0</v>
      </c>
      <c r="N264" s="41">
        <f t="shared" si="270"/>
        <v>0</v>
      </c>
      <c r="O264" s="41"/>
      <c r="P264" s="41"/>
      <c r="Q264" s="40">
        <f t="shared" si="233"/>
        <v>0</v>
      </c>
      <c r="R264" s="51"/>
      <c r="S264" s="41">
        <f>R264-T264-U264-V264-W264-X264</f>
        <v>0</v>
      </c>
      <c r="T264" s="41">
        <f t="shared" ref="T264:T274" si="272">P264*K264</f>
        <v>0</v>
      </c>
      <c r="U264" s="41">
        <f t="shared" ref="U264:U274" si="273">L264*P264</f>
        <v>0</v>
      </c>
      <c r="V264" s="41">
        <f>P264*M264</f>
        <v>0</v>
      </c>
      <c r="W264" s="51"/>
      <c r="X264" s="51"/>
      <c r="Y264" s="41"/>
      <c r="Z264" s="40">
        <f>SUM(S264:Y264)</f>
        <v>0</v>
      </c>
      <c r="AA264" s="54">
        <f>Z264-AB264-AC264-AD264-AE264-AF264</f>
        <v>0</v>
      </c>
      <c r="AB264" s="54">
        <f t="shared" si="271"/>
        <v>0</v>
      </c>
      <c r="AC264" s="54">
        <f t="shared" si="271"/>
        <v>0</v>
      </c>
      <c r="AD264" s="54">
        <f>M264</f>
        <v>0</v>
      </c>
      <c r="AE264" s="54">
        <f t="shared" si="271"/>
        <v>0</v>
      </c>
      <c r="AF264" s="54">
        <f t="shared" si="271"/>
        <v>0</v>
      </c>
      <c r="AG264" s="54"/>
      <c r="AH264" s="42">
        <f>SUM(AA264:AG264)</f>
        <v>0</v>
      </c>
      <c r="AI264" s="56">
        <f>I264-Z264</f>
        <v>0</v>
      </c>
    </row>
    <row r="265" spans="1:35" x14ac:dyDescent="0.25">
      <c r="A265" s="31">
        <v>15</v>
      </c>
      <c r="B265" s="52">
        <v>603.4</v>
      </c>
      <c r="C265" s="33">
        <v>2.2999999999999998</v>
      </c>
      <c r="D265" s="33">
        <v>9.02</v>
      </c>
      <c r="E265" s="33">
        <v>3.75</v>
      </c>
      <c r="F265" s="35">
        <v>0.77</v>
      </c>
      <c r="G265" s="35"/>
      <c r="H265" s="35"/>
      <c r="I265" s="51">
        <v>9515.64</v>
      </c>
      <c r="J265" s="41">
        <f t="shared" si="266"/>
        <v>1345.6039999999998</v>
      </c>
      <c r="K265" s="41">
        <f t="shared" si="267"/>
        <v>5442.6679999999997</v>
      </c>
      <c r="L265" s="41">
        <f t="shared" si="268"/>
        <v>2262.75</v>
      </c>
      <c r="M265" s="41">
        <f t="shared" si="269"/>
        <v>464.61799999999999</v>
      </c>
      <c r="N265" s="41">
        <f t="shared" si="270"/>
        <v>0</v>
      </c>
      <c r="O265" s="41"/>
      <c r="P265" s="41">
        <f t="shared" si="232"/>
        <v>0</v>
      </c>
      <c r="Q265" s="40">
        <f t="shared" si="233"/>
        <v>9515.64</v>
      </c>
      <c r="R265" s="51"/>
      <c r="S265" s="41"/>
      <c r="T265" s="41">
        <f t="shared" si="272"/>
        <v>0</v>
      </c>
      <c r="U265" s="41">
        <f t="shared" si="273"/>
        <v>0</v>
      </c>
      <c r="V265" s="41"/>
      <c r="W265" s="51"/>
      <c r="X265" s="51"/>
      <c r="Y265" s="41"/>
      <c r="Z265" s="40"/>
      <c r="AA265" s="54"/>
      <c r="AB265" s="54"/>
      <c r="AC265" s="54"/>
      <c r="AD265" s="54"/>
      <c r="AE265" s="54"/>
      <c r="AF265" s="54"/>
      <c r="AG265" s="54"/>
      <c r="AH265" s="42"/>
      <c r="AI265" s="56"/>
    </row>
    <row r="266" spans="1:35" x14ac:dyDescent="0.25">
      <c r="A266" s="31">
        <v>16</v>
      </c>
      <c r="B266" s="52">
        <v>127.5</v>
      </c>
      <c r="C266" s="33">
        <v>2.2999999999999998</v>
      </c>
      <c r="D266" s="33">
        <v>8.6999999999999993</v>
      </c>
      <c r="E266" s="33">
        <v>3</v>
      </c>
      <c r="F266" s="35">
        <v>0.77</v>
      </c>
      <c r="G266" s="35"/>
      <c r="H266" s="35"/>
      <c r="I266" s="51">
        <v>1898.48</v>
      </c>
      <c r="J266" s="41">
        <f t="shared" si="266"/>
        <v>308.55500000000001</v>
      </c>
      <c r="K266" s="41">
        <f t="shared" si="267"/>
        <v>1109.25</v>
      </c>
      <c r="L266" s="41">
        <f t="shared" si="268"/>
        <v>382.5</v>
      </c>
      <c r="M266" s="41">
        <f t="shared" si="269"/>
        <v>98.174999999999997</v>
      </c>
      <c r="N266" s="41">
        <f t="shared" si="270"/>
        <v>0</v>
      </c>
      <c r="O266" s="41"/>
      <c r="P266" s="41">
        <f t="shared" si="232"/>
        <v>1.3949949433230795</v>
      </c>
      <c r="Q266" s="40">
        <f t="shared" si="233"/>
        <v>1898.48</v>
      </c>
      <c r="R266" s="51">
        <v>2648.37</v>
      </c>
      <c r="S266" s="41">
        <f>R266-T266-U266-V266-W266-X266</f>
        <v>430.43266473705268</v>
      </c>
      <c r="T266" s="41">
        <f t="shared" si="272"/>
        <v>1547.398140881126</v>
      </c>
      <c r="U266" s="41">
        <f t="shared" si="273"/>
        <v>533.58556582107792</v>
      </c>
      <c r="V266" s="41">
        <f>P266*M266</f>
        <v>136.95362856074331</v>
      </c>
      <c r="W266" s="51"/>
      <c r="X266" s="51"/>
      <c r="Y266" s="41"/>
      <c r="Z266" s="40">
        <f>SUM(S266:Y266)</f>
        <v>2648.37</v>
      </c>
      <c r="AA266" s="54">
        <f>Z266-AB266-AC266-AD266-AE266-AF266</f>
        <v>469.21129329779598</v>
      </c>
      <c r="AB266" s="54">
        <f t="shared" si="271"/>
        <v>1547.398140881126</v>
      </c>
      <c r="AC266" s="54">
        <f t="shared" si="271"/>
        <v>533.58556582107792</v>
      </c>
      <c r="AD266" s="54">
        <f>M266</f>
        <v>98.174999999999997</v>
      </c>
      <c r="AE266" s="54">
        <f t="shared" si="271"/>
        <v>0</v>
      </c>
      <c r="AF266" s="54">
        <f t="shared" si="271"/>
        <v>0</v>
      </c>
      <c r="AG266" s="54"/>
      <c r="AH266" s="42">
        <f>SUM(AA266:AG266)</f>
        <v>2648.37</v>
      </c>
      <c r="AI266" s="56">
        <f>I266-Z266</f>
        <v>-749.88999999999987</v>
      </c>
    </row>
    <row r="267" spans="1:35" x14ac:dyDescent="0.25">
      <c r="A267" s="31">
        <v>17</v>
      </c>
      <c r="B267" s="52">
        <v>130</v>
      </c>
      <c r="C267" s="33">
        <v>2.2999999999999998</v>
      </c>
      <c r="D267" s="33">
        <v>9.0500000000000007</v>
      </c>
      <c r="E267" s="33">
        <v>3.25</v>
      </c>
      <c r="F267" s="35">
        <v>0.77</v>
      </c>
      <c r="G267" s="35"/>
      <c r="H267" s="35"/>
      <c r="I267" s="51">
        <v>1983.8</v>
      </c>
      <c r="J267" s="41">
        <f t="shared" si="266"/>
        <v>284.69999999999993</v>
      </c>
      <c r="K267" s="41">
        <f t="shared" si="267"/>
        <v>1176.5</v>
      </c>
      <c r="L267" s="41">
        <f t="shared" si="268"/>
        <v>422.5</v>
      </c>
      <c r="M267" s="41">
        <f t="shared" si="269"/>
        <v>100.10000000000001</v>
      </c>
      <c r="N267" s="41">
        <f t="shared" si="270"/>
        <v>0</v>
      </c>
      <c r="O267" s="41"/>
      <c r="P267" s="41">
        <f t="shared" si="232"/>
        <v>0</v>
      </c>
      <c r="Q267" s="40">
        <f t="shared" si="233"/>
        <v>1983.8</v>
      </c>
      <c r="R267" s="51"/>
      <c r="S267" s="41">
        <f>R267-T267-U267-V267-W267-X267</f>
        <v>0</v>
      </c>
      <c r="T267" s="41">
        <f t="shared" si="272"/>
        <v>0</v>
      </c>
      <c r="U267" s="41">
        <f t="shared" si="273"/>
        <v>0</v>
      </c>
      <c r="V267" s="41">
        <f>P267*M267</f>
        <v>0</v>
      </c>
      <c r="W267" s="51"/>
      <c r="X267" s="51"/>
      <c r="Y267" s="41"/>
      <c r="Z267" s="40">
        <f>SUM(S267:Y267)</f>
        <v>0</v>
      </c>
      <c r="AA267" s="54">
        <f>Z267-AB267-AC267-AD267-AE267-AF267</f>
        <v>-100.10000000000001</v>
      </c>
      <c r="AB267" s="54">
        <f t="shared" si="271"/>
        <v>0</v>
      </c>
      <c r="AC267" s="54">
        <f t="shared" si="271"/>
        <v>0</v>
      </c>
      <c r="AD267" s="54">
        <f>M267</f>
        <v>100.10000000000001</v>
      </c>
      <c r="AE267" s="54">
        <f t="shared" si="271"/>
        <v>0</v>
      </c>
      <c r="AF267" s="54">
        <f t="shared" si="271"/>
        <v>0</v>
      </c>
      <c r="AG267" s="54"/>
      <c r="AH267" s="42">
        <f>SUM(AA267:AG267)</f>
        <v>0</v>
      </c>
      <c r="AI267" s="56">
        <f>I267-Z267</f>
        <v>1983.8</v>
      </c>
    </row>
    <row r="268" spans="1:35" x14ac:dyDescent="0.25">
      <c r="A268" s="31" t="s">
        <v>38</v>
      </c>
      <c r="B268" s="52">
        <v>160.30000000000001</v>
      </c>
      <c r="C268" s="33">
        <v>2.2999999999999998</v>
      </c>
      <c r="D268" s="33">
        <v>9.6</v>
      </c>
      <c r="E268" s="33">
        <v>1.51</v>
      </c>
      <c r="F268" s="35">
        <v>0.77</v>
      </c>
      <c r="G268" s="35"/>
      <c r="H268" s="35"/>
      <c r="I268" s="51">
        <v>2245.8000000000002</v>
      </c>
      <c r="J268" s="41">
        <f t="shared" si="266"/>
        <v>341.43600000000004</v>
      </c>
      <c r="K268" s="41">
        <f t="shared" si="267"/>
        <v>1538.88</v>
      </c>
      <c r="L268" s="41">
        <f t="shared" si="268"/>
        <v>242.05300000000003</v>
      </c>
      <c r="M268" s="41">
        <f t="shared" si="269"/>
        <v>123.43100000000001</v>
      </c>
      <c r="N268" s="41">
        <f t="shared" si="270"/>
        <v>0</v>
      </c>
      <c r="O268" s="41"/>
      <c r="P268" s="41">
        <f t="shared" si="232"/>
        <v>0.69182919227001505</v>
      </c>
      <c r="Q268" s="40">
        <f t="shared" si="233"/>
        <v>2245.8000000000002</v>
      </c>
      <c r="R268" s="51">
        <v>1553.71</v>
      </c>
      <c r="S268" s="41">
        <f>R268-T268-U268-V268-W268-X268</f>
        <v>236.21539209190496</v>
      </c>
      <c r="T268" s="41">
        <f t="shared" si="272"/>
        <v>1064.6421074004809</v>
      </c>
      <c r="U268" s="41">
        <f t="shared" si="273"/>
        <v>167.45933147653398</v>
      </c>
      <c r="V268" s="41">
        <f>P268*M268</f>
        <v>85.393169031080234</v>
      </c>
      <c r="W268" s="51"/>
      <c r="X268" s="51"/>
      <c r="Y268" s="41"/>
      <c r="Z268" s="40">
        <f>SUM(S268:Y268)</f>
        <v>1553.7100000000003</v>
      </c>
      <c r="AA268" s="54">
        <f>Z268-AB268-AC268-AD268-AE268-AF268</f>
        <v>198.1775611229854</v>
      </c>
      <c r="AB268" s="54">
        <f t="shared" si="271"/>
        <v>1064.6421074004809</v>
      </c>
      <c r="AC268" s="54">
        <f t="shared" si="271"/>
        <v>167.45933147653398</v>
      </c>
      <c r="AD268" s="54">
        <f>M268</f>
        <v>123.43100000000001</v>
      </c>
      <c r="AE268" s="54">
        <f t="shared" si="271"/>
        <v>0</v>
      </c>
      <c r="AF268" s="54">
        <f t="shared" si="271"/>
        <v>0</v>
      </c>
      <c r="AG268" s="54"/>
      <c r="AH268" s="42">
        <f>SUM(AA268:AG268)</f>
        <v>1553.7100000000005</v>
      </c>
      <c r="AI268" s="56">
        <f>I268-Z268</f>
        <v>692.08999999999992</v>
      </c>
    </row>
    <row r="269" spans="1:35" x14ac:dyDescent="0.25">
      <c r="A269" s="32" t="s">
        <v>37</v>
      </c>
      <c r="B269" s="53">
        <f>SUM(B263:B268)</f>
        <v>1233.8999999999999</v>
      </c>
      <c r="C269" s="33"/>
      <c r="D269" s="34"/>
      <c r="E269" s="34"/>
      <c r="F269" s="35"/>
      <c r="G269" s="35"/>
      <c r="H269" s="35"/>
      <c r="I269" s="43">
        <f>SUM(I263:I268)</f>
        <v>20276.329999999998</v>
      </c>
      <c r="J269" s="43">
        <f t="shared" ref="J269:O269" si="274">SUM(J263:J268)</f>
        <v>2816.3029999999999</v>
      </c>
      <c r="K269" s="43">
        <f t="shared" si="274"/>
        <v>11115.661</v>
      </c>
      <c r="L269" s="43">
        <f t="shared" si="274"/>
        <v>4222.2860000000001</v>
      </c>
      <c r="M269" s="43">
        <f t="shared" si="274"/>
        <v>950.10299999999995</v>
      </c>
      <c r="N269" s="43">
        <f t="shared" si="274"/>
        <v>1171.9769999999999</v>
      </c>
      <c r="O269" s="43">
        <f t="shared" si="274"/>
        <v>0</v>
      </c>
      <c r="P269" s="41">
        <f t="shared" si="232"/>
        <v>0.51173215271205397</v>
      </c>
      <c r="Q269" s="40">
        <f t="shared" si="233"/>
        <v>20276.329999999998</v>
      </c>
      <c r="R269" s="43">
        <f>SUM(R263:R268)</f>
        <v>10376.049999999999</v>
      </c>
      <c r="S269" s="43">
        <f t="shared" ref="S269:V269" si="275">SUM(S263:S268)</f>
        <v>2942.9130889490807</v>
      </c>
      <c r="T269" s="43">
        <f t="shared" si="275"/>
        <v>5075.3897879816896</v>
      </c>
      <c r="U269" s="43">
        <f t="shared" si="275"/>
        <v>1917.1288472761335</v>
      </c>
      <c r="V269" s="43">
        <f t="shared" si="275"/>
        <v>440.6182757930967</v>
      </c>
      <c r="W269" s="43">
        <f t="shared" ref="W269" si="276">SUM(W263:W268)</f>
        <v>0</v>
      </c>
      <c r="X269" s="43">
        <f t="shared" ref="X269" si="277">SUM(X263:X268)</f>
        <v>0</v>
      </c>
      <c r="Y269" s="41"/>
      <c r="Z269" s="40">
        <f t="shared" ref="Z269:AF269" si="278">SUM(Z263:Z268)</f>
        <v>10376.050000000001</v>
      </c>
      <c r="AA269" s="55">
        <f t="shared" si="278"/>
        <v>2898.0463647421789</v>
      </c>
      <c r="AB269" s="55">
        <f t="shared" si="278"/>
        <v>5075.3897879816896</v>
      </c>
      <c r="AC269" s="55">
        <f t="shared" si="278"/>
        <v>1917.1288472761335</v>
      </c>
      <c r="AD269" s="55">
        <f t="shared" si="278"/>
        <v>485.48500000000001</v>
      </c>
      <c r="AE269" s="55">
        <f t="shared" si="278"/>
        <v>0</v>
      </c>
      <c r="AF269" s="55">
        <f t="shared" si="278"/>
        <v>0</v>
      </c>
      <c r="AG269" s="54"/>
      <c r="AH269" s="42">
        <f>SUM(AH263:AH268)</f>
        <v>10376.050000000001</v>
      </c>
      <c r="AI269" s="56">
        <f>SUM(AI263:AI268)</f>
        <v>384.63999999999851</v>
      </c>
    </row>
    <row r="270" spans="1:35" x14ac:dyDescent="0.25">
      <c r="A270" t="s">
        <v>40</v>
      </c>
      <c r="G270" s="65"/>
      <c r="P270" s="41"/>
      <c r="Q270" s="40">
        <f t="shared" si="233"/>
        <v>0</v>
      </c>
      <c r="T270" s="41"/>
      <c r="U270" s="41"/>
    </row>
    <row r="271" spans="1:35" x14ac:dyDescent="0.25">
      <c r="A271" s="31">
        <v>2</v>
      </c>
      <c r="B271" s="52">
        <v>418.2</v>
      </c>
      <c r="C271" s="33">
        <v>2.2999999999999998</v>
      </c>
      <c r="D271" s="33">
        <v>8.86</v>
      </c>
      <c r="E271" s="33">
        <v>3.15</v>
      </c>
      <c r="F271" s="35">
        <v>0.77</v>
      </c>
      <c r="G271" s="35"/>
      <c r="H271" s="35"/>
      <c r="I271" s="51">
        <v>6302.28</v>
      </c>
      <c r="J271" s="41">
        <f>I271-K271-L271-M271-N271</f>
        <v>957.68400000000031</v>
      </c>
      <c r="K271" s="41">
        <f>B271*D271</f>
        <v>3705.2519999999995</v>
      </c>
      <c r="L271" s="41">
        <f>E271*B271</f>
        <v>1317.33</v>
      </c>
      <c r="M271" s="41">
        <f>F271*B271</f>
        <v>322.01400000000001</v>
      </c>
      <c r="N271" s="41">
        <f>G271*B271</f>
        <v>0</v>
      </c>
      <c r="O271" s="41"/>
      <c r="P271" s="41">
        <f t="shared" si="232"/>
        <v>1.998652868485691</v>
      </c>
      <c r="Q271" s="40">
        <f t="shared" si="233"/>
        <v>6302.28</v>
      </c>
      <c r="R271" s="51">
        <v>12596.07</v>
      </c>
      <c r="S271" s="41">
        <f>R271-T271-U271-V271-W271-X271</f>
        <v>1914.0778737028504</v>
      </c>
      <c r="T271" s="41">
        <f t="shared" si="272"/>
        <v>7405.5125382623428</v>
      </c>
      <c r="U271" s="41">
        <f t="shared" si="273"/>
        <v>2632.8853832422551</v>
      </c>
      <c r="V271" s="41">
        <f>P271*M271</f>
        <v>643.5942047925513</v>
      </c>
      <c r="W271" s="51"/>
      <c r="X271" s="51"/>
      <c r="Y271" s="41"/>
      <c r="Z271" s="40">
        <f>SUM(S271:Y271)</f>
        <v>12596.07</v>
      </c>
      <c r="AA271" s="54">
        <f t="shared" ref="AA271:AF274" si="279">S271</f>
        <v>1914.0778737028504</v>
      </c>
      <c r="AB271" s="54">
        <f t="shared" si="279"/>
        <v>7405.5125382623428</v>
      </c>
      <c r="AC271" s="54">
        <f t="shared" si="279"/>
        <v>2632.8853832422551</v>
      </c>
      <c r="AD271" s="54">
        <f t="shared" si="279"/>
        <v>643.5942047925513</v>
      </c>
      <c r="AE271" s="54">
        <f t="shared" si="279"/>
        <v>0</v>
      </c>
      <c r="AF271" s="54">
        <f t="shared" si="279"/>
        <v>0</v>
      </c>
      <c r="AG271" s="54"/>
      <c r="AH271" s="42">
        <f>SUM(AA271:AG271)</f>
        <v>12596.07</v>
      </c>
      <c r="AI271" s="56">
        <f>I271-Z271</f>
        <v>-6293.79</v>
      </c>
    </row>
    <row r="272" spans="1:35" x14ac:dyDescent="0.25">
      <c r="A272" s="31">
        <v>14</v>
      </c>
      <c r="B272" s="52">
        <v>277.60000000000002</v>
      </c>
      <c r="C272" s="33">
        <v>2.2999999999999998</v>
      </c>
      <c r="D272" s="33">
        <v>8.9</v>
      </c>
      <c r="E272" s="33">
        <v>2.95</v>
      </c>
      <c r="F272" s="35">
        <v>0.77</v>
      </c>
      <c r="G272" s="35"/>
      <c r="H272" s="35"/>
      <c r="I272" s="51">
        <v>1837.68</v>
      </c>
      <c r="J272" s="41">
        <f>I272-K272-L272-M272-N272</f>
        <v>-1665.6320000000003</v>
      </c>
      <c r="K272" s="41">
        <f>B272*D272</f>
        <v>2470.6400000000003</v>
      </c>
      <c r="L272" s="41">
        <f>E272*B272</f>
        <v>818.92000000000007</v>
      </c>
      <c r="M272" s="41">
        <f>F272*B272</f>
        <v>213.75200000000001</v>
      </c>
      <c r="N272" s="41">
        <f>G272*B272</f>
        <v>0</v>
      </c>
      <c r="O272" s="41"/>
      <c r="P272" s="41">
        <f t="shared" si="232"/>
        <v>0</v>
      </c>
      <c r="Q272" s="40">
        <f t="shared" si="233"/>
        <v>1837.68</v>
      </c>
      <c r="R272" s="51"/>
      <c r="S272" s="41">
        <f>R272-T272-U272-V272-W272-X272</f>
        <v>0</v>
      </c>
      <c r="T272" s="41">
        <f t="shared" si="272"/>
        <v>0</v>
      </c>
      <c r="U272" s="41">
        <f t="shared" si="273"/>
        <v>0</v>
      </c>
      <c r="V272" s="41">
        <f>P272*M272</f>
        <v>0</v>
      </c>
      <c r="W272" s="51"/>
      <c r="X272" s="51"/>
      <c r="Y272" s="41"/>
      <c r="Z272" s="40">
        <f>SUM(S272:Y272)</f>
        <v>0</v>
      </c>
      <c r="AA272" s="54">
        <f t="shared" si="279"/>
        <v>0</v>
      </c>
      <c r="AB272" s="54">
        <f t="shared" si="279"/>
        <v>0</v>
      </c>
      <c r="AC272" s="54">
        <f t="shared" si="279"/>
        <v>0</v>
      </c>
      <c r="AD272" s="54">
        <f t="shared" si="279"/>
        <v>0</v>
      </c>
      <c r="AE272" s="54">
        <f t="shared" si="279"/>
        <v>0</v>
      </c>
      <c r="AF272" s="54">
        <f t="shared" si="279"/>
        <v>0</v>
      </c>
      <c r="AG272" s="54"/>
      <c r="AH272" s="42">
        <f>SUM(AA272:AG272)</f>
        <v>0</v>
      </c>
      <c r="AI272" s="56">
        <f>I272-Z272</f>
        <v>1837.68</v>
      </c>
    </row>
    <row r="273" spans="1:35" x14ac:dyDescent="0.25">
      <c r="A273" s="31">
        <v>6</v>
      </c>
      <c r="B273" s="52">
        <v>124</v>
      </c>
      <c r="C273" s="33">
        <v>2.2999999999999998</v>
      </c>
      <c r="D273" s="33">
        <v>9.1999999999999993</v>
      </c>
      <c r="E273" s="33">
        <v>3.02</v>
      </c>
      <c r="F273" s="35">
        <v>0.77</v>
      </c>
      <c r="G273" s="35"/>
      <c r="H273" s="35"/>
      <c r="I273" s="51">
        <v>4191.76</v>
      </c>
      <c r="J273" s="41">
        <f>I273-K273-L273-M273-N273</f>
        <v>2581</v>
      </c>
      <c r="K273" s="41">
        <f>B273*D273</f>
        <v>1140.8</v>
      </c>
      <c r="L273" s="41">
        <f>E273*B273</f>
        <v>374.48</v>
      </c>
      <c r="M273" s="41">
        <f>F273*B273</f>
        <v>95.48</v>
      </c>
      <c r="N273" s="41">
        <f>G273*B273</f>
        <v>0</v>
      </c>
      <c r="O273" s="41"/>
      <c r="P273" s="41">
        <f t="shared" si="232"/>
        <v>0</v>
      </c>
      <c r="Q273" s="40">
        <f t="shared" si="233"/>
        <v>4191.76</v>
      </c>
      <c r="R273" s="51"/>
      <c r="S273" s="41">
        <v>0</v>
      </c>
      <c r="T273" s="41">
        <f t="shared" si="272"/>
        <v>0</v>
      </c>
      <c r="U273" s="41">
        <f t="shared" si="273"/>
        <v>0</v>
      </c>
      <c r="V273" s="41">
        <v>0</v>
      </c>
      <c r="W273" s="51"/>
      <c r="X273" s="51"/>
      <c r="Y273" s="41"/>
      <c r="Z273" s="40">
        <f>SUM(S273:Y273)</f>
        <v>0</v>
      </c>
      <c r="AA273" s="54">
        <f t="shared" si="279"/>
        <v>0</v>
      </c>
      <c r="AB273" s="54">
        <f t="shared" si="279"/>
        <v>0</v>
      </c>
      <c r="AC273" s="54">
        <f t="shared" si="279"/>
        <v>0</v>
      </c>
      <c r="AD273" s="54">
        <f t="shared" si="279"/>
        <v>0</v>
      </c>
      <c r="AE273" s="54">
        <f t="shared" si="279"/>
        <v>0</v>
      </c>
      <c r="AF273" s="54">
        <f t="shared" si="279"/>
        <v>0</v>
      </c>
      <c r="AG273" s="54"/>
      <c r="AH273" s="42">
        <f>SUM(AA273:AG273)</f>
        <v>0</v>
      </c>
      <c r="AI273" s="56">
        <f>I273-Z273</f>
        <v>4191.76</v>
      </c>
    </row>
    <row r="274" spans="1:35" x14ac:dyDescent="0.25">
      <c r="A274" s="31">
        <v>24</v>
      </c>
      <c r="B274" s="52"/>
      <c r="C274" s="33"/>
      <c r="D274" s="33"/>
      <c r="E274" s="33"/>
      <c r="F274" s="35"/>
      <c r="G274" s="35"/>
      <c r="H274" s="35"/>
      <c r="I274" s="51"/>
      <c r="J274" s="41">
        <f>I274-K274-L274-M274-N274</f>
        <v>0</v>
      </c>
      <c r="K274" s="41">
        <f>B274*D274</f>
        <v>0</v>
      </c>
      <c r="L274" s="41">
        <f>E274*B274</f>
        <v>0</v>
      </c>
      <c r="M274" s="41">
        <f>F274*B274</f>
        <v>0</v>
      </c>
      <c r="N274" s="41">
        <f>G274*B274</f>
        <v>0</v>
      </c>
      <c r="O274" s="41"/>
      <c r="P274" s="41"/>
      <c r="Q274" s="40">
        <f t="shared" si="233"/>
        <v>0</v>
      </c>
      <c r="R274" s="51"/>
      <c r="S274" s="41">
        <f>R274-T274-U274-V274-W274-X274</f>
        <v>0</v>
      </c>
      <c r="T274" s="41">
        <f t="shared" si="272"/>
        <v>0</v>
      </c>
      <c r="U274" s="41">
        <f t="shared" si="273"/>
        <v>0</v>
      </c>
      <c r="V274" s="41">
        <f>M274</f>
        <v>0</v>
      </c>
      <c r="W274" s="51"/>
      <c r="X274" s="51"/>
      <c r="Y274" s="41"/>
      <c r="Z274" s="40">
        <f>SUM(S274:Y274)</f>
        <v>0</v>
      </c>
      <c r="AA274" s="54">
        <f t="shared" si="279"/>
        <v>0</v>
      </c>
      <c r="AB274" s="54">
        <f t="shared" si="279"/>
        <v>0</v>
      </c>
      <c r="AC274" s="54">
        <f t="shared" si="279"/>
        <v>0</v>
      </c>
      <c r="AD274" s="54">
        <f t="shared" si="279"/>
        <v>0</v>
      </c>
      <c r="AE274" s="54">
        <f t="shared" si="279"/>
        <v>0</v>
      </c>
      <c r="AF274" s="54">
        <f t="shared" si="279"/>
        <v>0</v>
      </c>
      <c r="AG274" s="54"/>
      <c r="AH274" s="42">
        <f>SUM(AA274:AG274)</f>
        <v>0</v>
      </c>
      <c r="AI274" s="56">
        <f>I274-Z274</f>
        <v>0</v>
      </c>
    </row>
    <row r="275" spans="1:35" x14ac:dyDescent="0.25">
      <c r="A275" s="32" t="s">
        <v>37</v>
      </c>
      <c r="B275" s="53">
        <f>SUM(B271:B274)</f>
        <v>819.8</v>
      </c>
      <c r="C275" s="33"/>
      <c r="D275" s="34"/>
      <c r="E275" s="34"/>
      <c r="F275" s="35"/>
      <c r="G275" s="35"/>
      <c r="H275" s="35"/>
      <c r="I275" s="43">
        <f>SUM(I271:I274)</f>
        <v>12331.720000000001</v>
      </c>
      <c r="J275" s="43">
        <f t="shared" ref="J275:O275" si="280">SUM(J271:J274)</f>
        <v>1873.0520000000001</v>
      </c>
      <c r="K275" s="43">
        <f t="shared" si="280"/>
        <v>7316.692</v>
      </c>
      <c r="L275" s="43">
        <f t="shared" si="280"/>
        <v>2510.73</v>
      </c>
      <c r="M275" s="43">
        <f t="shared" si="280"/>
        <v>631.24600000000009</v>
      </c>
      <c r="N275" s="43">
        <f t="shared" si="280"/>
        <v>0</v>
      </c>
      <c r="O275" s="43">
        <f t="shared" si="280"/>
        <v>0</v>
      </c>
      <c r="P275" s="41">
        <v>0</v>
      </c>
      <c r="Q275" s="40">
        <f t="shared" si="233"/>
        <v>12331.720000000001</v>
      </c>
      <c r="R275" s="43">
        <f>SUM(R271:R274)</f>
        <v>12596.07</v>
      </c>
      <c r="S275" s="41">
        <f t="shared" ref="S275:S278" si="281">R275-T275-U275-V275-W275-X275</f>
        <v>1914.0778737028504</v>
      </c>
      <c r="T275" s="43">
        <f>SUM(T271:T274)</f>
        <v>7405.5125382623428</v>
      </c>
      <c r="U275" s="43">
        <f>SUM(U271:U274)</f>
        <v>2632.8853832422551</v>
      </c>
      <c r="V275" s="43">
        <f>SUM(V271:V274)</f>
        <v>643.5942047925513</v>
      </c>
      <c r="W275" s="43">
        <f t="shared" ref="W275:X275" si="282">SUM(W271:W274)</f>
        <v>0</v>
      </c>
      <c r="X275" s="43">
        <f t="shared" si="282"/>
        <v>0</v>
      </c>
      <c r="Y275" s="41"/>
      <c r="Z275" s="40">
        <f>SUM(Z271:Z274)</f>
        <v>12596.07</v>
      </c>
      <c r="AA275" s="55">
        <f>SUM(AA271:AA274)</f>
        <v>1914.0778737028504</v>
      </c>
      <c r="AB275" s="55">
        <f>SUM(AB271:AB274)</f>
        <v>7405.5125382623428</v>
      </c>
      <c r="AC275" s="55">
        <f>SUM(AC271:AC274)</f>
        <v>2632.8853832422551</v>
      </c>
      <c r="AD275" s="55">
        <f>SUM(AD271:AD274)</f>
        <v>643.5942047925513</v>
      </c>
      <c r="AE275" s="55">
        <f>SUM(AE273:AE274)</f>
        <v>0</v>
      </c>
      <c r="AF275" s="55">
        <f>SUM(AF271:AF274)</f>
        <v>0</v>
      </c>
      <c r="AG275" s="54"/>
      <c r="AH275" s="42">
        <f>SUM(AH271:AH274)</f>
        <v>12596.07</v>
      </c>
      <c r="AI275" s="56">
        <f>SUM(AI271:AI274)</f>
        <v>-264.34999999999945</v>
      </c>
    </row>
    <row r="276" spans="1:35" x14ac:dyDescent="0.25">
      <c r="A276" t="s">
        <v>41</v>
      </c>
      <c r="G276" s="65"/>
      <c r="I276" t="s">
        <v>59</v>
      </c>
      <c r="P276" s="41">
        <v>0</v>
      </c>
      <c r="Q276" s="40" t="str">
        <f t="shared" si="233"/>
        <v xml:space="preserve"> </v>
      </c>
      <c r="S276" s="149"/>
    </row>
    <row r="277" spans="1:35" x14ac:dyDescent="0.25">
      <c r="A277" s="31">
        <v>15</v>
      </c>
      <c r="B277" s="52">
        <v>61.8</v>
      </c>
      <c r="C277" s="33">
        <v>2.2999999999999998</v>
      </c>
      <c r="D277" s="33">
        <v>9.7100000000000009</v>
      </c>
      <c r="E277" s="33">
        <v>10</v>
      </c>
      <c r="F277" s="35">
        <v>0.77</v>
      </c>
      <c r="G277" s="35"/>
      <c r="H277" s="35"/>
      <c r="I277" s="51">
        <v>1431.29</v>
      </c>
      <c r="J277" s="41">
        <f t="shared" ref="J277:J291" si="283">I277-K277-L277-M277-N277</f>
        <v>165.62599999999998</v>
      </c>
      <c r="K277" s="41">
        <f t="shared" ref="K277:K291" si="284">B277*D277</f>
        <v>600.07799999999997</v>
      </c>
      <c r="L277" s="41">
        <f t="shared" ref="L277:L291" si="285">E277*B277</f>
        <v>618</v>
      </c>
      <c r="M277" s="41">
        <f t="shared" ref="M277:M291" si="286">F277*B277</f>
        <v>47.585999999999999</v>
      </c>
      <c r="N277" s="41">
        <f>G277*B277</f>
        <v>0</v>
      </c>
      <c r="O277" s="41"/>
      <c r="P277" s="41">
        <f t="shared" si="232"/>
        <v>1.3402455127891622</v>
      </c>
      <c r="Q277" s="40">
        <f t="shared" si="233"/>
        <v>1431.29</v>
      </c>
      <c r="R277" s="51">
        <v>1918.28</v>
      </c>
      <c r="S277" s="41">
        <f t="shared" si="281"/>
        <v>221.9795033012179</v>
      </c>
      <c r="T277" s="41">
        <f t="shared" ref="T277:T288" si="287">P277*K277</f>
        <v>804.25184682349482</v>
      </c>
      <c r="U277" s="41">
        <f t="shared" ref="U277:U288" si="288">L277*P277</f>
        <v>828.27172690370219</v>
      </c>
      <c r="V277" s="41">
        <f t="shared" ref="V277:V288" si="289">P277*M277</f>
        <v>63.776922971585066</v>
      </c>
      <c r="W277" s="51"/>
      <c r="X277" s="51"/>
      <c r="Y277" s="41"/>
      <c r="Z277" s="40">
        <f>SUM(S277:Y277)</f>
        <v>1918.2799999999997</v>
      </c>
      <c r="AA277" s="54">
        <f t="shared" ref="AA277:AA291" si="290">Z277-AB277-AC277-AD277-AE277-AF277</f>
        <v>238.17042627280273</v>
      </c>
      <c r="AB277" s="54">
        <f t="shared" ref="AB277:AC282" si="291">T277</f>
        <v>804.25184682349482</v>
      </c>
      <c r="AC277" s="54">
        <f t="shared" si="291"/>
        <v>828.27172690370219</v>
      </c>
      <c r="AD277" s="54">
        <f t="shared" ref="AD277:AD288" si="292">M277</f>
        <v>47.585999999999999</v>
      </c>
      <c r="AE277" s="54">
        <f t="shared" ref="AE277:AF282" si="293">W277</f>
        <v>0</v>
      </c>
      <c r="AF277" s="54">
        <f t="shared" si="293"/>
        <v>0</v>
      </c>
      <c r="AG277" s="54"/>
      <c r="AH277" s="42">
        <f t="shared" ref="AH277:AH288" si="294">SUM(AA277:AG277)</f>
        <v>1918.2799999999995</v>
      </c>
      <c r="AI277" s="56">
        <f t="shared" ref="AI277:AI288" si="295">I277-Z277</f>
        <v>-486.98999999999978</v>
      </c>
    </row>
    <row r="278" spans="1:35" x14ac:dyDescent="0.25">
      <c r="A278" s="31">
        <v>17</v>
      </c>
      <c r="B278" s="52">
        <v>806</v>
      </c>
      <c r="C278" s="33">
        <v>2.2999999999999998</v>
      </c>
      <c r="D278" s="33">
        <v>8.89</v>
      </c>
      <c r="E278" s="33">
        <v>10</v>
      </c>
      <c r="F278" s="35">
        <v>0.77</v>
      </c>
      <c r="G278" s="35"/>
      <c r="H278" s="35"/>
      <c r="I278" s="51">
        <v>10510.24</v>
      </c>
      <c r="J278" s="41">
        <f t="shared" si="283"/>
        <v>-5335.72</v>
      </c>
      <c r="K278" s="41">
        <f t="shared" si="284"/>
        <v>7165.34</v>
      </c>
      <c r="L278" s="41">
        <f t="shared" si="285"/>
        <v>8060</v>
      </c>
      <c r="M278" s="41">
        <f t="shared" si="286"/>
        <v>620.62</v>
      </c>
      <c r="N278" s="41">
        <f t="shared" ref="N278:N291" si="296">G278*B278</f>
        <v>0</v>
      </c>
      <c r="O278" s="41"/>
      <c r="P278" s="41">
        <f t="shared" si="232"/>
        <v>1</v>
      </c>
      <c r="Q278" s="40">
        <f t="shared" si="233"/>
        <v>10510.24</v>
      </c>
      <c r="R278" s="51">
        <v>10510.24</v>
      </c>
      <c r="S278" s="41">
        <f t="shared" si="281"/>
        <v>-5335.72</v>
      </c>
      <c r="T278" s="41">
        <f t="shared" si="287"/>
        <v>7165.34</v>
      </c>
      <c r="U278" s="41">
        <f t="shared" si="288"/>
        <v>8060</v>
      </c>
      <c r="V278" s="41">
        <f t="shared" si="289"/>
        <v>620.62</v>
      </c>
      <c r="W278" s="51"/>
      <c r="X278" s="51"/>
      <c r="Y278" s="41"/>
      <c r="Z278" s="40">
        <f t="shared" ref="Z278:Z288" si="297">SUM(S278:Y278)</f>
        <v>10510.24</v>
      </c>
      <c r="AA278" s="54">
        <f t="shared" si="290"/>
        <v>-5335.72</v>
      </c>
      <c r="AB278" s="54">
        <f t="shared" si="291"/>
        <v>7165.34</v>
      </c>
      <c r="AC278" s="54">
        <f t="shared" si="291"/>
        <v>8060</v>
      </c>
      <c r="AD278" s="54">
        <f t="shared" si="292"/>
        <v>620.62</v>
      </c>
      <c r="AE278" s="54">
        <f t="shared" si="293"/>
        <v>0</v>
      </c>
      <c r="AF278" s="54">
        <f t="shared" si="293"/>
        <v>0</v>
      </c>
      <c r="AG278" s="54"/>
      <c r="AH278" s="42">
        <f t="shared" si="294"/>
        <v>10510.24</v>
      </c>
      <c r="AI278" s="56">
        <f t="shared" si="295"/>
        <v>0</v>
      </c>
    </row>
    <row r="279" spans="1:35" x14ac:dyDescent="0.25">
      <c r="A279" s="31">
        <v>18</v>
      </c>
      <c r="B279" s="52">
        <v>467</v>
      </c>
      <c r="C279" s="33">
        <v>2.48</v>
      </c>
      <c r="D279" s="33">
        <v>8.4</v>
      </c>
      <c r="E279" s="33">
        <v>3.59</v>
      </c>
      <c r="F279" s="35">
        <v>0.77</v>
      </c>
      <c r="G279" s="35">
        <v>5.51</v>
      </c>
      <c r="H279" s="35"/>
      <c r="I279" s="51">
        <v>26113.43</v>
      </c>
      <c r="J279" s="41">
        <f t="shared" si="283"/>
        <v>1158.1600000000035</v>
      </c>
      <c r="K279" s="41">
        <f t="shared" si="284"/>
        <v>3922.8</v>
      </c>
      <c r="L279" s="41">
        <f t="shared" si="285"/>
        <v>1676.53</v>
      </c>
      <c r="M279" s="41">
        <f t="shared" si="286"/>
        <v>359.59000000000003</v>
      </c>
      <c r="N279" s="41">
        <v>18996.349999999999</v>
      </c>
      <c r="O279" s="41"/>
      <c r="P279" s="41">
        <f t="shared" si="232"/>
        <v>0.62774939944695118</v>
      </c>
      <c r="Q279" s="40">
        <f t="shared" si="233"/>
        <v>26113.43</v>
      </c>
      <c r="R279" s="51">
        <v>16392.689999999999</v>
      </c>
      <c r="S279" s="41">
        <f>R279-T279-U279-V279-W279-X279</f>
        <v>3376.3715486475721</v>
      </c>
      <c r="T279" s="41">
        <f t="shared" si="287"/>
        <v>2462.5353441505004</v>
      </c>
      <c r="U279" s="41">
        <f t="shared" si="288"/>
        <v>1052.440700654797</v>
      </c>
      <c r="V279" s="41">
        <f t="shared" si="289"/>
        <v>225.73240654712919</v>
      </c>
      <c r="W279" s="51"/>
      <c r="X279" s="51">
        <v>9275.61</v>
      </c>
      <c r="Y279" s="41"/>
      <c r="Z279" s="40">
        <f t="shared" si="297"/>
        <v>16392.689999999999</v>
      </c>
      <c r="AA279" s="54">
        <f t="shared" si="290"/>
        <v>3242.5139551947013</v>
      </c>
      <c r="AB279" s="54">
        <f t="shared" si="291"/>
        <v>2462.5353441505004</v>
      </c>
      <c r="AC279" s="54">
        <f t="shared" si="291"/>
        <v>1052.440700654797</v>
      </c>
      <c r="AD279" s="54">
        <f t="shared" si="292"/>
        <v>359.59000000000003</v>
      </c>
      <c r="AE279" s="54">
        <f t="shared" si="293"/>
        <v>0</v>
      </c>
      <c r="AF279" s="54">
        <f t="shared" si="293"/>
        <v>9275.61</v>
      </c>
      <c r="AG279" s="54"/>
      <c r="AH279" s="42">
        <f t="shared" si="294"/>
        <v>16392.689999999999</v>
      </c>
      <c r="AI279" s="56">
        <f t="shared" si="295"/>
        <v>9720.7400000000016</v>
      </c>
    </row>
    <row r="280" spans="1:35" x14ac:dyDescent="0.25">
      <c r="A280" s="31">
        <v>19</v>
      </c>
      <c r="B280" s="52">
        <v>477.2</v>
      </c>
      <c r="C280" s="33">
        <v>2.48</v>
      </c>
      <c r="D280" s="33">
        <v>9.3000000000000007</v>
      </c>
      <c r="E280" s="33">
        <v>4.09</v>
      </c>
      <c r="F280" s="35">
        <v>0.77</v>
      </c>
      <c r="G280" s="35">
        <v>5.51</v>
      </c>
      <c r="H280" s="35"/>
      <c r="I280" s="51">
        <v>10677.31</v>
      </c>
      <c r="J280" s="41">
        <f t="shared" si="283"/>
        <v>1290.7779999999998</v>
      </c>
      <c r="K280" s="41">
        <f t="shared" si="284"/>
        <v>4437.96</v>
      </c>
      <c r="L280" s="41">
        <f t="shared" si="285"/>
        <v>1951.7479999999998</v>
      </c>
      <c r="M280" s="41">
        <f t="shared" si="286"/>
        <v>367.44400000000002</v>
      </c>
      <c r="N280" s="41">
        <v>2629.38</v>
      </c>
      <c r="O280" s="41"/>
      <c r="P280" s="41">
        <f t="shared" si="232"/>
        <v>0.49111058871569713</v>
      </c>
      <c r="Q280" s="40">
        <f t="shared" si="233"/>
        <v>10677.31</v>
      </c>
      <c r="R280" s="51">
        <v>5243.74</v>
      </c>
      <c r="S280" s="41">
        <f>R280-T280-U280-V280-W280-X280</f>
        <v>634.79110323854934</v>
      </c>
      <c r="T280" s="41">
        <f t="shared" si="287"/>
        <v>2179.5291482967154</v>
      </c>
      <c r="U280" s="41">
        <f t="shared" si="288"/>
        <v>958.52410930468432</v>
      </c>
      <c r="V280" s="41">
        <f t="shared" si="289"/>
        <v>180.45563916005062</v>
      </c>
      <c r="W280" s="51"/>
      <c r="X280" s="51">
        <v>1290.44</v>
      </c>
      <c r="Y280" s="41"/>
      <c r="Z280" s="40">
        <f t="shared" si="297"/>
        <v>5243.74</v>
      </c>
      <c r="AA280" s="54">
        <f t="shared" si="290"/>
        <v>447.8027423986</v>
      </c>
      <c r="AB280" s="54">
        <f t="shared" si="291"/>
        <v>2179.5291482967154</v>
      </c>
      <c r="AC280" s="54">
        <f t="shared" si="291"/>
        <v>958.52410930468432</v>
      </c>
      <c r="AD280" s="54">
        <f t="shared" si="292"/>
        <v>367.44400000000002</v>
      </c>
      <c r="AE280" s="54">
        <f t="shared" si="293"/>
        <v>0</v>
      </c>
      <c r="AF280" s="54">
        <f t="shared" si="293"/>
        <v>1290.44</v>
      </c>
      <c r="AG280" s="54"/>
      <c r="AH280" s="42">
        <f t="shared" si="294"/>
        <v>5243.74</v>
      </c>
      <c r="AI280" s="56">
        <f t="shared" si="295"/>
        <v>5433.57</v>
      </c>
    </row>
    <row r="281" spans="1:35" x14ac:dyDescent="0.25">
      <c r="A281" s="31">
        <v>20</v>
      </c>
      <c r="B281" s="52">
        <v>623.6</v>
      </c>
      <c r="C281" s="33">
        <v>2.48</v>
      </c>
      <c r="D281" s="33">
        <v>8.8800000000000008</v>
      </c>
      <c r="E281" s="33">
        <v>3.26</v>
      </c>
      <c r="F281" s="35">
        <v>0.77</v>
      </c>
      <c r="G281" s="35">
        <v>5.51</v>
      </c>
      <c r="H281" s="113"/>
      <c r="I281" s="51">
        <v>13683.78</v>
      </c>
      <c r="J281" s="41">
        <f t="shared" si="283"/>
        <v>1696.2039999999993</v>
      </c>
      <c r="K281" s="41">
        <f t="shared" si="284"/>
        <v>5537.5680000000011</v>
      </c>
      <c r="L281" s="41">
        <f t="shared" si="285"/>
        <v>2032.9359999999999</v>
      </c>
      <c r="M281" s="41">
        <f t="shared" si="286"/>
        <v>480.17200000000003</v>
      </c>
      <c r="N281" s="41">
        <v>3936.9</v>
      </c>
      <c r="O281" s="41"/>
      <c r="P281" s="41">
        <f t="shared" si="232"/>
        <v>0.44678444114126359</v>
      </c>
      <c r="Q281" s="40">
        <f t="shared" si="233"/>
        <v>13683.78</v>
      </c>
      <c r="R281" s="51">
        <v>6113.7</v>
      </c>
      <c r="S281" s="41">
        <f>R281-T281-U281-V281-W281-X281</f>
        <v>923.29322253061605</v>
      </c>
      <c r="T281" s="41">
        <f t="shared" si="287"/>
        <v>2474.099224161745</v>
      </c>
      <c r="U281" s="41">
        <f t="shared" si="288"/>
        <v>908.28417463595576</v>
      </c>
      <c r="V281" s="41">
        <f t="shared" si="289"/>
        <v>214.53337867168284</v>
      </c>
      <c r="W281" s="51"/>
      <c r="X281" s="51">
        <v>1593.49</v>
      </c>
      <c r="Y281" s="41"/>
      <c r="Z281" s="40">
        <f t="shared" si="297"/>
        <v>6113.6999999999989</v>
      </c>
      <c r="AA281" s="54">
        <f t="shared" si="290"/>
        <v>657.65460120229795</v>
      </c>
      <c r="AB281" s="54">
        <f t="shared" si="291"/>
        <v>2474.099224161745</v>
      </c>
      <c r="AC281" s="54">
        <f t="shared" si="291"/>
        <v>908.28417463595576</v>
      </c>
      <c r="AD281" s="54">
        <f t="shared" si="292"/>
        <v>480.17200000000003</v>
      </c>
      <c r="AE281" s="54">
        <f t="shared" si="293"/>
        <v>0</v>
      </c>
      <c r="AF281" s="54">
        <f t="shared" si="293"/>
        <v>1593.49</v>
      </c>
      <c r="AG281" s="54"/>
      <c r="AH281" s="42">
        <f t="shared" si="294"/>
        <v>6113.6999999999989</v>
      </c>
      <c r="AI281" s="56">
        <f t="shared" si="295"/>
        <v>7570.0800000000017</v>
      </c>
    </row>
    <row r="282" spans="1:35" x14ac:dyDescent="0.25">
      <c r="A282" s="31">
        <v>42</v>
      </c>
      <c r="B282" s="52">
        <v>86.3</v>
      </c>
      <c r="C282" s="33">
        <v>2.48</v>
      </c>
      <c r="D282" s="33">
        <v>8.64</v>
      </c>
      <c r="E282" s="33">
        <v>4</v>
      </c>
      <c r="F282" s="35">
        <v>0.77</v>
      </c>
      <c r="G282" s="35">
        <v>5.51</v>
      </c>
      <c r="H282" s="35"/>
      <c r="I282" s="51">
        <v>1878.75</v>
      </c>
      <c r="J282" s="41">
        <f t="shared" si="283"/>
        <v>245.95399999999989</v>
      </c>
      <c r="K282" s="41">
        <f t="shared" si="284"/>
        <v>745.63200000000006</v>
      </c>
      <c r="L282" s="41">
        <f t="shared" si="285"/>
        <v>345.2</v>
      </c>
      <c r="M282" s="41">
        <f t="shared" si="286"/>
        <v>66.450999999999993</v>
      </c>
      <c r="N282" s="41">
        <f t="shared" si="296"/>
        <v>475.51299999999998</v>
      </c>
      <c r="O282" s="41"/>
      <c r="P282" s="41">
        <f t="shared" si="232"/>
        <v>1.0130139720558882</v>
      </c>
      <c r="Q282" s="40">
        <f t="shared" si="233"/>
        <v>1878.75</v>
      </c>
      <c r="R282" s="51">
        <v>1903.2</v>
      </c>
      <c r="S282" s="41">
        <f>R282-T282-U282-V282-W282-X282</f>
        <v>730.85615137724562</v>
      </c>
      <c r="T282" s="41">
        <f t="shared" si="287"/>
        <v>755.33563401197603</v>
      </c>
      <c r="U282" s="41">
        <f t="shared" si="288"/>
        <v>349.69242315369257</v>
      </c>
      <c r="V282" s="41">
        <f t="shared" si="289"/>
        <v>67.315791457085822</v>
      </c>
      <c r="W282" s="51"/>
      <c r="X282" s="51"/>
      <c r="Y282" s="41"/>
      <c r="Z282" s="40">
        <f t="shared" si="297"/>
        <v>1903.2</v>
      </c>
      <c r="AA282" s="54">
        <f t="shared" si="290"/>
        <v>731.72094283433148</v>
      </c>
      <c r="AB282" s="54">
        <f t="shared" si="291"/>
        <v>755.33563401197603</v>
      </c>
      <c r="AC282" s="54">
        <f t="shared" si="291"/>
        <v>349.69242315369257</v>
      </c>
      <c r="AD282" s="54">
        <f t="shared" si="292"/>
        <v>66.450999999999993</v>
      </c>
      <c r="AE282" s="54">
        <f t="shared" si="293"/>
        <v>0</v>
      </c>
      <c r="AF282" s="54">
        <f t="shared" si="293"/>
        <v>0</v>
      </c>
      <c r="AG282" s="54"/>
      <c r="AH282" s="42">
        <f t="shared" si="294"/>
        <v>1903.2</v>
      </c>
      <c r="AI282" s="56">
        <f t="shared" si="295"/>
        <v>-24.450000000000045</v>
      </c>
    </row>
    <row r="283" spans="1:35" x14ac:dyDescent="0.25">
      <c r="A283" s="31"/>
      <c r="B283" s="52"/>
      <c r="C283" s="33"/>
      <c r="D283" s="33"/>
      <c r="E283" s="33"/>
      <c r="F283" s="35"/>
      <c r="G283" s="35"/>
      <c r="H283" s="35"/>
      <c r="I283" s="51"/>
      <c r="J283" s="41">
        <f t="shared" si="283"/>
        <v>0</v>
      </c>
      <c r="K283" s="41">
        <f t="shared" si="284"/>
        <v>0</v>
      </c>
      <c r="L283" s="41">
        <f t="shared" si="285"/>
        <v>0</v>
      </c>
      <c r="M283" s="41">
        <f t="shared" si="286"/>
        <v>0</v>
      </c>
      <c r="N283" s="41">
        <f t="shared" si="296"/>
        <v>0</v>
      </c>
      <c r="O283" s="41"/>
      <c r="P283" s="41"/>
      <c r="Q283" s="40">
        <f t="shared" si="233"/>
        <v>0</v>
      </c>
      <c r="R283" s="51"/>
      <c r="S283" s="41"/>
      <c r="T283" s="41"/>
      <c r="U283" s="41"/>
      <c r="V283" s="41">
        <f t="shared" si="289"/>
        <v>0</v>
      </c>
      <c r="W283" s="51"/>
      <c r="X283" s="51"/>
      <c r="Y283" s="41"/>
      <c r="Z283" s="40"/>
      <c r="AA283" s="54">
        <f t="shared" si="290"/>
        <v>0</v>
      </c>
      <c r="AB283" s="54"/>
      <c r="AC283" s="54"/>
      <c r="AD283" s="54">
        <f t="shared" si="292"/>
        <v>0</v>
      </c>
      <c r="AE283" s="54"/>
      <c r="AF283" s="54"/>
      <c r="AG283" s="54"/>
      <c r="AH283" s="42"/>
      <c r="AI283" s="56"/>
    </row>
    <row r="284" spans="1:35" x14ac:dyDescent="0.25">
      <c r="A284" s="31"/>
      <c r="B284" s="52"/>
      <c r="C284" s="33"/>
      <c r="D284" s="33"/>
      <c r="E284" s="33"/>
      <c r="F284" s="35"/>
      <c r="G284" s="35"/>
      <c r="H284" s="35"/>
      <c r="I284" s="51"/>
      <c r="J284" s="41">
        <f t="shared" si="283"/>
        <v>0</v>
      </c>
      <c r="K284" s="41">
        <f t="shared" si="284"/>
        <v>0</v>
      </c>
      <c r="L284" s="41">
        <f t="shared" si="285"/>
        <v>0</v>
      </c>
      <c r="M284" s="41">
        <f t="shared" si="286"/>
        <v>0</v>
      </c>
      <c r="N284" s="41">
        <f t="shared" si="296"/>
        <v>0</v>
      </c>
      <c r="O284" s="41"/>
      <c r="P284" s="41"/>
      <c r="Q284" s="40">
        <f t="shared" si="233"/>
        <v>0</v>
      </c>
      <c r="R284" s="51"/>
      <c r="S284" s="41"/>
      <c r="T284" s="41"/>
      <c r="U284" s="41"/>
      <c r="V284" s="41">
        <f t="shared" si="289"/>
        <v>0</v>
      </c>
      <c r="W284" s="51"/>
      <c r="X284" s="51"/>
      <c r="Y284" s="41"/>
      <c r="Z284" s="40"/>
      <c r="AA284" s="54">
        <f t="shared" si="290"/>
        <v>0</v>
      </c>
      <c r="AB284" s="54"/>
      <c r="AC284" s="54"/>
      <c r="AD284" s="54">
        <f t="shared" si="292"/>
        <v>0</v>
      </c>
      <c r="AE284" s="54"/>
      <c r="AF284" s="54"/>
      <c r="AG284" s="54"/>
      <c r="AH284" s="42"/>
      <c r="AI284" s="56"/>
    </row>
    <row r="285" spans="1:35" x14ac:dyDescent="0.25">
      <c r="A285" s="31">
        <v>65</v>
      </c>
      <c r="B285" s="52">
        <v>1044.7</v>
      </c>
      <c r="C285" s="33">
        <v>2.2999999999999998</v>
      </c>
      <c r="D285" s="33">
        <v>8.73</v>
      </c>
      <c r="E285" s="33">
        <v>3.44</v>
      </c>
      <c r="F285" s="35">
        <v>0.77</v>
      </c>
      <c r="G285" s="35"/>
      <c r="H285" s="35"/>
      <c r="I285" s="51">
        <v>15830.92</v>
      </c>
      <c r="J285" s="41">
        <f t="shared" si="283"/>
        <v>2312.5019999999986</v>
      </c>
      <c r="K285" s="41">
        <f t="shared" si="284"/>
        <v>9120.2310000000016</v>
      </c>
      <c r="L285" s="41">
        <f t="shared" si="285"/>
        <v>3593.768</v>
      </c>
      <c r="M285" s="41">
        <f t="shared" si="286"/>
        <v>804.4190000000001</v>
      </c>
      <c r="N285" s="41">
        <f t="shared" si="296"/>
        <v>0</v>
      </c>
      <c r="O285" s="41"/>
      <c r="P285" s="41">
        <f t="shared" si="232"/>
        <v>1.3020784641701175</v>
      </c>
      <c r="Q285" s="40">
        <f t="shared" si="233"/>
        <v>15830.92</v>
      </c>
      <c r="R285" s="51">
        <v>20613.099999999999</v>
      </c>
      <c r="S285" s="41">
        <f>R285-T285-U285-V285</f>
        <v>3011.0590525503249</v>
      </c>
      <c r="T285" s="41">
        <f t="shared" si="287"/>
        <v>11875.256373356697</v>
      </c>
      <c r="U285" s="41">
        <f t="shared" si="288"/>
        <v>4679.367918023715</v>
      </c>
      <c r="V285" s="41">
        <f t="shared" si="289"/>
        <v>1047.416656069262</v>
      </c>
      <c r="W285" s="51"/>
      <c r="X285" s="51"/>
      <c r="Y285" s="41"/>
      <c r="Z285" s="40">
        <f t="shared" si="297"/>
        <v>20613.099999999999</v>
      </c>
      <c r="AA285" s="54">
        <f t="shared" si="290"/>
        <v>3254.056708619587</v>
      </c>
      <c r="AB285" s="54">
        <f>T285</f>
        <v>11875.256373356697</v>
      </c>
      <c r="AC285" s="54">
        <f>U285</f>
        <v>4679.367918023715</v>
      </c>
      <c r="AD285" s="54">
        <f t="shared" si="292"/>
        <v>804.4190000000001</v>
      </c>
      <c r="AE285" s="54">
        <f>W285</f>
        <v>0</v>
      </c>
      <c r="AF285" s="54">
        <f>X285</f>
        <v>0</v>
      </c>
      <c r="AG285" s="54"/>
      <c r="AH285" s="42">
        <f t="shared" si="294"/>
        <v>20613.100000000002</v>
      </c>
      <c r="AI285" s="56">
        <f t="shared" si="295"/>
        <v>-4782.1799999999985</v>
      </c>
    </row>
    <row r="286" spans="1:35" x14ac:dyDescent="0.25">
      <c r="A286" s="31"/>
      <c r="B286" s="52"/>
      <c r="C286" s="33"/>
      <c r="D286" s="33"/>
      <c r="E286" s="33"/>
      <c r="F286" s="35"/>
      <c r="G286" s="35"/>
      <c r="H286" s="35"/>
      <c r="I286" s="51"/>
      <c r="J286" s="41">
        <f t="shared" si="283"/>
        <v>0</v>
      </c>
      <c r="K286" s="41">
        <f t="shared" si="284"/>
        <v>0</v>
      </c>
      <c r="L286" s="41">
        <f t="shared" si="285"/>
        <v>0</v>
      </c>
      <c r="M286" s="41">
        <f t="shared" si="286"/>
        <v>0</v>
      </c>
      <c r="N286" s="41">
        <f t="shared" si="296"/>
        <v>0</v>
      </c>
      <c r="O286" s="41"/>
      <c r="P286" s="41"/>
      <c r="Q286" s="40">
        <f t="shared" si="233"/>
        <v>0</v>
      </c>
      <c r="R286" s="51"/>
      <c r="S286" s="41"/>
      <c r="T286" s="41"/>
      <c r="U286" s="41"/>
      <c r="V286" s="41">
        <f t="shared" si="289"/>
        <v>0</v>
      </c>
      <c r="W286" s="51"/>
      <c r="X286" s="51"/>
      <c r="Y286" s="41"/>
      <c r="Z286" s="40"/>
      <c r="AA286" s="54">
        <f t="shared" si="290"/>
        <v>0</v>
      </c>
      <c r="AB286" s="54"/>
      <c r="AC286" s="54"/>
      <c r="AD286" s="54">
        <f t="shared" si="292"/>
        <v>0</v>
      </c>
      <c r="AE286" s="54"/>
      <c r="AF286" s="54"/>
      <c r="AG286" s="54"/>
      <c r="AH286" s="42"/>
      <c r="AI286" s="56"/>
    </row>
    <row r="287" spans="1:35" x14ac:dyDescent="0.25">
      <c r="A287" s="31"/>
      <c r="B287" s="52"/>
      <c r="C287" s="33"/>
      <c r="D287" s="33"/>
      <c r="E287" s="33"/>
      <c r="F287" s="35"/>
      <c r="G287" s="35"/>
      <c r="H287" s="35"/>
      <c r="I287" s="51"/>
      <c r="J287" s="41">
        <f t="shared" si="283"/>
        <v>0</v>
      </c>
      <c r="K287" s="41">
        <f t="shared" si="284"/>
        <v>0</v>
      </c>
      <c r="L287" s="41">
        <f t="shared" si="285"/>
        <v>0</v>
      </c>
      <c r="M287" s="41">
        <f t="shared" si="286"/>
        <v>0</v>
      </c>
      <c r="N287" s="41">
        <f t="shared" si="296"/>
        <v>0</v>
      </c>
      <c r="O287" s="41"/>
      <c r="P287" s="41"/>
      <c r="Q287" s="40">
        <f t="shared" si="233"/>
        <v>0</v>
      </c>
      <c r="R287" s="51"/>
      <c r="S287" s="41"/>
      <c r="T287" s="41"/>
      <c r="U287" s="41"/>
      <c r="V287" s="41">
        <f t="shared" si="289"/>
        <v>0</v>
      </c>
      <c r="W287" s="51"/>
      <c r="X287" s="51"/>
      <c r="Y287" s="41"/>
      <c r="Z287" s="40"/>
      <c r="AA287" s="54">
        <f t="shared" si="290"/>
        <v>0</v>
      </c>
      <c r="AB287" s="54"/>
      <c r="AC287" s="54"/>
      <c r="AD287" s="54">
        <f t="shared" si="292"/>
        <v>0</v>
      </c>
      <c r="AE287" s="54"/>
      <c r="AF287" s="54"/>
      <c r="AG287" s="54"/>
      <c r="AH287" s="42"/>
      <c r="AI287" s="56"/>
    </row>
    <row r="288" spans="1:35" x14ac:dyDescent="0.25">
      <c r="A288" s="31">
        <v>67</v>
      </c>
      <c r="B288" s="52">
        <v>311.89999999999998</v>
      </c>
      <c r="C288" s="33">
        <v>2.2999999999999998</v>
      </c>
      <c r="D288" s="33">
        <v>9.2899999999999991</v>
      </c>
      <c r="E288" s="33">
        <v>2.75</v>
      </c>
      <c r="F288" s="35">
        <v>0.77</v>
      </c>
      <c r="G288" s="35"/>
      <c r="H288" s="35"/>
      <c r="I288" s="51">
        <v>4722.18</v>
      </c>
      <c r="J288" s="41">
        <f t="shared" si="283"/>
        <v>726.74100000000089</v>
      </c>
      <c r="K288" s="41">
        <f t="shared" si="284"/>
        <v>2897.5509999999995</v>
      </c>
      <c r="L288" s="41">
        <f t="shared" si="285"/>
        <v>857.72499999999991</v>
      </c>
      <c r="M288" s="41">
        <f t="shared" si="286"/>
        <v>240.16299999999998</v>
      </c>
      <c r="N288" s="41">
        <f t="shared" si="296"/>
        <v>0</v>
      </c>
      <c r="O288" s="41"/>
      <c r="P288" s="41">
        <f t="shared" si="232"/>
        <v>0.6614317963313554</v>
      </c>
      <c r="Q288" s="40">
        <f t="shared" si="233"/>
        <v>4722.18</v>
      </c>
      <c r="R288" s="51">
        <v>3123.4</v>
      </c>
      <c r="S288" s="41">
        <f>R288-T288-U288-V288</f>
        <v>480.68960509764617</v>
      </c>
      <c r="T288" s="41">
        <f t="shared" si="287"/>
        <v>1916.5323628917149</v>
      </c>
      <c r="U288" s="41">
        <f t="shared" si="288"/>
        <v>567.32658750831172</v>
      </c>
      <c r="V288" s="41">
        <f t="shared" si="289"/>
        <v>158.8514445023273</v>
      </c>
      <c r="W288" s="51"/>
      <c r="X288" s="51"/>
      <c r="Y288" s="41"/>
      <c r="Z288" s="40">
        <f t="shared" si="297"/>
        <v>3123.4</v>
      </c>
      <c r="AA288" s="54">
        <f t="shared" si="290"/>
        <v>399.37804959997345</v>
      </c>
      <c r="AB288" s="54">
        <f>T288</f>
        <v>1916.5323628917149</v>
      </c>
      <c r="AC288" s="54">
        <f>U288</f>
        <v>567.32658750831172</v>
      </c>
      <c r="AD288" s="54">
        <f t="shared" si="292"/>
        <v>240.16299999999998</v>
      </c>
      <c r="AE288" s="54">
        <f>W288</f>
        <v>0</v>
      </c>
      <c r="AF288" s="54">
        <f>X288</f>
        <v>0</v>
      </c>
      <c r="AG288" s="54"/>
      <c r="AH288" s="42">
        <f t="shared" si="294"/>
        <v>3123.4</v>
      </c>
      <c r="AI288" s="56">
        <f t="shared" si="295"/>
        <v>1598.7800000000002</v>
      </c>
    </row>
    <row r="289" spans="1:35" x14ac:dyDescent="0.25">
      <c r="A289" s="32" t="s">
        <v>37</v>
      </c>
      <c r="B289" s="53">
        <f>SUM(B277:B288)</f>
        <v>3878.5000000000005</v>
      </c>
      <c r="C289" s="33"/>
      <c r="D289" s="34"/>
      <c r="E289" s="34"/>
      <c r="F289" s="35"/>
      <c r="G289" s="35"/>
      <c r="H289" s="35"/>
      <c r="I289" s="43">
        <f>SUM(I277:I288)</f>
        <v>84847.9</v>
      </c>
      <c r="J289" s="43">
        <f t="shared" ref="J289:O289" si="298">SUM(J277:J288)</f>
        <v>2260.2450000000017</v>
      </c>
      <c r="K289" s="43">
        <f t="shared" si="298"/>
        <v>34427.160000000003</v>
      </c>
      <c r="L289" s="43">
        <f t="shared" si="298"/>
        <v>19135.906999999999</v>
      </c>
      <c r="M289" s="43">
        <f t="shared" si="298"/>
        <v>2986.4450000000002</v>
      </c>
      <c r="N289" s="43">
        <f t="shared" si="298"/>
        <v>26038.143</v>
      </c>
      <c r="O289" s="43">
        <f t="shared" si="298"/>
        <v>0</v>
      </c>
      <c r="P289" s="41">
        <f t="shared" si="232"/>
        <v>0.77572161479541624</v>
      </c>
      <c r="Q289" s="40">
        <f t="shared" si="233"/>
        <v>84847.9</v>
      </c>
      <c r="R289" s="43">
        <f>SUM(R277:R288)</f>
        <v>65818.349999999991</v>
      </c>
      <c r="S289" s="43">
        <f t="shared" ref="S289:S292" si="299">R289-T289-U289-V289</f>
        <v>16202.860186743168</v>
      </c>
      <c r="T289" s="43">
        <f>SUM(T277:T288)</f>
        <v>29632.879933692842</v>
      </c>
      <c r="U289" s="43">
        <f>SUM(U277:U288)</f>
        <v>17403.907640184858</v>
      </c>
      <c r="V289" s="43">
        <f>SUM(V277:V288)</f>
        <v>2578.7022393791231</v>
      </c>
      <c r="W289" s="43">
        <f t="shared" ref="W289:X289" si="300">SUM(W277:W288)</f>
        <v>0</v>
      </c>
      <c r="X289" s="43">
        <f t="shared" si="300"/>
        <v>12159.54</v>
      </c>
      <c r="Y289" s="41"/>
      <c r="Z289" s="40">
        <f t="shared" ref="Z289:AF289" si="301">SUM(Z277:Z288)</f>
        <v>65818.349999999991</v>
      </c>
      <c r="AA289" s="54">
        <f t="shared" si="290"/>
        <v>3635.5774261222905</v>
      </c>
      <c r="AB289" s="55">
        <f t="shared" si="301"/>
        <v>29632.879933692842</v>
      </c>
      <c r="AC289" s="55">
        <f t="shared" si="301"/>
        <v>17403.907640184858</v>
      </c>
      <c r="AD289" s="55">
        <f t="shared" si="301"/>
        <v>2986.4450000000002</v>
      </c>
      <c r="AE289" s="55">
        <f t="shared" si="301"/>
        <v>0</v>
      </c>
      <c r="AF289" s="55">
        <f t="shared" si="301"/>
        <v>12159.54</v>
      </c>
      <c r="AG289" s="54"/>
      <c r="AH289" s="42">
        <f>SUM(AH277:AH288)</f>
        <v>65818.349999999991</v>
      </c>
      <c r="AI289" s="56">
        <f>SUM(AI277:AI288)</f>
        <v>19029.550000000003</v>
      </c>
    </row>
    <row r="290" spans="1:35" x14ac:dyDescent="0.25">
      <c r="A290" t="s">
        <v>60</v>
      </c>
      <c r="I290" s="153"/>
      <c r="J290" s="151"/>
      <c r="K290" s="151"/>
      <c r="L290" s="151"/>
      <c r="M290" s="151"/>
      <c r="N290" s="151"/>
      <c r="P290" s="41">
        <v>0</v>
      </c>
      <c r="Q290" s="40">
        <f t="shared" si="233"/>
        <v>0</v>
      </c>
      <c r="S290" s="149"/>
      <c r="AA290" s="154"/>
    </row>
    <row r="291" spans="1:35" x14ac:dyDescent="0.25">
      <c r="A291" s="31">
        <v>1</v>
      </c>
      <c r="B291" s="52">
        <v>9</v>
      </c>
      <c r="C291" s="33">
        <v>2.2999999999999998</v>
      </c>
      <c r="D291" s="33">
        <v>10.18</v>
      </c>
      <c r="E291" s="33">
        <v>10.050000000000001</v>
      </c>
      <c r="F291" s="35">
        <v>0.77</v>
      </c>
      <c r="G291" s="35"/>
      <c r="H291" s="35"/>
      <c r="I291" s="51">
        <v>209.7</v>
      </c>
      <c r="J291" s="41">
        <f t="shared" si="283"/>
        <v>20.699999999999982</v>
      </c>
      <c r="K291" s="41">
        <f t="shared" si="284"/>
        <v>91.62</v>
      </c>
      <c r="L291" s="41">
        <f t="shared" si="285"/>
        <v>90.45</v>
      </c>
      <c r="M291" s="41">
        <f t="shared" si="286"/>
        <v>6.93</v>
      </c>
      <c r="N291" s="41">
        <f t="shared" si="296"/>
        <v>0</v>
      </c>
      <c r="O291" s="41"/>
      <c r="P291" s="41">
        <v>0</v>
      </c>
      <c r="Q291" s="40">
        <f t="shared" si="233"/>
        <v>209.7</v>
      </c>
      <c r="R291" s="51">
        <v>0</v>
      </c>
      <c r="S291" s="41">
        <f t="shared" si="299"/>
        <v>0</v>
      </c>
      <c r="T291" s="41">
        <f>P291*K291</f>
        <v>0</v>
      </c>
      <c r="U291" s="41">
        <f>L291*P291</f>
        <v>0</v>
      </c>
      <c r="V291" s="41">
        <f t="shared" ref="V291" si="302">P291*M291</f>
        <v>0</v>
      </c>
      <c r="W291" s="51"/>
      <c r="X291" s="51"/>
      <c r="Y291" s="41"/>
      <c r="Z291" s="40">
        <f>SUM(S291:Y291)</f>
        <v>0</v>
      </c>
      <c r="AA291" s="54">
        <f t="shared" si="290"/>
        <v>0</v>
      </c>
      <c r="AB291" s="54">
        <f t="shared" ref="AA291:AF293" si="303">T291</f>
        <v>0</v>
      </c>
      <c r="AC291" s="54">
        <f t="shared" si="303"/>
        <v>0</v>
      </c>
      <c r="AD291" s="54">
        <f t="shared" si="303"/>
        <v>0</v>
      </c>
      <c r="AE291" s="54">
        <f t="shared" si="303"/>
        <v>0</v>
      </c>
      <c r="AF291" s="54">
        <f t="shared" si="303"/>
        <v>0</v>
      </c>
      <c r="AG291" s="54"/>
      <c r="AH291" s="42">
        <f>SUM(AA291:AG291)</f>
        <v>0</v>
      </c>
      <c r="AI291" s="56">
        <f>I291-Z291</f>
        <v>209.7</v>
      </c>
    </row>
    <row r="292" spans="1:35" x14ac:dyDescent="0.25">
      <c r="A292" s="31">
        <v>2</v>
      </c>
      <c r="B292" s="52">
        <v>162.80000000000001</v>
      </c>
      <c r="C292" s="33">
        <v>2.2999999999999998</v>
      </c>
      <c r="D292" s="33">
        <v>9.98</v>
      </c>
      <c r="E292" s="33">
        <v>10.41</v>
      </c>
      <c r="F292" s="35">
        <v>0.77</v>
      </c>
      <c r="G292" s="35"/>
      <c r="H292" s="35"/>
      <c r="I292" s="51">
        <v>3819.29</v>
      </c>
      <c r="J292" s="41">
        <f>I292-K292-L292-M292-N292</f>
        <v>374.44199999999978</v>
      </c>
      <c r="K292" s="41">
        <f>B292*D292</f>
        <v>1624.7440000000001</v>
      </c>
      <c r="L292" s="41">
        <f>E292*B292</f>
        <v>1694.748</v>
      </c>
      <c r="M292" s="41">
        <f>F292*B292</f>
        <v>125.35600000000001</v>
      </c>
      <c r="N292" s="41">
        <f>G292*B292</f>
        <v>0</v>
      </c>
      <c r="O292" s="41"/>
      <c r="P292" s="41">
        <f t="shared" si="232"/>
        <v>2.8268473983384346</v>
      </c>
      <c r="Q292" s="40">
        <f t="shared" si="233"/>
        <v>3819.29</v>
      </c>
      <c r="R292" s="51">
        <v>10796.55</v>
      </c>
      <c r="S292" s="41">
        <f t="shared" si="299"/>
        <v>1058.4903935286388</v>
      </c>
      <c r="T292" s="41">
        <f>P292*K292</f>
        <v>4592.9033493659817</v>
      </c>
      <c r="U292" s="41">
        <f>L292*P292</f>
        <v>4790.7939746392658</v>
      </c>
      <c r="V292" s="41">
        <f t="shared" ref="V292" si="304">P292*M292</f>
        <v>354.36228246611284</v>
      </c>
      <c r="W292" s="51"/>
      <c r="X292" s="51"/>
      <c r="Y292" s="41"/>
      <c r="Z292" s="40">
        <f>SUM(S292:Y292)</f>
        <v>10796.55</v>
      </c>
      <c r="AA292" s="54">
        <f t="shared" si="303"/>
        <v>1058.4903935286388</v>
      </c>
      <c r="AB292" s="54">
        <f t="shared" si="303"/>
        <v>4592.9033493659817</v>
      </c>
      <c r="AC292" s="54">
        <f t="shared" si="303"/>
        <v>4790.7939746392658</v>
      </c>
      <c r="AD292" s="54">
        <f t="shared" si="303"/>
        <v>354.36228246611284</v>
      </c>
      <c r="AE292" s="54">
        <f t="shared" si="303"/>
        <v>0</v>
      </c>
      <c r="AF292" s="54">
        <f t="shared" si="303"/>
        <v>0</v>
      </c>
      <c r="AG292" s="54"/>
      <c r="AH292" s="42">
        <f>SUM(AA292:AG292)</f>
        <v>10796.55</v>
      </c>
      <c r="AI292" s="56">
        <f>I292-Z292</f>
        <v>-6977.2599999999993</v>
      </c>
    </row>
    <row r="293" spans="1:35" x14ac:dyDescent="0.25">
      <c r="A293" s="31">
        <v>3</v>
      </c>
      <c r="B293" s="52"/>
      <c r="C293" s="33"/>
      <c r="D293" s="33"/>
      <c r="E293" s="33"/>
      <c r="F293" s="35"/>
      <c r="G293" s="35"/>
      <c r="H293" s="35"/>
      <c r="I293" s="51"/>
      <c r="J293" s="41">
        <v>0</v>
      </c>
      <c r="K293" s="41">
        <v>0</v>
      </c>
      <c r="L293" s="41">
        <f>E293*B293</f>
        <v>0</v>
      </c>
      <c r="M293" s="41">
        <v>0</v>
      </c>
      <c r="N293" s="41">
        <f>G293*B293</f>
        <v>0</v>
      </c>
      <c r="O293" s="41"/>
      <c r="P293" s="41">
        <v>0</v>
      </c>
      <c r="Q293" s="40">
        <f t="shared" si="233"/>
        <v>0</v>
      </c>
      <c r="R293" s="51">
        <v>0</v>
      </c>
      <c r="S293" s="41">
        <f>R293-T293-U293-V293-W293-X293</f>
        <v>0</v>
      </c>
      <c r="T293" s="41">
        <f>P293*K293</f>
        <v>0</v>
      </c>
      <c r="U293" s="41">
        <f>L293*P293</f>
        <v>0</v>
      </c>
      <c r="V293" s="41">
        <f>M293</f>
        <v>0</v>
      </c>
      <c r="W293" s="51"/>
      <c r="X293" s="51"/>
      <c r="Y293" s="41"/>
      <c r="Z293" s="40">
        <f>SUM(S293:Y293)</f>
        <v>0</v>
      </c>
      <c r="AA293" s="54">
        <f t="shared" si="303"/>
        <v>0</v>
      </c>
      <c r="AB293" s="54">
        <f t="shared" si="303"/>
        <v>0</v>
      </c>
      <c r="AC293" s="54">
        <f t="shared" si="303"/>
        <v>0</v>
      </c>
      <c r="AD293" s="54">
        <f t="shared" si="303"/>
        <v>0</v>
      </c>
      <c r="AE293" s="54">
        <f t="shared" si="303"/>
        <v>0</v>
      </c>
      <c r="AF293" s="54">
        <f t="shared" si="303"/>
        <v>0</v>
      </c>
      <c r="AG293" s="54"/>
      <c r="AH293" s="42">
        <f>SUM(AA293:AG293)</f>
        <v>0</v>
      </c>
      <c r="AI293" s="56">
        <f>I293-Z293</f>
        <v>0</v>
      </c>
    </row>
    <row r="294" spans="1:35" x14ac:dyDescent="0.25">
      <c r="A294" s="32" t="s">
        <v>37</v>
      </c>
      <c r="B294" s="53">
        <f>SUM(B291:B293)</f>
        <v>171.8</v>
      </c>
      <c r="C294" s="33"/>
      <c r="D294" s="34"/>
      <c r="E294" s="34"/>
      <c r="F294" s="35"/>
      <c r="G294" s="35"/>
      <c r="H294" s="35"/>
      <c r="I294" s="51">
        <f>SUM(I291:I293)</f>
        <v>4028.99</v>
      </c>
      <c r="J294" s="43">
        <f t="shared" ref="J294:O294" si="305">SUM(J291:J293)</f>
        <v>395.14199999999977</v>
      </c>
      <c r="K294" s="43">
        <f t="shared" si="305"/>
        <v>1716.364</v>
      </c>
      <c r="L294" s="43">
        <f t="shared" si="305"/>
        <v>1785.1980000000001</v>
      </c>
      <c r="M294" s="43">
        <f t="shared" si="305"/>
        <v>132.286</v>
      </c>
      <c r="N294" s="43">
        <f t="shared" si="305"/>
        <v>0</v>
      </c>
      <c r="O294" s="43">
        <f t="shared" si="305"/>
        <v>0</v>
      </c>
      <c r="P294" s="41">
        <f t="shared" si="232"/>
        <v>2.6797162564315125</v>
      </c>
      <c r="Q294" s="40">
        <f t="shared" si="233"/>
        <v>4028.99</v>
      </c>
      <c r="R294" s="43">
        <f>SUM(R291:R293)</f>
        <v>10796.55</v>
      </c>
      <c r="S294" s="43">
        <f>SUM(S291:S293)</f>
        <v>1058.4903935286388</v>
      </c>
      <c r="T294" s="43">
        <f>SUM(T291:T293)</f>
        <v>4592.9033493659817</v>
      </c>
      <c r="U294" s="43">
        <f>SUM(U291:U293)</f>
        <v>4790.7939746392658</v>
      </c>
      <c r="V294" s="43">
        <f>SUM(V291:V293)</f>
        <v>354.36228246611284</v>
      </c>
      <c r="W294" s="43"/>
      <c r="X294" s="43"/>
      <c r="Y294" s="41"/>
      <c r="Z294" s="40">
        <f>SUM(Z291:Z293)</f>
        <v>10796.55</v>
      </c>
      <c r="AA294" s="55">
        <f>SUM(AA291:AA293)</f>
        <v>1058.4903935286388</v>
      </c>
      <c r="AB294" s="55">
        <f>SUM(AB291:AB293)</f>
        <v>4592.9033493659817</v>
      </c>
      <c r="AC294" s="55">
        <f>SUM(AC291:AC293)</f>
        <v>4790.7939746392658</v>
      </c>
      <c r="AD294" s="55">
        <f>SUM(AD291:AD293)</f>
        <v>354.36228246611284</v>
      </c>
      <c r="AE294" s="55">
        <f>SUM(AE292:AE293)</f>
        <v>0</v>
      </c>
      <c r="AF294" s="55">
        <f>SUM(AF291:AF293)</f>
        <v>0</v>
      </c>
      <c r="AG294" s="54"/>
      <c r="AH294" s="42">
        <f>SUM(AH291:AH293)</f>
        <v>10796.55</v>
      </c>
      <c r="AI294" s="56">
        <f>SUM(AI291:AI293)</f>
        <v>-6767.5599999999995</v>
      </c>
    </row>
    <row r="295" spans="1:35" x14ac:dyDescent="0.25">
      <c r="A295" s="67" t="s">
        <v>61</v>
      </c>
      <c r="B295" s="68">
        <f>B243+B261+B269+B275+B289+B294</f>
        <v>10347.300000000001</v>
      </c>
      <c r="C295" s="67"/>
      <c r="D295" s="67"/>
      <c r="E295" s="67"/>
      <c r="F295" s="67"/>
      <c r="G295" s="67"/>
      <c r="H295" s="67"/>
      <c r="I295" s="68">
        <f t="shared" ref="I295:O295" si="306">I243+I261+I269+I275+I289+I294</f>
        <v>184317.31</v>
      </c>
      <c r="J295" s="68">
        <f t="shared" si="306"/>
        <v>17181.286</v>
      </c>
      <c r="K295" s="68">
        <f t="shared" si="306"/>
        <v>90618.769</v>
      </c>
      <c r="L295" s="68">
        <f t="shared" si="306"/>
        <v>41280.961999999992</v>
      </c>
      <c r="M295" s="68">
        <f t="shared" si="306"/>
        <v>7874.0969999999998</v>
      </c>
      <c r="N295" s="68">
        <f t="shared" si="306"/>
        <v>27362.196</v>
      </c>
      <c r="O295" s="68">
        <f t="shared" si="306"/>
        <v>0</v>
      </c>
      <c r="P295" s="41">
        <f t="shared" si="232"/>
        <v>0.7190453246089582</v>
      </c>
      <c r="Q295" s="40">
        <f t="shared" si="233"/>
        <v>184317.31</v>
      </c>
      <c r="R295" s="68">
        <f>R243+R261+R269+R275+R289+R294</f>
        <v>132532.49999999997</v>
      </c>
      <c r="S295" s="68">
        <f>S243+S261+S269+S275+S289+S294</f>
        <v>27428.371151304502</v>
      </c>
      <c r="T295" s="68">
        <f>T243+T261+T269+T275+T289+T294</f>
        <v>65288.187412185784</v>
      </c>
      <c r="U295" s="68">
        <f>U243+U261+U269+U275+U289+U294</f>
        <v>34170.093990547713</v>
      </c>
      <c r="V295" s="68">
        <f>V243+V261+V269+V275+V289+V294</f>
        <v>5645.8474459619965</v>
      </c>
      <c r="W295" s="68">
        <f t="shared" ref="W295:Y295" si="307">W243+W261+W269+W275+W289+W294</f>
        <v>0</v>
      </c>
      <c r="X295" s="68">
        <f t="shared" si="307"/>
        <v>12159.54</v>
      </c>
      <c r="Y295" s="68">
        <f t="shared" si="307"/>
        <v>0</v>
      </c>
      <c r="Z295" s="68">
        <f t="shared" ref="Z295:AI295" si="308">Z243+Z261+Z269+Z275+Z289+Z294</f>
        <v>132532.49999999997</v>
      </c>
      <c r="AA295" s="68">
        <f t="shared" si="308"/>
        <v>13270.775110007831</v>
      </c>
      <c r="AB295" s="68">
        <f t="shared" si="308"/>
        <v>65288.187412185784</v>
      </c>
      <c r="AC295" s="68">
        <f t="shared" si="308"/>
        <v>34170.093990547713</v>
      </c>
      <c r="AD295" s="68">
        <f t="shared" si="308"/>
        <v>7643.9034872586635</v>
      </c>
      <c r="AE295" s="68">
        <f t="shared" si="308"/>
        <v>0</v>
      </c>
      <c r="AF295" s="68">
        <f t="shared" si="308"/>
        <v>12159.54</v>
      </c>
      <c r="AG295" s="68">
        <f t="shared" si="308"/>
        <v>0</v>
      </c>
      <c r="AH295" s="68">
        <f t="shared" si="308"/>
        <v>132532.49999999997</v>
      </c>
      <c r="AI295" s="68">
        <f t="shared" si="308"/>
        <v>40370.890000000007</v>
      </c>
    </row>
    <row r="297" spans="1:35" ht="18.75" x14ac:dyDescent="0.3">
      <c r="A297" s="124"/>
      <c r="B297" s="114" t="s">
        <v>66</v>
      </c>
      <c r="C297" s="69"/>
      <c r="D297" s="9"/>
      <c r="E297" s="10" t="s">
        <v>81</v>
      </c>
      <c r="F297" s="10"/>
      <c r="G297" s="10"/>
      <c r="H297" s="10"/>
      <c r="I297" s="10"/>
      <c r="J297" s="10"/>
      <c r="K297" s="10"/>
      <c r="L297" s="10"/>
      <c r="M297" s="11"/>
      <c r="N297" s="11"/>
      <c r="O297" s="11"/>
      <c r="P297" s="11"/>
      <c r="Q297" s="11"/>
      <c r="R297" s="12"/>
      <c r="S297" s="13"/>
      <c r="T297" s="13"/>
      <c r="U297" s="13"/>
      <c r="V297" s="13"/>
      <c r="W297" s="13"/>
      <c r="X297" s="13"/>
      <c r="Y297" s="13"/>
      <c r="Z297" s="12"/>
      <c r="AA297" s="12"/>
      <c r="AB297" s="12"/>
      <c r="AC297" s="12"/>
      <c r="AD297" s="12"/>
      <c r="AE297" s="12"/>
      <c r="AF297" s="12"/>
      <c r="AG297" s="12"/>
      <c r="AH297" s="11"/>
    </row>
    <row r="298" spans="1:35" ht="18.75" x14ac:dyDescent="0.3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14" t="s">
        <v>66</v>
      </c>
      <c r="L298" s="17"/>
      <c r="M298" s="11" t="s">
        <v>52</v>
      </c>
      <c r="N298" s="11"/>
      <c r="O298" s="11"/>
      <c r="P298" s="11"/>
      <c r="Q298" s="11"/>
      <c r="R298" s="12"/>
      <c r="S298" s="13"/>
      <c r="T298" s="14" t="s">
        <v>53</v>
      </c>
      <c r="U298" s="13"/>
      <c r="V298" s="13"/>
      <c r="W298" s="13"/>
      <c r="X298" s="13"/>
      <c r="Y298" s="13"/>
      <c r="Z298" s="12"/>
      <c r="AA298" s="12"/>
      <c r="AB298" s="12"/>
      <c r="AC298" s="12"/>
      <c r="AD298" s="12"/>
      <c r="AE298" s="12"/>
      <c r="AF298" s="12"/>
      <c r="AG298" s="12"/>
      <c r="AH298" s="11"/>
    </row>
    <row r="299" spans="1:35" ht="21.75" x14ac:dyDescent="0.25">
      <c r="A299" s="171" t="s">
        <v>1</v>
      </c>
      <c r="B299" s="171" t="s">
        <v>39</v>
      </c>
      <c r="C299" s="174" t="s">
        <v>2</v>
      </c>
      <c r="D299" s="175"/>
      <c r="E299" s="175"/>
      <c r="F299" s="175"/>
      <c r="G299" s="175"/>
      <c r="H299" s="176"/>
      <c r="I299" s="44" t="s">
        <v>51</v>
      </c>
      <c r="J299" s="44" t="s">
        <v>55</v>
      </c>
      <c r="K299" s="177" t="s">
        <v>46</v>
      </c>
      <c r="L299" s="169"/>
      <c r="M299" s="46" t="s">
        <v>47</v>
      </c>
      <c r="N299" s="46"/>
      <c r="O299" s="47"/>
      <c r="P299" s="187" t="s">
        <v>54</v>
      </c>
      <c r="Q299" s="170" t="s">
        <v>50</v>
      </c>
      <c r="R299" s="45" t="s">
        <v>51</v>
      </c>
      <c r="S299" s="48" t="s">
        <v>55</v>
      </c>
      <c r="T299" s="168" t="s">
        <v>46</v>
      </c>
      <c r="U299" s="169"/>
      <c r="V299" s="49" t="s">
        <v>47</v>
      </c>
      <c r="W299" s="49"/>
      <c r="X299" s="50" t="s">
        <v>49</v>
      </c>
      <c r="Y299" s="45"/>
      <c r="Z299" s="170" t="s">
        <v>42</v>
      </c>
      <c r="AA299" s="184" t="s">
        <v>3</v>
      </c>
      <c r="AB299" s="185"/>
      <c r="AC299" s="185"/>
      <c r="AD299" s="185"/>
      <c r="AE299" s="185"/>
      <c r="AF299" s="185"/>
      <c r="AG299" s="186"/>
      <c r="AH299" s="181" t="s">
        <v>44</v>
      </c>
      <c r="AI299" s="178" t="s">
        <v>43</v>
      </c>
    </row>
    <row r="300" spans="1:35" x14ac:dyDescent="0.25">
      <c r="A300" s="172"/>
      <c r="B300" s="172"/>
      <c r="C300" s="171" t="s">
        <v>4</v>
      </c>
      <c r="D300" s="171" t="s">
        <v>5</v>
      </c>
      <c r="E300" s="171" t="s">
        <v>6</v>
      </c>
      <c r="F300" s="171" t="s">
        <v>7</v>
      </c>
      <c r="G300" s="171"/>
      <c r="H300" s="171"/>
      <c r="I300" s="166"/>
      <c r="J300" s="166" t="s">
        <v>4</v>
      </c>
      <c r="K300" s="166" t="s">
        <v>5</v>
      </c>
      <c r="L300" s="166" t="s">
        <v>6</v>
      </c>
      <c r="M300" s="166" t="s">
        <v>7</v>
      </c>
      <c r="N300" s="166" t="s">
        <v>98</v>
      </c>
      <c r="O300" s="166"/>
      <c r="P300" s="188"/>
      <c r="Q300" s="170"/>
      <c r="R300" s="166"/>
      <c r="S300" s="166" t="s">
        <v>4</v>
      </c>
      <c r="T300" s="166" t="s">
        <v>5</v>
      </c>
      <c r="U300" s="166" t="s">
        <v>6</v>
      </c>
      <c r="V300" s="166" t="s">
        <v>7</v>
      </c>
      <c r="W300" s="166"/>
      <c r="X300" s="166" t="s">
        <v>98</v>
      </c>
      <c r="Y300" s="166"/>
      <c r="Z300" s="170"/>
      <c r="AA300" s="165" t="s">
        <v>4</v>
      </c>
      <c r="AB300" s="165" t="s">
        <v>5</v>
      </c>
      <c r="AC300" s="165" t="s">
        <v>6</v>
      </c>
      <c r="AD300" s="165" t="s">
        <v>7</v>
      </c>
      <c r="AE300" s="165" t="s">
        <v>8</v>
      </c>
      <c r="AF300" s="165" t="s">
        <v>9</v>
      </c>
      <c r="AG300" s="165" t="s">
        <v>10</v>
      </c>
      <c r="AH300" s="182"/>
      <c r="AI300" s="179"/>
    </row>
    <row r="301" spans="1:35" x14ac:dyDescent="0.25">
      <c r="A301" s="173"/>
      <c r="B301" s="173"/>
      <c r="C301" s="173"/>
      <c r="D301" s="173"/>
      <c r="E301" s="173"/>
      <c r="F301" s="173"/>
      <c r="G301" s="173"/>
      <c r="H301" s="173"/>
      <c r="I301" s="167"/>
      <c r="J301" s="167"/>
      <c r="K301" s="167"/>
      <c r="L301" s="167"/>
      <c r="M301" s="167"/>
      <c r="N301" s="167"/>
      <c r="O301" s="167"/>
      <c r="P301" s="189"/>
      <c r="Q301" s="170"/>
      <c r="R301" s="167"/>
      <c r="S301" s="167"/>
      <c r="T301" s="167"/>
      <c r="U301" s="167"/>
      <c r="V301" s="167"/>
      <c r="W301" s="167"/>
      <c r="X301" s="167"/>
      <c r="Y301" s="167"/>
      <c r="Z301" s="170"/>
      <c r="AA301" s="165"/>
      <c r="AB301" s="165"/>
      <c r="AC301" s="165"/>
      <c r="AD301" s="165"/>
      <c r="AE301" s="165"/>
      <c r="AF301" s="165"/>
      <c r="AG301" s="165"/>
      <c r="AH301" s="182"/>
      <c r="AI301" s="179"/>
    </row>
    <row r="302" spans="1:35" x14ac:dyDescent="0.25">
      <c r="A302" s="19" t="s">
        <v>11</v>
      </c>
      <c r="B302" s="19">
        <v>2</v>
      </c>
      <c r="C302" s="20">
        <v>3</v>
      </c>
      <c r="D302" s="21" t="s">
        <v>12</v>
      </c>
      <c r="E302" s="21" t="s">
        <v>13</v>
      </c>
      <c r="F302" s="21" t="s">
        <v>14</v>
      </c>
      <c r="G302" s="21" t="s">
        <v>15</v>
      </c>
      <c r="H302" s="21" t="s">
        <v>16</v>
      </c>
      <c r="I302" s="22" t="s">
        <v>17</v>
      </c>
      <c r="J302" s="22" t="s">
        <v>18</v>
      </c>
      <c r="K302" s="22" t="s">
        <v>19</v>
      </c>
      <c r="L302" s="22" t="s">
        <v>20</v>
      </c>
      <c r="M302" s="22" t="s">
        <v>21</v>
      </c>
      <c r="N302" s="22" t="s">
        <v>22</v>
      </c>
      <c r="O302" s="22" t="s">
        <v>23</v>
      </c>
      <c r="P302" s="22" t="s">
        <v>24</v>
      </c>
      <c r="Q302" s="23" t="s">
        <v>25</v>
      </c>
      <c r="R302" s="22" t="s">
        <v>26</v>
      </c>
      <c r="S302" s="22" t="s">
        <v>27</v>
      </c>
      <c r="T302" s="22" t="s">
        <v>28</v>
      </c>
      <c r="U302" s="22" t="s">
        <v>29</v>
      </c>
      <c r="V302" s="22" t="s">
        <v>30</v>
      </c>
      <c r="W302" s="22" t="s">
        <v>31</v>
      </c>
      <c r="X302" s="22" t="s">
        <v>32</v>
      </c>
      <c r="Y302" s="22" t="s">
        <v>33</v>
      </c>
      <c r="Z302" s="23" t="s">
        <v>34</v>
      </c>
      <c r="AA302" s="66">
        <v>36</v>
      </c>
      <c r="AB302" s="66">
        <v>37</v>
      </c>
      <c r="AC302" s="66">
        <v>38</v>
      </c>
      <c r="AD302" s="66">
        <v>39</v>
      </c>
      <c r="AE302" s="66">
        <v>40</v>
      </c>
      <c r="AF302" s="66">
        <v>41</v>
      </c>
      <c r="AG302" s="66">
        <v>42</v>
      </c>
      <c r="AH302" s="183"/>
      <c r="AI302" s="180"/>
    </row>
    <row r="303" spans="1:35" x14ac:dyDescent="0.25">
      <c r="A303" s="6" t="s">
        <v>35</v>
      </c>
      <c r="B303" s="37"/>
      <c r="C303" s="7"/>
      <c r="D303" s="24"/>
      <c r="E303" s="24"/>
      <c r="F303" s="24"/>
      <c r="G303" s="25"/>
      <c r="H303" s="25"/>
      <c r="I303" s="26"/>
      <c r="J303" s="26"/>
      <c r="K303" s="26"/>
      <c r="L303" s="26"/>
      <c r="M303" s="26"/>
      <c r="N303" s="26"/>
      <c r="O303" s="27"/>
      <c r="P303" s="27"/>
      <c r="Q303" s="28"/>
      <c r="R303" s="26"/>
      <c r="S303" s="26"/>
      <c r="T303" s="26"/>
      <c r="U303" s="26"/>
      <c r="V303" s="26"/>
      <c r="W303" s="26"/>
      <c r="X303" s="27"/>
      <c r="Y303" s="27"/>
      <c r="Z303" s="28"/>
      <c r="AA303" s="29"/>
      <c r="AB303" s="29"/>
      <c r="AC303" s="29"/>
      <c r="AD303" s="29"/>
      <c r="AE303" s="29"/>
      <c r="AF303" s="29"/>
      <c r="AG303" s="29"/>
      <c r="AH303" s="30"/>
      <c r="AI303" s="36"/>
    </row>
    <row r="304" spans="1:35" x14ac:dyDescent="0.25">
      <c r="A304" s="31">
        <v>1</v>
      </c>
      <c r="B304" s="52">
        <v>562</v>
      </c>
      <c r="C304" s="33">
        <v>2.2999999999999998</v>
      </c>
      <c r="D304" s="33">
        <v>9.4600000000000009</v>
      </c>
      <c r="E304" s="33">
        <v>3.46</v>
      </c>
      <c r="F304" s="35">
        <v>0.77</v>
      </c>
      <c r="G304" s="35"/>
      <c r="H304" s="35"/>
      <c r="I304" s="51">
        <v>8870.65</v>
      </c>
      <c r="J304" s="41">
        <f>I304-K304-L304-M304-N304</f>
        <v>1176.8699999999992</v>
      </c>
      <c r="K304" s="41">
        <f>B304*D304</f>
        <v>5316.52</v>
      </c>
      <c r="L304" s="41">
        <f>E304*B304</f>
        <v>1944.52</v>
      </c>
      <c r="M304" s="41">
        <f>F304*B304</f>
        <v>432.74</v>
      </c>
      <c r="N304" s="41">
        <f>G304*B304</f>
        <v>0</v>
      </c>
      <c r="O304" s="41"/>
      <c r="P304" s="41">
        <f>R304/I304</f>
        <v>1.3371004379611418</v>
      </c>
      <c r="Q304" s="40">
        <f t="shared" ref="Q304:Q367" si="309">I304</f>
        <v>8870.65</v>
      </c>
      <c r="R304" s="51">
        <v>11860.95</v>
      </c>
      <c r="S304" s="41">
        <f>R304-T304-U304-V304-W304-X304</f>
        <v>1573.5933924233268</v>
      </c>
      <c r="T304" s="41">
        <f>P304*K304</f>
        <v>7108.72122042917</v>
      </c>
      <c r="U304" s="41">
        <f>L304*P304</f>
        <v>2600.0185436241995</v>
      </c>
      <c r="V304" s="41">
        <f t="shared" ref="V304:V314" si="310">P304*M304</f>
        <v>578.61684352330451</v>
      </c>
      <c r="W304" s="51"/>
      <c r="X304" s="51"/>
      <c r="Y304" s="41"/>
      <c r="Z304" s="40">
        <f>SUM(S304:Y304)</f>
        <v>11860.95</v>
      </c>
      <c r="AA304" s="54">
        <f t="shared" ref="AA304:AA314" si="311">Z304-AB304-AC304-AD304-AE304-AF304</f>
        <v>1719.4702359466312</v>
      </c>
      <c r="AB304" s="54">
        <f t="shared" ref="AB304:AF307" si="312">T304</f>
        <v>7108.72122042917</v>
      </c>
      <c r="AC304" s="54">
        <f t="shared" si="312"/>
        <v>2600.0185436241995</v>
      </c>
      <c r="AD304" s="54">
        <f t="shared" ref="AD304:AD314" si="313">M304</f>
        <v>432.74</v>
      </c>
      <c r="AE304" s="54">
        <f t="shared" si="312"/>
        <v>0</v>
      </c>
      <c r="AF304" s="54">
        <f t="shared" si="312"/>
        <v>0</v>
      </c>
      <c r="AG304" s="54"/>
      <c r="AH304" s="42">
        <f>SUM(AA304:AG304)</f>
        <v>11860.95</v>
      </c>
      <c r="AI304" s="56">
        <f>I304-Z304</f>
        <v>-2990.3000000000011</v>
      </c>
    </row>
    <row r="305" spans="1:35" x14ac:dyDescent="0.25">
      <c r="A305" s="31">
        <v>2</v>
      </c>
      <c r="B305" s="52">
        <v>401.9</v>
      </c>
      <c r="C305" s="33">
        <v>2.2999999999999998</v>
      </c>
      <c r="D305" s="33">
        <v>8.23</v>
      </c>
      <c r="E305" s="33">
        <v>3.54</v>
      </c>
      <c r="F305" s="35">
        <v>0.77</v>
      </c>
      <c r="G305" s="35"/>
      <c r="H305" s="35"/>
      <c r="I305" s="51">
        <v>5976.25</v>
      </c>
      <c r="J305" s="41">
        <f>I305-K305-L305-M305-N305</f>
        <v>936.42399999999998</v>
      </c>
      <c r="K305" s="41">
        <f>B305*D305</f>
        <v>3307.6370000000002</v>
      </c>
      <c r="L305" s="41">
        <f>E305*B305</f>
        <v>1422.7259999999999</v>
      </c>
      <c r="M305" s="41">
        <f>F305*B305</f>
        <v>309.46299999999997</v>
      </c>
      <c r="N305" s="41">
        <f>G305*B305</f>
        <v>0</v>
      </c>
      <c r="O305" s="41"/>
      <c r="P305" s="41">
        <f t="shared" ref="P305:P367" si="314">R305/I305</f>
        <v>1.1694457226521648</v>
      </c>
      <c r="Q305" s="40">
        <f t="shared" si="309"/>
        <v>5976.25</v>
      </c>
      <c r="R305" s="51">
        <v>6988.9</v>
      </c>
      <c r="S305" s="41">
        <f>R305-T305-U305-V305-W305-X305</f>
        <v>1095.0970413888301</v>
      </c>
      <c r="T305" s="41">
        <f>P305*K305</f>
        <v>3868.101941736039</v>
      </c>
      <c r="U305" s="41">
        <f>L305*P305</f>
        <v>1663.8008352060237</v>
      </c>
      <c r="V305" s="41">
        <f t="shared" si="310"/>
        <v>361.90018166910687</v>
      </c>
      <c r="W305" s="51"/>
      <c r="X305" s="51"/>
      <c r="Y305" s="41"/>
      <c r="Z305" s="40">
        <f>SUM(S305:Y305)</f>
        <v>6988.9</v>
      </c>
      <c r="AA305" s="54">
        <f t="shared" si="311"/>
        <v>1147.534223057937</v>
      </c>
      <c r="AB305" s="54">
        <f t="shared" si="312"/>
        <v>3868.101941736039</v>
      </c>
      <c r="AC305" s="54">
        <f t="shared" si="312"/>
        <v>1663.8008352060237</v>
      </c>
      <c r="AD305" s="54">
        <f t="shared" si="313"/>
        <v>309.46299999999997</v>
      </c>
      <c r="AE305" s="54">
        <f t="shared" si="312"/>
        <v>0</v>
      </c>
      <c r="AF305" s="54">
        <f t="shared" si="312"/>
        <v>0</v>
      </c>
      <c r="AG305" s="54"/>
      <c r="AH305" s="42">
        <f>SUM(AA305:AG305)</f>
        <v>6988.9</v>
      </c>
      <c r="AI305" s="56">
        <f>I305-Z305</f>
        <v>-1012.6499999999996</v>
      </c>
    </row>
    <row r="306" spans="1:35" x14ac:dyDescent="0.25">
      <c r="A306" s="31">
        <v>5</v>
      </c>
      <c r="B306" s="52">
        <v>329.8</v>
      </c>
      <c r="C306" s="33">
        <v>2.2999999999999998</v>
      </c>
      <c r="D306" s="33">
        <v>8.81</v>
      </c>
      <c r="E306" s="33">
        <v>3.12</v>
      </c>
      <c r="F306" s="35">
        <v>0.77</v>
      </c>
      <c r="G306" s="35"/>
      <c r="H306" s="35"/>
      <c r="I306" s="51">
        <v>4933.8100000000004</v>
      </c>
      <c r="J306" s="41">
        <f>I306-K306-L306-M306-N306-O306</f>
        <v>745.3499999999998</v>
      </c>
      <c r="K306" s="41">
        <f>B306*D306</f>
        <v>2905.5380000000005</v>
      </c>
      <c r="L306" s="41">
        <f>E306*B306</f>
        <v>1028.9760000000001</v>
      </c>
      <c r="M306" s="41">
        <f>F306*B306</f>
        <v>253.94600000000003</v>
      </c>
      <c r="N306" s="41">
        <f>G306*B306</f>
        <v>0</v>
      </c>
      <c r="O306" s="41">
        <f>H306*B306</f>
        <v>0</v>
      </c>
      <c r="P306" s="41">
        <f t="shared" si="314"/>
        <v>3.0939942964970273</v>
      </c>
      <c r="Q306" s="40">
        <f t="shared" si="309"/>
        <v>4933.8100000000004</v>
      </c>
      <c r="R306" s="51">
        <v>15265.18</v>
      </c>
      <c r="S306" s="41">
        <f>R306-T306-U306-V306-W306-X306</f>
        <v>2306.1086488940591</v>
      </c>
      <c r="T306" s="41">
        <f>P306*K306</f>
        <v>8989.7180002553814</v>
      </c>
      <c r="U306" s="41">
        <f>L306*P306</f>
        <v>3183.6458752323256</v>
      </c>
      <c r="V306" s="41">
        <f t="shared" si="310"/>
        <v>785.70747561823418</v>
      </c>
      <c r="W306" s="51"/>
      <c r="X306" s="51"/>
      <c r="Y306" s="41"/>
      <c r="Z306" s="40">
        <f>SUM(S306:Y306)</f>
        <v>15265.179999999998</v>
      </c>
      <c r="AA306" s="54">
        <f t="shared" si="311"/>
        <v>2837.8701245122916</v>
      </c>
      <c r="AB306" s="54">
        <f t="shared" si="312"/>
        <v>8989.7180002553814</v>
      </c>
      <c r="AC306" s="54">
        <f t="shared" si="312"/>
        <v>3183.6458752323256</v>
      </c>
      <c r="AD306" s="54">
        <f t="shared" si="313"/>
        <v>253.94600000000003</v>
      </c>
      <c r="AE306" s="54">
        <f t="shared" si="312"/>
        <v>0</v>
      </c>
      <c r="AF306" s="54">
        <f t="shared" si="312"/>
        <v>0</v>
      </c>
      <c r="AG306" s="54"/>
      <c r="AH306" s="42">
        <f>SUM(AA306:AG306)</f>
        <v>15265.179999999998</v>
      </c>
      <c r="AI306" s="56">
        <f>I306-Z306</f>
        <v>-10331.369999999999</v>
      </c>
    </row>
    <row r="307" spans="1:35" x14ac:dyDescent="0.25">
      <c r="A307" s="31">
        <v>7</v>
      </c>
      <c r="B307" s="52">
        <v>264.10000000000002</v>
      </c>
      <c r="C307" s="33">
        <v>2.2999999999999998</v>
      </c>
      <c r="D307" s="33">
        <v>8.91</v>
      </c>
      <c r="E307" s="33">
        <v>2.96</v>
      </c>
      <c r="F307" s="35">
        <v>0.77</v>
      </c>
      <c r="G307" s="35"/>
      <c r="H307" s="35"/>
      <c r="I307" s="51">
        <v>3940.38</v>
      </c>
      <c r="J307" s="41">
        <f>I307-K307-L307-M307-N307-O307</f>
        <v>602.15599999999972</v>
      </c>
      <c r="K307" s="41">
        <f>B307*D307</f>
        <v>2353.1310000000003</v>
      </c>
      <c r="L307" s="41">
        <f>E307*B307</f>
        <v>781.7360000000001</v>
      </c>
      <c r="M307" s="41">
        <f>F307*B307</f>
        <v>203.35700000000003</v>
      </c>
      <c r="N307" s="41">
        <f>G307*B307</f>
        <v>0</v>
      </c>
      <c r="O307" s="41">
        <f>H307*B307</f>
        <v>0</v>
      </c>
      <c r="P307" s="41">
        <f t="shared" si="314"/>
        <v>0</v>
      </c>
      <c r="Q307" s="40">
        <f t="shared" si="309"/>
        <v>3940.38</v>
      </c>
      <c r="R307" s="51"/>
      <c r="S307" s="41">
        <v>0</v>
      </c>
      <c r="T307" s="41">
        <f>P307*K307</f>
        <v>0</v>
      </c>
      <c r="U307" s="41">
        <f>L307*P307</f>
        <v>0</v>
      </c>
      <c r="V307" s="41">
        <f t="shared" si="310"/>
        <v>0</v>
      </c>
      <c r="W307" s="51"/>
      <c r="X307" s="51"/>
      <c r="Y307" s="41"/>
      <c r="Z307" s="40">
        <f>SUM(S307:Y307)</f>
        <v>0</v>
      </c>
      <c r="AA307" s="54">
        <f t="shared" si="311"/>
        <v>-203.35700000000003</v>
      </c>
      <c r="AB307" s="54">
        <f t="shared" si="312"/>
        <v>0</v>
      </c>
      <c r="AC307" s="54">
        <f t="shared" si="312"/>
        <v>0</v>
      </c>
      <c r="AD307" s="54">
        <f t="shared" si="313"/>
        <v>203.35700000000003</v>
      </c>
      <c r="AE307" s="54">
        <f t="shared" si="312"/>
        <v>0</v>
      </c>
      <c r="AF307" s="54">
        <f t="shared" si="312"/>
        <v>0</v>
      </c>
      <c r="AG307" s="54"/>
      <c r="AH307" s="42">
        <f>SUM(AA307:AG307)</f>
        <v>0</v>
      </c>
      <c r="AI307" s="56">
        <f>I307-Z307</f>
        <v>3940.38</v>
      </c>
    </row>
    <row r="308" spans="1:35" x14ac:dyDescent="0.25">
      <c r="A308" s="31"/>
      <c r="B308" s="52"/>
      <c r="C308" s="33"/>
      <c r="D308" s="33"/>
      <c r="E308" s="33"/>
      <c r="F308" s="35"/>
      <c r="G308" s="35"/>
      <c r="H308" s="35"/>
      <c r="I308" s="51"/>
      <c r="J308" s="41"/>
      <c r="K308" s="41"/>
      <c r="L308" s="41"/>
      <c r="M308" s="41"/>
      <c r="N308" s="41"/>
      <c r="O308" s="41"/>
      <c r="P308" s="41">
        <v>0</v>
      </c>
      <c r="Q308" s="40">
        <f t="shared" si="309"/>
        <v>0</v>
      </c>
      <c r="R308" s="51"/>
      <c r="S308" s="41"/>
      <c r="T308" s="41"/>
      <c r="U308" s="41"/>
      <c r="V308" s="41">
        <f t="shared" si="310"/>
        <v>0</v>
      </c>
      <c r="W308" s="51"/>
      <c r="X308" s="51"/>
      <c r="Y308" s="41"/>
      <c r="Z308" s="40"/>
      <c r="AA308" s="54">
        <f t="shared" si="311"/>
        <v>0</v>
      </c>
      <c r="AB308" s="54"/>
      <c r="AC308" s="54"/>
      <c r="AD308" s="54">
        <f t="shared" si="313"/>
        <v>0</v>
      </c>
      <c r="AE308" s="54"/>
      <c r="AF308" s="54"/>
      <c r="AG308" s="54"/>
      <c r="AH308" s="42"/>
      <c r="AI308" s="56"/>
    </row>
    <row r="309" spans="1:35" x14ac:dyDescent="0.25">
      <c r="A309" s="31">
        <v>8</v>
      </c>
      <c r="B309" s="52">
        <v>286.89999999999998</v>
      </c>
      <c r="C309" s="33">
        <v>2.2999999999999998</v>
      </c>
      <c r="D309" s="33">
        <v>8.85</v>
      </c>
      <c r="E309" s="33">
        <v>2.66</v>
      </c>
      <c r="F309" s="35">
        <v>0.77</v>
      </c>
      <c r="G309" s="35"/>
      <c r="H309" s="35"/>
      <c r="I309" s="51">
        <v>4147.21</v>
      </c>
      <c r="J309" s="41">
        <f>I309-K309-L309-M309-N309-O309</f>
        <v>624.07800000000043</v>
      </c>
      <c r="K309" s="41">
        <f>B309*D309</f>
        <v>2539.0649999999996</v>
      </c>
      <c r="L309" s="41">
        <f>E309*B309</f>
        <v>763.154</v>
      </c>
      <c r="M309" s="41">
        <f>F309*B309</f>
        <v>220.91299999999998</v>
      </c>
      <c r="N309" s="41">
        <f>G309*B309</f>
        <v>0</v>
      </c>
      <c r="O309" s="41">
        <f>H309*B309</f>
        <v>0</v>
      </c>
      <c r="P309" s="41">
        <f t="shared" si="314"/>
        <v>0</v>
      </c>
      <c r="Q309" s="40">
        <f t="shared" si="309"/>
        <v>4147.21</v>
      </c>
      <c r="R309" s="51"/>
      <c r="S309" s="41">
        <f t="shared" ref="S309:S314" si="315">R309-T309-U309-V309-W309-X309</f>
        <v>0</v>
      </c>
      <c r="T309" s="41">
        <f>P309*K309</f>
        <v>0</v>
      </c>
      <c r="U309" s="41">
        <f>L309*P309</f>
        <v>0</v>
      </c>
      <c r="V309" s="41">
        <f t="shared" si="310"/>
        <v>0</v>
      </c>
      <c r="W309" s="51"/>
      <c r="X309" s="51"/>
      <c r="Y309" s="41"/>
      <c r="Z309" s="40">
        <f>SUM(S309:Y309)</f>
        <v>0</v>
      </c>
      <c r="AA309" s="54">
        <f t="shared" si="311"/>
        <v>-220.91299999999998</v>
      </c>
      <c r="AB309" s="54">
        <f>T309</f>
        <v>0</v>
      </c>
      <c r="AC309" s="54">
        <f>U309</f>
        <v>0</v>
      </c>
      <c r="AD309" s="54">
        <f t="shared" si="313"/>
        <v>220.91299999999998</v>
      </c>
      <c r="AE309" s="54">
        <f>W309</f>
        <v>0</v>
      </c>
      <c r="AF309" s="54">
        <f>X309</f>
        <v>0</v>
      </c>
      <c r="AG309" s="54"/>
      <c r="AH309" s="42">
        <f>SUM(AA309:AG309)</f>
        <v>0</v>
      </c>
      <c r="AI309" s="56">
        <f>I309-Z309</f>
        <v>4147.21</v>
      </c>
    </row>
    <row r="310" spans="1:35" x14ac:dyDescent="0.25">
      <c r="A310" s="31"/>
      <c r="B310" s="52"/>
      <c r="C310" s="33"/>
      <c r="D310" s="33"/>
      <c r="E310" s="33"/>
      <c r="F310" s="35"/>
      <c r="G310" s="35"/>
      <c r="H310" s="35"/>
      <c r="I310" s="51"/>
      <c r="J310" s="41"/>
      <c r="K310" s="41"/>
      <c r="L310" s="41"/>
      <c r="M310" s="41"/>
      <c r="N310" s="41"/>
      <c r="O310" s="41"/>
      <c r="P310" s="41">
        <v>0</v>
      </c>
      <c r="Q310" s="40">
        <f t="shared" si="309"/>
        <v>0</v>
      </c>
      <c r="R310" s="51"/>
      <c r="S310" s="41">
        <f t="shared" si="315"/>
        <v>0</v>
      </c>
      <c r="T310" s="41"/>
      <c r="U310" s="41"/>
      <c r="V310" s="41">
        <f t="shared" si="310"/>
        <v>0</v>
      </c>
      <c r="W310" s="51"/>
      <c r="X310" s="51"/>
      <c r="Y310" s="41"/>
      <c r="Z310" s="40"/>
      <c r="AA310" s="54">
        <f t="shared" si="311"/>
        <v>0</v>
      </c>
      <c r="AB310" s="54"/>
      <c r="AC310" s="54"/>
      <c r="AD310" s="54">
        <f t="shared" si="313"/>
        <v>0</v>
      </c>
      <c r="AE310" s="54"/>
      <c r="AF310" s="54"/>
      <c r="AG310" s="54"/>
      <c r="AH310" s="42"/>
      <c r="AI310" s="56"/>
    </row>
    <row r="311" spans="1:35" x14ac:dyDescent="0.25">
      <c r="A311" s="31"/>
      <c r="B311" s="52"/>
      <c r="C311" s="33"/>
      <c r="D311" s="33"/>
      <c r="E311" s="33"/>
      <c r="F311" s="35"/>
      <c r="G311" s="35"/>
      <c r="H311" s="35"/>
      <c r="I311" s="51"/>
      <c r="J311" s="41"/>
      <c r="K311" s="41"/>
      <c r="L311" s="41"/>
      <c r="M311" s="41"/>
      <c r="N311" s="41"/>
      <c r="O311" s="41"/>
      <c r="P311" s="41">
        <v>0</v>
      </c>
      <c r="Q311" s="40">
        <f t="shared" si="309"/>
        <v>0</v>
      </c>
      <c r="R311" s="51"/>
      <c r="S311" s="41">
        <f t="shared" si="315"/>
        <v>0</v>
      </c>
      <c r="T311" s="41"/>
      <c r="U311" s="41"/>
      <c r="V311" s="41">
        <f t="shared" si="310"/>
        <v>0</v>
      </c>
      <c r="W311" s="51"/>
      <c r="X311" s="51"/>
      <c r="Y311" s="41"/>
      <c r="Z311" s="40"/>
      <c r="AA311" s="54">
        <f t="shared" si="311"/>
        <v>0</v>
      </c>
      <c r="AB311" s="54"/>
      <c r="AC311" s="54"/>
      <c r="AD311" s="54">
        <f t="shared" si="313"/>
        <v>0</v>
      </c>
      <c r="AE311" s="54"/>
      <c r="AF311" s="54"/>
      <c r="AG311" s="54"/>
      <c r="AH311" s="42"/>
      <c r="AI311" s="56"/>
    </row>
    <row r="312" spans="1:35" x14ac:dyDescent="0.25">
      <c r="A312" s="31">
        <v>11</v>
      </c>
      <c r="B312" s="52">
        <v>27.6</v>
      </c>
      <c r="C312" s="33">
        <v>2.48</v>
      </c>
      <c r="D312" s="33">
        <v>8.57</v>
      </c>
      <c r="E312" s="33">
        <v>3.83</v>
      </c>
      <c r="F312" s="35">
        <v>0.77</v>
      </c>
      <c r="G312" s="35">
        <v>5.51</v>
      </c>
      <c r="H312" s="35"/>
      <c r="I312" s="51">
        <v>597.54</v>
      </c>
      <c r="J312" s="41">
        <f>I312-K312-L312-M312-N312</f>
        <v>81.971999999999895</v>
      </c>
      <c r="K312" s="41">
        <f>B312*D312</f>
        <v>236.53200000000001</v>
      </c>
      <c r="L312" s="41">
        <f>E312*B312</f>
        <v>105.70800000000001</v>
      </c>
      <c r="M312" s="41">
        <f>F312*B312</f>
        <v>21.252000000000002</v>
      </c>
      <c r="N312" s="41">
        <f>G312*B312</f>
        <v>152.07599999999999</v>
      </c>
      <c r="O312" s="41"/>
      <c r="P312" s="41">
        <f t="shared" si="314"/>
        <v>0</v>
      </c>
      <c r="Q312" s="40">
        <f t="shared" si="309"/>
        <v>597.54</v>
      </c>
      <c r="R312" s="51"/>
      <c r="S312" s="41">
        <f t="shared" si="315"/>
        <v>0</v>
      </c>
      <c r="T312" s="41">
        <f>P312*K312</f>
        <v>0</v>
      </c>
      <c r="U312" s="41">
        <f>L312*P312</f>
        <v>0</v>
      </c>
      <c r="V312" s="41">
        <f t="shared" si="310"/>
        <v>0</v>
      </c>
      <c r="W312" s="51"/>
      <c r="X312" s="51"/>
      <c r="Y312" s="41"/>
      <c r="Z312" s="40">
        <f>SUM(S312:Y312)</f>
        <v>0</v>
      </c>
      <c r="AA312" s="54">
        <f t="shared" si="311"/>
        <v>-21.252000000000002</v>
      </c>
      <c r="AB312" s="54">
        <f t="shared" ref="AB312:AF314" si="316">T312</f>
        <v>0</v>
      </c>
      <c r="AC312" s="54">
        <f t="shared" si="316"/>
        <v>0</v>
      </c>
      <c r="AD312" s="54">
        <f t="shared" si="313"/>
        <v>21.252000000000002</v>
      </c>
      <c r="AE312" s="54">
        <f t="shared" si="316"/>
        <v>0</v>
      </c>
      <c r="AF312" s="54">
        <f t="shared" si="316"/>
        <v>0</v>
      </c>
      <c r="AG312" s="54"/>
      <c r="AH312" s="42">
        <f>SUM(AA312:AG312)</f>
        <v>0</v>
      </c>
      <c r="AI312" s="56">
        <f>I312-Z312</f>
        <v>597.54</v>
      </c>
    </row>
    <row r="313" spans="1:35" x14ac:dyDescent="0.25">
      <c r="A313" s="31">
        <v>12</v>
      </c>
      <c r="B313" s="52">
        <v>132.1</v>
      </c>
      <c r="C313" s="33">
        <v>2.2999999999999998</v>
      </c>
      <c r="D313" s="33">
        <v>8.07</v>
      </c>
      <c r="E313" s="33">
        <v>3.28</v>
      </c>
      <c r="F313" s="35">
        <v>0.77</v>
      </c>
      <c r="G313" s="35"/>
      <c r="H313" s="35"/>
      <c r="I313" s="51">
        <v>1898.28</v>
      </c>
      <c r="J313" s="41">
        <f>I313-K313-L313-M313-N313</f>
        <v>297.22800000000001</v>
      </c>
      <c r="K313" s="41">
        <f>B313*D313</f>
        <v>1066.047</v>
      </c>
      <c r="L313" s="41">
        <f>E313*B313</f>
        <v>433.28799999999995</v>
      </c>
      <c r="M313" s="41">
        <f>F313*B313</f>
        <v>101.717</v>
      </c>
      <c r="N313" s="41">
        <f>G313*B313</f>
        <v>0</v>
      </c>
      <c r="O313" s="41"/>
      <c r="P313" s="41">
        <f t="shared" si="314"/>
        <v>3</v>
      </c>
      <c r="Q313" s="40">
        <f t="shared" si="309"/>
        <v>1898.28</v>
      </c>
      <c r="R313" s="51">
        <v>5694.84</v>
      </c>
      <c r="S313" s="41">
        <f t="shared" si="315"/>
        <v>891.6840000000002</v>
      </c>
      <c r="T313" s="41">
        <f>P313*K313</f>
        <v>3198.1410000000001</v>
      </c>
      <c r="U313" s="41">
        <f>L313*P313</f>
        <v>1299.8639999999998</v>
      </c>
      <c r="V313" s="41">
        <f t="shared" si="310"/>
        <v>305.15100000000001</v>
      </c>
      <c r="W313" s="51"/>
      <c r="X313" s="51"/>
      <c r="Y313" s="41"/>
      <c r="Z313" s="40">
        <f>SUM(S313:Y313)</f>
        <v>5694.84</v>
      </c>
      <c r="AA313" s="54">
        <f t="shared" si="311"/>
        <v>1095.1180000000002</v>
      </c>
      <c r="AB313" s="54">
        <f t="shared" si="316"/>
        <v>3198.1410000000001</v>
      </c>
      <c r="AC313" s="54">
        <f t="shared" si="316"/>
        <v>1299.8639999999998</v>
      </c>
      <c r="AD313" s="54">
        <f t="shared" si="313"/>
        <v>101.717</v>
      </c>
      <c r="AE313" s="54">
        <f t="shared" si="316"/>
        <v>0</v>
      </c>
      <c r="AF313" s="54">
        <f t="shared" si="316"/>
        <v>0</v>
      </c>
      <c r="AG313" s="54"/>
      <c r="AH313" s="42">
        <f>SUM(AA313:AG313)</f>
        <v>5694.8399999999992</v>
      </c>
      <c r="AI313" s="56">
        <f>I313-Z313</f>
        <v>-3796.5600000000004</v>
      </c>
    </row>
    <row r="314" spans="1:35" x14ac:dyDescent="0.25">
      <c r="A314" s="31">
        <v>16</v>
      </c>
      <c r="B314" s="52">
        <v>116.9</v>
      </c>
      <c r="C314" s="33">
        <v>2.2999999999999998</v>
      </c>
      <c r="D314" s="33">
        <v>8.9700000000000006</v>
      </c>
      <c r="E314" s="33">
        <v>3.26</v>
      </c>
      <c r="F314" s="35">
        <v>0.77</v>
      </c>
      <c r="G314" s="35"/>
      <c r="H314" s="35"/>
      <c r="I314" s="51">
        <v>1765.19</v>
      </c>
      <c r="J314" s="41">
        <f>I314-K314-L314-M314-N314</f>
        <v>245.48999999999998</v>
      </c>
      <c r="K314" s="41">
        <f>B314*D314</f>
        <v>1048.5930000000001</v>
      </c>
      <c r="L314" s="41">
        <f>E314*B314</f>
        <v>381.09399999999999</v>
      </c>
      <c r="M314" s="41">
        <f>F314*B314</f>
        <v>90.013000000000005</v>
      </c>
      <c r="N314" s="41">
        <f>G314*B314</f>
        <v>0</v>
      </c>
      <c r="O314" s="41"/>
      <c r="P314" s="41">
        <f t="shared" si="314"/>
        <v>1</v>
      </c>
      <c r="Q314" s="40">
        <f t="shared" si="309"/>
        <v>1765.19</v>
      </c>
      <c r="R314" s="51">
        <v>1765.19</v>
      </c>
      <c r="S314" s="41">
        <f t="shared" si="315"/>
        <v>245.48999999999998</v>
      </c>
      <c r="T314" s="41">
        <f>P314*K314</f>
        <v>1048.5930000000001</v>
      </c>
      <c r="U314" s="41">
        <f>L314*P314</f>
        <v>381.09399999999999</v>
      </c>
      <c r="V314" s="41">
        <f t="shared" si="310"/>
        <v>90.013000000000005</v>
      </c>
      <c r="W314" s="51"/>
      <c r="X314" s="51"/>
      <c r="Y314" s="41"/>
      <c r="Z314" s="40">
        <f>SUM(S314:Y314)</f>
        <v>1765.19</v>
      </c>
      <c r="AA314" s="54">
        <f t="shared" si="311"/>
        <v>245.48999999999998</v>
      </c>
      <c r="AB314" s="54">
        <f t="shared" si="316"/>
        <v>1048.5930000000001</v>
      </c>
      <c r="AC314" s="54">
        <f t="shared" si="316"/>
        <v>381.09399999999999</v>
      </c>
      <c r="AD314" s="54">
        <f t="shared" si="313"/>
        <v>90.013000000000005</v>
      </c>
      <c r="AE314" s="54">
        <f t="shared" si="316"/>
        <v>0</v>
      </c>
      <c r="AF314" s="54">
        <f t="shared" si="316"/>
        <v>0</v>
      </c>
      <c r="AG314" s="54"/>
      <c r="AH314" s="42">
        <f>SUM(AA314:AG314)</f>
        <v>1765.19</v>
      </c>
      <c r="AI314" s="56">
        <f>I314-Z314</f>
        <v>0</v>
      </c>
    </row>
    <row r="315" spans="1:35" x14ac:dyDescent="0.25">
      <c r="A315" s="70" t="s">
        <v>37</v>
      </c>
      <c r="B315" s="71">
        <f>SUM(B304:B314)</f>
        <v>2121.3000000000002</v>
      </c>
      <c r="C315" s="33"/>
      <c r="D315" s="34"/>
      <c r="E315" s="34"/>
      <c r="F315" s="35"/>
      <c r="G315" s="35"/>
      <c r="H315" s="35"/>
      <c r="I315" s="43">
        <f t="shared" ref="I315:O315" si="317">SUM(I304:I314)</f>
        <v>32129.309999999998</v>
      </c>
      <c r="J315" s="43">
        <f t="shared" si="317"/>
        <v>4709.5679999999984</v>
      </c>
      <c r="K315" s="43">
        <f t="shared" si="317"/>
        <v>18773.062999999998</v>
      </c>
      <c r="L315" s="43">
        <f t="shared" si="317"/>
        <v>6861.2019999999984</v>
      </c>
      <c r="M315" s="43">
        <f t="shared" si="317"/>
        <v>1633.4010000000001</v>
      </c>
      <c r="N315" s="43">
        <f t="shared" si="317"/>
        <v>152.07599999999999</v>
      </c>
      <c r="O315" s="43">
        <f t="shared" si="317"/>
        <v>0</v>
      </c>
      <c r="P315" s="41">
        <f t="shared" si="314"/>
        <v>1.2939916854734821</v>
      </c>
      <c r="Q315" s="40">
        <f t="shared" si="309"/>
        <v>32129.309999999998</v>
      </c>
      <c r="R315" s="43">
        <f>SUM(R304:R314)</f>
        <v>41575.06</v>
      </c>
      <c r="S315" s="43">
        <f>SUM(S304:S314)</f>
        <v>6111.9730827062158</v>
      </c>
      <c r="T315" s="43">
        <f>SUM(T304:T314)</f>
        <v>24213.275162420588</v>
      </c>
      <c r="U315" s="43">
        <f>SUM(U304:U314)</f>
        <v>9128.4232540625471</v>
      </c>
      <c r="V315" s="43">
        <f>SUM(V304:V314)</f>
        <v>2121.3885008106458</v>
      </c>
      <c r="W315" s="43"/>
      <c r="X315" s="43"/>
      <c r="Y315" s="41"/>
      <c r="Z315" s="40">
        <f>SUM(S315:Y315)</f>
        <v>41575.06</v>
      </c>
      <c r="AA315" s="55">
        <f t="shared" ref="AA315:AF315" si="318">SUM(AA304:AA314)</f>
        <v>6599.9605835168595</v>
      </c>
      <c r="AB315" s="55">
        <f t="shared" si="318"/>
        <v>24213.275162420588</v>
      </c>
      <c r="AC315" s="55">
        <f t="shared" si="318"/>
        <v>9128.4232540625471</v>
      </c>
      <c r="AD315" s="55">
        <f t="shared" si="318"/>
        <v>1633.4010000000001</v>
      </c>
      <c r="AE315" s="55">
        <f t="shared" si="318"/>
        <v>0</v>
      </c>
      <c r="AF315" s="55">
        <f t="shared" si="318"/>
        <v>0</v>
      </c>
      <c r="AG315" s="54"/>
      <c r="AH315" s="42">
        <f>SUM(AH304:AH314)</f>
        <v>41575.06</v>
      </c>
      <c r="AI315" s="56">
        <f>SUM(AI304:AI314)</f>
        <v>-9445.75</v>
      </c>
    </row>
    <row r="316" spans="1:35" x14ac:dyDescent="0.25">
      <c r="A316" s="6" t="s">
        <v>56</v>
      </c>
      <c r="B316" s="37"/>
      <c r="C316" s="7"/>
      <c r="D316" s="24"/>
      <c r="E316" s="24"/>
      <c r="F316" s="24"/>
      <c r="G316" s="25"/>
      <c r="H316" s="25"/>
      <c r="I316" s="26"/>
      <c r="J316" s="26"/>
      <c r="K316" s="26"/>
      <c r="L316" s="26"/>
      <c r="M316" s="26"/>
      <c r="N316" s="26"/>
      <c r="O316" s="27"/>
      <c r="P316" s="41">
        <v>0</v>
      </c>
      <c r="Q316" s="40">
        <f t="shared" si="309"/>
        <v>0</v>
      </c>
      <c r="R316" s="26"/>
      <c r="S316" s="26"/>
      <c r="T316" s="26"/>
      <c r="U316" s="26"/>
      <c r="V316" s="26"/>
      <c r="W316" s="26"/>
      <c r="X316" s="27"/>
      <c r="Y316" s="27"/>
      <c r="Z316" s="28"/>
      <c r="AA316" s="29"/>
      <c r="AB316" s="29"/>
      <c r="AC316" s="29"/>
      <c r="AD316" s="29"/>
      <c r="AE316" s="29"/>
      <c r="AF316" s="29"/>
      <c r="AG316" s="29"/>
      <c r="AH316" s="30"/>
      <c r="AI316" s="36"/>
    </row>
    <row r="317" spans="1:35" x14ac:dyDescent="0.25">
      <c r="A317" s="31">
        <v>1</v>
      </c>
      <c r="B317" s="52">
        <v>18.8</v>
      </c>
      <c r="C317" s="33">
        <v>2.2999999999999998</v>
      </c>
      <c r="D317" s="33">
        <v>9.27</v>
      </c>
      <c r="E317" s="33">
        <v>10.1</v>
      </c>
      <c r="F317" s="35">
        <v>0.77</v>
      </c>
      <c r="G317" s="35"/>
      <c r="H317" s="35"/>
      <c r="I317" s="51">
        <v>426.76</v>
      </c>
      <c r="J317" s="41">
        <f>I317-K317-L317-M317-N317</f>
        <v>48.127999999999986</v>
      </c>
      <c r="K317" s="41">
        <f>B317*D317</f>
        <v>174.27600000000001</v>
      </c>
      <c r="L317" s="41">
        <f>E317*B317</f>
        <v>189.88</v>
      </c>
      <c r="M317" s="41">
        <f>F317*B317</f>
        <v>14.476000000000001</v>
      </c>
      <c r="N317" s="41">
        <f>G317*B317</f>
        <v>0</v>
      </c>
      <c r="O317" s="41"/>
      <c r="P317" s="41">
        <f t="shared" si="314"/>
        <v>0</v>
      </c>
      <c r="Q317" s="40">
        <f t="shared" si="309"/>
        <v>426.76</v>
      </c>
      <c r="R317" s="51"/>
      <c r="S317" s="41">
        <f t="shared" ref="S317:S330" si="319">R317-T317-U317-V317-W317-X317</f>
        <v>0</v>
      </c>
      <c r="T317" s="41">
        <f>P317*K317</f>
        <v>0</v>
      </c>
      <c r="U317" s="41">
        <f>L317*P317</f>
        <v>0</v>
      </c>
      <c r="V317" s="41">
        <f t="shared" ref="V317:V332" si="320">P317*M317</f>
        <v>0</v>
      </c>
      <c r="W317" s="51"/>
      <c r="X317" s="51"/>
      <c r="Y317" s="41"/>
      <c r="Z317" s="40">
        <f>SUM(S317:Y317)</f>
        <v>0</v>
      </c>
      <c r="AA317" s="54">
        <f t="shared" ref="AA317:AA332" si="321">Z317-AB317-AC317-AD317-AE317-AF317</f>
        <v>-14.476000000000001</v>
      </c>
      <c r="AB317" s="54">
        <f>T317</f>
        <v>0</v>
      </c>
      <c r="AC317" s="54">
        <f>U317</f>
        <v>0</v>
      </c>
      <c r="AD317" s="54">
        <f t="shared" ref="AD317:AD332" si="322">M317</f>
        <v>14.476000000000001</v>
      </c>
      <c r="AE317" s="54">
        <f>W317</f>
        <v>0</v>
      </c>
      <c r="AF317" s="54">
        <f>X317</f>
        <v>0</v>
      </c>
      <c r="AG317" s="54"/>
      <c r="AH317" s="42">
        <f>SUM(AA317:AG317)</f>
        <v>0</v>
      </c>
      <c r="AI317" s="56">
        <f>I317-Z317</f>
        <v>426.76</v>
      </c>
    </row>
    <row r="318" spans="1:35" x14ac:dyDescent="0.25">
      <c r="A318" s="31"/>
      <c r="B318" s="52"/>
      <c r="C318" s="33"/>
      <c r="D318" s="33"/>
      <c r="E318" s="33"/>
      <c r="F318" s="35"/>
      <c r="G318" s="35"/>
      <c r="H318" s="35"/>
      <c r="I318" s="51"/>
      <c r="J318" s="41"/>
      <c r="K318" s="41"/>
      <c r="L318" s="41"/>
      <c r="M318" s="41"/>
      <c r="N318" s="41"/>
      <c r="O318" s="41"/>
      <c r="P318" s="41">
        <v>0</v>
      </c>
      <c r="Q318" s="40">
        <f t="shared" si="309"/>
        <v>0</v>
      </c>
      <c r="R318" s="51"/>
      <c r="S318" s="41">
        <f t="shared" si="319"/>
        <v>0</v>
      </c>
      <c r="T318" s="41"/>
      <c r="U318" s="41"/>
      <c r="V318" s="41">
        <f t="shared" si="320"/>
        <v>0</v>
      </c>
      <c r="W318" s="51"/>
      <c r="X318" s="51"/>
      <c r="Y318" s="41"/>
      <c r="Z318" s="40"/>
      <c r="AA318" s="54">
        <f t="shared" si="321"/>
        <v>0</v>
      </c>
      <c r="AB318" s="54"/>
      <c r="AC318" s="54"/>
      <c r="AD318" s="54">
        <f t="shared" si="322"/>
        <v>0</v>
      </c>
      <c r="AE318" s="54"/>
      <c r="AF318" s="54"/>
      <c r="AG318" s="54"/>
      <c r="AH318" s="42"/>
      <c r="AI318" s="56"/>
    </row>
    <row r="319" spans="1:35" x14ac:dyDescent="0.25">
      <c r="A319" s="31"/>
      <c r="B319" s="52"/>
      <c r="C319" s="33"/>
      <c r="D319" s="33"/>
      <c r="E319" s="33"/>
      <c r="F319" s="35"/>
      <c r="G319" s="35"/>
      <c r="H319" s="35"/>
      <c r="I319" s="51"/>
      <c r="J319" s="41"/>
      <c r="K319" s="41"/>
      <c r="L319" s="41"/>
      <c r="M319" s="41"/>
      <c r="N319" s="41"/>
      <c r="O319" s="41"/>
      <c r="P319" s="41">
        <v>0</v>
      </c>
      <c r="Q319" s="40">
        <f t="shared" si="309"/>
        <v>0</v>
      </c>
      <c r="R319" s="51"/>
      <c r="S319" s="41">
        <f t="shared" si="319"/>
        <v>0</v>
      </c>
      <c r="T319" s="41"/>
      <c r="U319" s="41"/>
      <c r="V319" s="41">
        <f t="shared" si="320"/>
        <v>0</v>
      </c>
      <c r="W319" s="51"/>
      <c r="X319" s="51"/>
      <c r="Y319" s="41"/>
      <c r="Z319" s="40"/>
      <c r="AA319" s="54">
        <f t="shared" si="321"/>
        <v>0</v>
      </c>
      <c r="AB319" s="54"/>
      <c r="AC319" s="54"/>
      <c r="AD319" s="54">
        <f t="shared" si="322"/>
        <v>0</v>
      </c>
      <c r="AE319" s="54"/>
      <c r="AF319" s="54"/>
      <c r="AG319" s="54"/>
      <c r="AH319" s="42"/>
      <c r="AI319" s="56"/>
    </row>
    <row r="320" spans="1:35" x14ac:dyDescent="0.25">
      <c r="A320" s="31"/>
      <c r="B320" s="52"/>
      <c r="C320" s="33"/>
      <c r="D320" s="33"/>
      <c r="E320" s="33"/>
      <c r="F320" s="35"/>
      <c r="G320" s="35"/>
      <c r="H320" s="35"/>
      <c r="I320" s="51"/>
      <c r="J320" s="41"/>
      <c r="K320" s="41"/>
      <c r="L320" s="41"/>
      <c r="M320" s="41"/>
      <c r="N320" s="41"/>
      <c r="O320" s="41"/>
      <c r="P320" s="41">
        <v>0</v>
      </c>
      <c r="Q320" s="40">
        <f t="shared" si="309"/>
        <v>0</v>
      </c>
      <c r="R320" s="51"/>
      <c r="S320" s="41">
        <f t="shared" si="319"/>
        <v>0</v>
      </c>
      <c r="T320" s="41"/>
      <c r="U320" s="41"/>
      <c r="V320" s="41">
        <f t="shared" si="320"/>
        <v>0</v>
      </c>
      <c r="W320" s="51"/>
      <c r="X320" s="51"/>
      <c r="Y320" s="41"/>
      <c r="Z320" s="40"/>
      <c r="AA320" s="54">
        <f t="shared" si="321"/>
        <v>0</v>
      </c>
      <c r="AB320" s="54"/>
      <c r="AC320" s="54"/>
      <c r="AD320" s="54">
        <f t="shared" si="322"/>
        <v>0</v>
      </c>
      <c r="AE320" s="54"/>
      <c r="AF320" s="54"/>
      <c r="AG320" s="54"/>
      <c r="AH320" s="42"/>
      <c r="AI320" s="56"/>
    </row>
    <row r="321" spans="1:35" x14ac:dyDescent="0.25">
      <c r="A321" s="31">
        <v>5</v>
      </c>
      <c r="B321" s="52">
        <v>288</v>
      </c>
      <c r="C321" s="33">
        <v>2.2999999999999998</v>
      </c>
      <c r="D321" s="33">
        <v>8.59</v>
      </c>
      <c r="E321" s="33">
        <v>3.72</v>
      </c>
      <c r="F321" s="35">
        <v>0.77</v>
      </c>
      <c r="G321" s="35"/>
      <c r="H321" s="35"/>
      <c r="I321" s="51">
        <v>4371.84</v>
      </c>
      <c r="J321" s="41">
        <f>I321-K321-L321-M321-N321</f>
        <v>604.79999999999995</v>
      </c>
      <c r="K321" s="41">
        <f t="shared" ref="K321:K330" si="323">B321*D321</f>
        <v>2473.92</v>
      </c>
      <c r="L321" s="41">
        <f t="shared" ref="L321:L330" si="324">E321*B321</f>
        <v>1071.3600000000001</v>
      </c>
      <c r="M321" s="41">
        <f t="shared" ref="M321:M330" si="325">F321*B321</f>
        <v>221.76</v>
      </c>
      <c r="N321" s="41">
        <f t="shared" ref="N321:N330" si="326">G321*B321</f>
        <v>0</v>
      </c>
      <c r="O321" s="41"/>
      <c r="P321" s="41">
        <f t="shared" si="314"/>
        <v>1</v>
      </c>
      <c r="Q321" s="40">
        <f t="shared" si="309"/>
        <v>4371.84</v>
      </c>
      <c r="R321" s="51">
        <v>4371.84</v>
      </c>
      <c r="S321" s="41">
        <f t="shared" si="319"/>
        <v>604.79999999999995</v>
      </c>
      <c r="T321" s="41">
        <f t="shared" ref="T321:T330" si="327">P321*K321</f>
        <v>2473.92</v>
      </c>
      <c r="U321" s="41">
        <f t="shared" ref="U321:U330" si="328">L321*P321</f>
        <v>1071.3600000000001</v>
      </c>
      <c r="V321" s="41">
        <f t="shared" si="320"/>
        <v>221.76</v>
      </c>
      <c r="W321" s="51"/>
      <c r="X321" s="51"/>
      <c r="Y321" s="41"/>
      <c r="Z321" s="40">
        <f t="shared" ref="Z321:Z330" si="329">SUM(S321:Y321)</f>
        <v>4371.84</v>
      </c>
      <c r="AA321" s="54">
        <f t="shared" si="321"/>
        <v>604.79999999999995</v>
      </c>
      <c r="AB321" s="54">
        <f t="shared" ref="AB321:AC330" si="330">T321</f>
        <v>2473.92</v>
      </c>
      <c r="AC321" s="54">
        <f t="shared" si="330"/>
        <v>1071.3600000000001</v>
      </c>
      <c r="AD321" s="54">
        <f t="shared" si="322"/>
        <v>221.76</v>
      </c>
      <c r="AE321" s="54">
        <f t="shared" ref="AE321:AF330" si="331">W321</f>
        <v>0</v>
      </c>
      <c r="AF321" s="54">
        <f t="shared" si="331"/>
        <v>0</v>
      </c>
      <c r="AG321" s="54"/>
      <c r="AH321" s="42">
        <f t="shared" ref="AH321:AH330" si="332">SUM(AA321:AG321)</f>
        <v>4371.84</v>
      </c>
      <c r="AI321" s="56">
        <f t="shared" ref="AI321:AI330" si="333">I321-Z321</f>
        <v>0</v>
      </c>
    </row>
    <row r="322" spans="1:35" x14ac:dyDescent="0.25">
      <c r="A322" s="31">
        <v>6</v>
      </c>
      <c r="B322" s="52">
        <v>252.7</v>
      </c>
      <c r="C322" s="33">
        <v>2.2999999999999998</v>
      </c>
      <c r="D322" s="33">
        <v>8.82</v>
      </c>
      <c r="E322" s="33">
        <v>2.5099999999999998</v>
      </c>
      <c r="F322" s="35">
        <v>0.77</v>
      </c>
      <c r="G322" s="35"/>
      <c r="H322" s="35"/>
      <c r="I322" s="51">
        <v>3590.87</v>
      </c>
      <c r="J322" s="41">
        <f>I322-K322-L322-M322-N322</f>
        <v>533.20000000000005</v>
      </c>
      <c r="K322" s="41">
        <f t="shared" si="323"/>
        <v>2228.8139999999999</v>
      </c>
      <c r="L322" s="41">
        <f t="shared" si="324"/>
        <v>634.27699999999993</v>
      </c>
      <c r="M322" s="41">
        <f t="shared" si="325"/>
        <v>194.57900000000001</v>
      </c>
      <c r="N322" s="41">
        <f t="shared" si="326"/>
        <v>0</v>
      </c>
      <c r="O322" s="41"/>
      <c r="P322" s="41">
        <f t="shared" si="314"/>
        <v>0.50850907997226302</v>
      </c>
      <c r="Q322" s="40">
        <f t="shared" si="309"/>
        <v>3590.87</v>
      </c>
      <c r="R322" s="51">
        <v>1825.99</v>
      </c>
      <c r="S322" s="41">
        <f t="shared" si="319"/>
        <v>271.13704144121073</v>
      </c>
      <c r="T322" s="41">
        <f t="shared" si="327"/>
        <v>1133.3721565692992</v>
      </c>
      <c r="U322" s="41">
        <f t="shared" si="328"/>
        <v>322.53561371756706</v>
      </c>
      <c r="V322" s="41">
        <f t="shared" si="320"/>
        <v>98.945188271922973</v>
      </c>
      <c r="W322" s="51"/>
      <c r="X322" s="51"/>
      <c r="Y322" s="41"/>
      <c r="Z322" s="40">
        <f t="shared" si="329"/>
        <v>1825.9899999999998</v>
      </c>
      <c r="AA322" s="54">
        <f t="shared" si="321"/>
        <v>175.50322971313346</v>
      </c>
      <c r="AB322" s="54">
        <f t="shared" si="330"/>
        <v>1133.3721565692992</v>
      </c>
      <c r="AC322" s="54">
        <f t="shared" si="330"/>
        <v>322.53561371756706</v>
      </c>
      <c r="AD322" s="54">
        <f t="shared" si="322"/>
        <v>194.57900000000001</v>
      </c>
      <c r="AE322" s="54">
        <f t="shared" si="331"/>
        <v>0</v>
      </c>
      <c r="AF322" s="54">
        <f t="shared" si="331"/>
        <v>0</v>
      </c>
      <c r="AG322" s="54"/>
      <c r="AH322" s="42">
        <f t="shared" si="332"/>
        <v>1825.9899999999998</v>
      </c>
      <c r="AI322" s="56">
        <f t="shared" si="333"/>
        <v>1764.88</v>
      </c>
    </row>
    <row r="323" spans="1:35" x14ac:dyDescent="0.25">
      <c r="A323" s="31">
        <v>7</v>
      </c>
      <c r="B323" s="52">
        <v>121.7</v>
      </c>
      <c r="C323" s="33">
        <v>2.2999999999999998</v>
      </c>
      <c r="D323" s="33">
        <v>9.19</v>
      </c>
      <c r="E323" s="33">
        <v>3.45</v>
      </c>
      <c r="F323" s="35">
        <v>0.77</v>
      </c>
      <c r="G323" s="35"/>
      <c r="H323" s="35"/>
      <c r="I323" s="51">
        <v>1917.99</v>
      </c>
      <c r="J323" s="41">
        <f>I323-K323-L323-M323-N323-O323</f>
        <v>285.99299999999999</v>
      </c>
      <c r="K323" s="41">
        <f t="shared" si="323"/>
        <v>1118.423</v>
      </c>
      <c r="L323" s="41">
        <f t="shared" si="324"/>
        <v>419.86500000000001</v>
      </c>
      <c r="M323" s="41">
        <f t="shared" si="325"/>
        <v>93.709000000000003</v>
      </c>
      <c r="N323" s="41">
        <f t="shared" si="326"/>
        <v>0</v>
      </c>
      <c r="O323" s="41">
        <f>H323*B323</f>
        <v>0</v>
      </c>
      <c r="P323" s="41">
        <f t="shared" si="314"/>
        <v>2</v>
      </c>
      <c r="Q323" s="40">
        <f t="shared" si="309"/>
        <v>1917.99</v>
      </c>
      <c r="R323" s="51">
        <v>3835.98</v>
      </c>
      <c r="S323" s="41">
        <f t="shared" si="319"/>
        <v>571.98599999999999</v>
      </c>
      <c r="T323" s="41">
        <f t="shared" si="327"/>
        <v>2236.846</v>
      </c>
      <c r="U323" s="41">
        <f t="shared" si="328"/>
        <v>839.73</v>
      </c>
      <c r="V323" s="41">
        <f t="shared" si="320"/>
        <v>187.41800000000001</v>
      </c>
      <c r="W323" s="51"/>
      <c r="X323" s="51"/>
      <c r="Y323" s="41"/>
      <c r="Z323" s="40">
        <f t="shared" si="329"/>
        <v>3835.98</v>
      </c>
      <c r="AA323" s="54">
        <f t="shared" si="321"/>
        <v>665.69499999999994</v>
      </c>
      <c r="AB323" s="54">
        <f t="shared" si="330"/>
        <v>2236.846</v>
      </c>
      <c r="AC323" s="54">
        <f t="shared" si="330"/>
        <v>839.73</v>
      </c>
      <c r="AD323" s="54">
        <f t="shared" si="322"/>
        <v>93.709000000000003</v>
      </c>
      <c r="AE323" s="54">
        <f t="shared" si="331"/>
        <v>0</v>
      </c>
      <c r="AF323" s="54">
        <f t="shared" si="331"/>
        <v>0</v>
      </c>
      <c r="AG323" s="54"/>
      <c r="AH323" s="42">
        <f t="shared" si="332"/>
        <v>3835.98</v>
      </c>
      <c r="AI323" s="56">
        <f t="shared" si="333"/>
        <v>-1917.99</v>
      </c>
    </row>
    <row r="324" spans="1:35" x14ac:dyDescent="0.25">
      <c r="A324" s="31">
        <v>8</v>
      </c>
      <c r="B324" s="52"/>
      <c r="C324" s="33">
        <v>2.2999999999999998</v>
      </c>
      <c r="D324" s="33">
        <v>8.57</v>
      </c>
      <c r="E324" s="33">
        <v>3.07</v>
      </c>
      <c r="F324" s="35">
        <v>0.77</v>
      </c>
      <c r="G324" s="35"/>
      <c r="H324" s="35"/>
      <c r="I324" s="51"/>
      <c r="J324" s="41"/>
      <c r="K324" s="41"/>
      <c r="L324" s="41"/>
      <c r="M324" s="41"/>
      <c r="N324" s="41"/>
      <c r="O324" s="41"/>
      <c r="P324" s="41"/>
      <c r="Q324" s="40"/>
      <c r="R324" s="51"/>
      <c r="S324" s="41"/>
      <c r="T324" s="41"/>
      <c r="U324" s="41"/>
      <c r="V324" s="41"/>
      <c r="W324" s="51"/>
      <c r="X324" s="51"/>
      <c r="Y324" s="41"/>
      <c r="Z324" s="40"/>
      <c r="AA324" s="54"/>
      <c r="AB324" s="54"/>
      <c r="AC324" s="54"/>
      <c r="AD324" s="54"/>
      <c r="AE324" s="54"/>
      <c r="AF324" s="54"/>
      <c r="AG324" s="54"/>
      <c r="AH324" s="42"/>
      <c r="AI324" s="56"/>
    </row>
    <row r="325" spans="1:35" x14ac:dyDescent="0.25">
      <c r="A325" s="31">
        <v>9</v>
      </c>
      <c r="B325" s="52">
        <v>281.60000000000002</v>
      </c>
      <c r="C325" s="33">
        <v>2.2999999999999998</v>
      </c>
      <c r="D325" s="33">
        <v>8.83</v>
      </c>
      <c r="E325" s="33">
        <v>3.26</v>
      </c>
      <c r="F325" s="35">
        <v>0.77</v>
      </c>
      <c r="G325" s="35"/>
      <c r="H325" s="35"/>
      <c r="I325" s="51">
        <v>4269.0600000000004</v>
      </c>
      <c r="J325" s="41">
        <f>I325-K325-L325-M325-N325-O325</f>
        <v>647.6840000000002</v>
      </c>
      <c r="K325" s="41">
        <f t="shared" si="323"/>
        <v>2486.5280000000002</v>
      </c>
      <c r="L325" s="41">
        <f t="shared" si="324"/>
        <v>918.01599999999996</v>
      </c>
      <c r="M325" s="41">
        <f t="shared" si="325"/>
        <v>216.83200000000002</v>
      </c>
      <c r="N325" s="41">
        <f t="shared" si="326"/>
        <v>0</v>
      </c>
      <c r="O325" s="41">
        <f>H325*B325</f>
        <v>0</v>
      </c>
      <c r="P325" s="41">
        <f t="shared" si="314"/>
        <v>0.8792614767653768</v>
      </c>
      <c r="Q325" s="40">
        <f t="shared" si="309"/>
        <v>4269.0600000000004</v>
      </c>
      <c r="R325" s="51">
        <v>3753.62</v>
      </c>
      <c r="S325" s="41">
        <f t="shared" si="319"/>
        <v>569.48359031730661</v>
      </c>
      <c r="T325" s="41">
        <f t="shared" si="327"/>
        <v>2186.308281298459</v>
      </c>
      <c r="U325" s="41">
        <f t="shared" si="328"/>
        <v>807.17610385424416</v>
      </c>
      <c r="V325" s="41">
        <f t="shared" si="320"/>
        <v>190.6520245299902</v>
      </c>
      <c r="W325" s="51"/>
      <c r="X325" s="51"/>
      <c r="Y325" s="41"/>
      <c r="Z325" s="40">
        <f t="shared" si="329"/>
        <v>3753.62</v>
      </c>
      <c r="AA325" s="54">
        <f t="shared" si="321"/>
        <v>543.30361484729679</v>
      </c>
      <c r="AB325" s="54">
        <f t="shared" si="330"/>
        <v>2186.308281298459</v>
      </c>
      <c r="AC325" s="54">
        <f t="shared" si="330"/>
        <v>807.17610385424416</v>
      </c>
      <c r="AD325" s="54">
        <f t="shared" si="322"/>
        <v>216.83200000000002</v>
      </c>
      <c r="AE325" s="54">
        <f t="shared" si="331"/>
        <v>0</v>
      </c>
      <c r="AF325" s="54">
        <f t="shared" si="331"/>
        <v>0</v>
      </c>
      <c r="AG325" s="54"/>
      <c r="AH325" s="42">
        <f t="shared" si="332"/>
        <v>3753.62</v>
      </c>
      <c r="AI325" s="56">
        <f t="shared" si="333"/>
        <v>515.44000000000051</v>
      </c>
    </row>
    <row r="326" spans="1:35" x14ac:dyDescent="0.25">
      <c r="A326" s="31">
        <v>10</v>
      </c>
      <c r="B326" s="52">
        <v>387.7</v>
      </c>
      <c r="C326" s="33">
        <v>2.2999999999999998</v>
      </c>
      <c r="D326" s="33">
        <v>8.52</v>
      </c>
      <c r="E326" s="33">
        <v>3.97</v>
      </c>
      <c r="F326" s="35">
        <v>0.77</v>
      </c>
      <c r="G326" s="35"/>
      <c r="H326" s="35"/>
      <c r="I326" s="51">
        <v>6032.31</v>
      </c>
      <c r="J326" s="41">
        <f>I326-K326-L326-M326-N326</f>
        <v>891.40800000000058</v>
      </c>
      <c r="K326" s="41">
        <f t="shared" si="323"/>
        <v>3303.2039999999997</v>
      </c>
      <c r="L326" s="41">
        <f t="shared" si="324"/>
        <v>1539.1690000000001</v>
      </c>
      <c r="M326" s="41">
        <f t="shared" si="325"/>
        <v>298.529</v>
      </c>
      <c r="N326" s="41">
        <f t="shared" si="326"/>
        <v>0</v>
      </c>
      <c r="O326" s="41"/>
      <c r="P326" s="41">
        <f t="shared" si="314"/>
        <v>1.0544915629336025</v>
      </c>
      <c r="Q326" s="40">
        <f t="shared" si="309"/>
        <v>6032.31</v>
      </c>
      <c r="R326" s="51">
        <v>6361.02</v>
      </c>
      <c r="S326" s="41">
        <f t="shared" si="319"/>
        <v>939.98221513151771</v>
      </c>
      <c r="T326" s="41">
        <f t="shared" si="327"/>
        <v>3483.2007486485272</v>
      </c>
      <c r="U326" s="41">
        <f t="shared" si="328"/>
        <v>1623.0407244289502</v>
      </c>
      <c r="V326" s="41">
        <f t="shared" si="320"/>
        <v>314.79631179100539</v>
      </c>
      <c r="W326" s="51"/>
      <c r="X326" s="51"/>
      <c r="Y326" s="41"/>
      <c r="Z326" s="40">
        <f t="shared" si="329"/>
        <v>6361.02</v>
      </c>
      <c r="AA326" s="54">
        <f t="shared" si="321"/>
        <v>956.24952692252305</v>
      </c>
      <c r="AB326" s="54">
        <f t="shared" si="330"/>
        <v>3483.2007486485272</v>
      </c>
      <c r="AC326" s="54">
        <f t="shared" si="330"/>
        <v>1623.0407244289502</v>
      </c>
      <c r="AD326" s="54">
        <f t="shared" si="322"/>
        <v>298.529</v>
      </c>
      <c r="AE326" s="54">
        <f t="shared" si="331"/>
        <v>0</v>
      </c>
      <c r="AF326" s="54">
        <f t="shared" si="331"/>
        <v>0</v>
      </c>
      <c r="AG326" s="54"/>
      <c r="AH326" s="42">
        <f t="shared" si="332"/>
        <v>6361.02</v>
      </c>
      <c r="AI326" s="56">
        <f t="shared" si="333"/>
        <v>-328.71000000000004</v>
      </c>
    </row>
    <row r="327" spans="1:35" x14ac:dyDescent="0.25">
      <c r="A327" s="31">
        <v>11</v>
      </c>
      <c r="B327" s="52">
        <v>495</v>
      </c>
      <c r="C327" s="33">
        <v>2.2999999999999998</v>
      </c>
      <c r="D327" s="33">
        <v>8.31</v>
      </c>
      <c r="E327" s="33">
        <v>3.3</v>
      </c>
      <c r="F327" s="35">
        <v>0.77</v>
      </c>
      <c r="G327" s="35"/>
      <c r="H327" s="35"/>
      <c r="I327" s="51">
        <v>7321.06</v>
      </c>
      <c r="J327" s="41">
        <f>I327-K327-L327-M327-N327</f>
        <v>1192.9600000000005</v>
      </c>
      <c r="K327" s="41">
        <f t="shared" si="323"/>
        <v>4113.45</v>
      </c>
      <c r="L327" s="41">
        <f t="shared" si="324"/>
        <v>1633.5</v>
      </c>
      <c r="M327" s="41">
        <f t="shared" si="325"/>
        <v>381.15000000000003</v>
      </c>
      <c r="N327" s="41">
        <f t="shared" si="326"/>
        <v>0</v>
      </c>
      <c r="O327" s="41"/>
      <c r="P327" s="41">
        <f t="shared" si="314"/>
        <v>0.94303283950684735</v>
      </c>
      <c r="Q327" s="40">
        <f t="shared" si="309"/>
        <v>7321.06</v>
      </c>
      <c r="R327" s="51">
        <v>6904</v>
      </c>
      <c r="S327" s="41">
        <f t="shared" si="319"/>
        <v>1125.0004562180889</v>
      </c>
      <c r="T327" s="41">
        <f t="shared" si="327"/>
        <v>3879.1184336694409</v>
      </c>
      <c r="U327" s="41">
        <f t="shared" si="328"/>
        <v>1540.4441433344352</v>
      </c>
      <c r="V327" s="41">
        <f t="shared" si="320"/>
        <v>359.4369667780349</v>
      </c>
      <c r="W327" s="51"/>
      <c r="X327" s="51"/>
      <c r="Y327" s="41"/>
      <c r="Z327" s="40">
        <f t="shared" si="329"/>
        <v>6904</v>
      </c>
      <c r="AA327" s="54">
        <f t="shared" si="321"/>
        <v>1103.2874229961237</v>
      </c>
      <c r="AB327" s="54">
        <f t="shared" si="330"/>
        <v>3879.1184336694409</v>
      </c>
      <c r="AC327" s="54">
        <f t="shared" si="330"/>
        <v>1540.4441433344352</v>
      </c>
      <c r="AD327" s="54">
        <f t="shared" si="322"/>
        <v>381.15000000000003</v>
      </c>
      <c r="AE327" s="54">
        <f t="shared" si="331"/>
        <v>0</v>
      </c>
      <c r="AF327" s="54">
        <f t="shared" si="331"/>
        <v>0</v>
      </c>
      <c r="AG327" s="54"/>
      <c r="AH327" s="42">
        <f t="shared" si="332"/>
        <v>6904</v>
      </c>
      <c r="AI327" s="56">
        <f t="shared" si="333"/>
        <v>417.0600000000004</v>
      </c>
    </row>
    <row r="328" spans="1:35" x14ac:dyDescent="0.25">
      <c r="A328" s="31">
        <v>12</v>
      </c>
      <c r="B328" s="52">
        <v>70.3</v>
      </c>
      <c r="C328" s="33">
        <v>2.2999999999999998</v>
      </c>
      <c r="D328" s="33">
        <v>8.65</v>
      </c>
      <c r="E328" s="33">
        <v>2.95</v>
      </c>
      <c r="F328" s="35">
        <v>0.77</v>
      </c>
      <c r="G328" s="35"/>
      <c r="H328" s="35"/>
      <c r="I328" s="51">
        <v>1038.33</v>
      </c>
      <c r="J328" s="41">
        <f>I328-K328-L328-M328-N328</f>
        <v>168.71899999999991</v>
      </c>
      <c r="K328" s="41">
        <f t="shared" si="323"/>
        <v>608.09500000000003</v>
      </c>
      <c r="L328" s="41">
        <f t="shared" si="324"/>
        <v>207.38499999999999</v>
      </c>
      <c r="M328" s="41">
        <f t="shared" si="325"/>
        <v>54.131</v>
      </c>
      <c r="N328" s="41">
        <f t="shared" si="326"/>
        <v>0</v>
      </c>
      <c r="O328" s="41"/>
      <c r="P328" s="41">
        <f t="shared" si="314"/>
        <v>1</v>
      </c>
      <c r="Q328" s="40">
        <f t="shared" si="309"/>
        <v>1038.33</v>
      </c>
      <c r="R328" s="51">
        <v>1038.33</v>
      </c>
      <c r="S328" s="41">
        <f t="shared" si="319"/>
        <v>168.71899999999991</v>
      </c>
      <c r="T328" s="41">
        <f t="shared" si="327"/>
        <v>608.09500000000003</v>
      </c>
      <c r="U328" s="41">
        <f t="shared" si="328"/>
        <v>207.38499999999999</v>
      </c>
      <c r="V328" s="41">
        <f t="shared" si="320"/>
        <v>54.131</v>
      </c>
      <c r="W328" s="51"/>
      <c r="X328" s="51"/>
      <c r="Y328" s="41"/>
      <c r="Z328" s="40">
        <f t="shared" si="329"/>
        <v>1038.33</v>
      </c>
      <c r="AA328" s="54">
        <f t="shared" si="321"/>
        <v>168.71899999999991</v>
      </c>
      <c r="AB328" s="54">
        <f t="shared" si="330"/>
        <v>608.09500000000003</v>
      </c>
      <c r="AC328" s="54">
        <f t="shared" si="330"/>
        <v>207.38499999999999</v>
      </c>
      <c r="AD328" s="54">
        <f t="shared" si="322"/>
        <v>54.131</v>
      </c>
      <c r="AE328" s="54">
        <f t="shared" si="331"/>
        <v>0</v>
      </c>
      <c r="AF328" s="54">
        <f t="shared" si="331"/>
        <v>0</v>
      </c>
      <c r="AG328" s="54"/>
      <c r="AH328" s="42">
        <f t="shared" si="332"/>
        <v>1038.33</v>
      </c>
      <c r="AI328" s="56">
        <f t="shared" si="333"/>
        <v>0</v>
      </c>
    </row>
    <row r="329" spans="1:35" x14ac:dyDescent="0.25">
      <c r="A329" s="31">
        <v>13</v>
      </c>
      <c r="B329" s="52">
        <v>121.2</v>
      </c>
      <c r="C329" s="33"/>
      <c r="D329" s="33"/>
      <c r="E329" s="33"/>
      <c r="F329" s="35"/>
      <c r="G329" s="35"/>
      <c r="H329" s="35"/>
      <c r="I329" s="51"/>
      <c r="J329" s="41"/>
      <c r="K329" s="41"/>
      <c r="L329" s="41"/>
      <c r="M329" s="41"/>
      <c r="N329" s="41">
        <f t="shared" si="326"/>
        <v>0</v>
      </c>
      <c r="O329" s="41"/>
      <c r="P329" s="41"/>
      <c r="Q329" s="40"/>
      <c r="R329" s="51"/>
      <c r="S329" s="41">
        <f t="shared" si="319"/>
        <v>0</v>
      </c>
      <c r="T329" s="41"/>
      <c r="U329" s="41"/>
      <c r="V329" s="41"/>
      <c r="W329" s="51"/>
      <c r="X329" s="51"/>
      <c r="Y329" s="41"/>
      <c r="Z329" s="40"/>
      <c r="AA329" s="54"/>
      <c r="AB329" s="54"/>
      <c r="AC329" s="54"/>
      <c r="AD329" s="54"/>
      <c r="AE329" s="54"/>
      <c r="AF329" s="54"/>
      <c r="AG329" s="54"/>
      <c r="AH329" s="42"/>
      <c r="AI329" s="56"/>
    </row>
    <row r="330" spans="1:35" x14ac:dyDescent="0.25">
      <c r="A330" s="31">
        <v>14</v>
      </c>
      <c r="B330" s="52">
        <v>66.900000000000006</v>
      </c>
      <c r="C330" s="33">
        <v>2.2999999999999998</v>
      </c>
      <c r="D330" s="33">
        <v>8.9600000000000009</v>
      </c>
      <c r="E330" s="33">
        <v>2.82</v>
      </c>
      <c r="F330" s="35">
        <v>0.77</v>
      </c>
      <c r="G330" s="35"/>
      <c r="H330" s="35"/>
      <c r="I330" s="51">
        <v>992.8</v>
      </c>
      <c r="J330" s="41">
        <f>I330-K330-L330-M330-N330</f>
        <v>153.20499999999984</v>
      </c>
      <c r="K330" s="41">
        <f t="shared" si="323"/>
        <v>599.42400000000009</v>
      </c>
      <c r="L330" s="41">
        <f t="shared" si="324"/>
        <v>188.65800000000002</v>
      </c>
      <c r="M330" s="41">
        <f t="shared" si="325"/>
        <v>51.513000000000005</v>
      </c>
      <c r="N330" s="41">
        <f t="shared" si="326"/>
        <v>0</v>
      </c>
      <c r="O330" s="41"/>
      <c r="P330" s="41">
        <f t="shared" si="314"/>
        <v>0</v>
      </c>
      <c r="Q330" s="40">
        <f t="shared" si="309"/>
        <v>992.8</v>
      </c>
      <c r="R330" s="51"/>
      <c r="S330" s="41">
        <f t="shared" si="319"/>
        <v>0</v>
      </c>
      <c r="T330" s="41">
        <f t="shared" si="327"/>
        <v>0</v>
      </c>
      <c r="U330" s="41">
        <f t="shared" si="328"/>
        <v>0</v>
      </c>
      <c r="V330" s="41">
        <f t="shared" si="320"/>
        <v>0</v>
      </c>
      <c r="W330" s="51"/>
      <c r="X330" s="51"/>
      <c r="Y330" s="41"/>
      <c r="Z330" s="40">
        <f t="shared" si="329"/>
        <v>0</v>
      </c>
      <c r="AA330" s="54">
        <f t="shared" si="321"/>
        <v>-51.513000000000005</v>
      </c>
      <c r="AB330" s="54">
        <f t="shared" si="330"/>
        <v>0</v>
      </c>
      <c r="AC330" s="54">
        <f t="shared" si="330"/>
        <v>0</v>
      </c>
      <c r="AD330" s="54">
        <f t="shared" si="322"/>
        <v>51.513000000000005</v>
      </c>
      <c r="AE330" s="54">
        <f t="shared" si="331"/>
        <v>0</v>
      </c>
      <c r="AF330" s="54">
        <f t="shared" si="331"/>
        <v>0</v>
      </c>
      <c r="AG330" s="54"/>
      <c r="AH330" s="42">
        <f t="shared" si="332"/>
        <v>0</v>
      </c>
      <c r="AI330" s="56">
        <f t="shared" si="333"/>
        <v>992.8</v>
      </c>
    </row>
    <row r="331" spans="1:35" x14ac:dyDescent="0.25">
      <c r="A331" s="31"/>
      <c r="B331" s="52"/>
      <c r="C331" s="33"/>
      <c r="D331" s="33"/>
      <c r="E331" s="33"/>
      <c r="F331" s="35"/>
      <c r="G331" s="35"/>
      <c r="H331" s="35"/>
      <c r="I331" s="51"/>
      <c r="J331" s="41"/>
      <c r="K331" s="41"/>
      <c r="L331" s="41"/>
      <c r="M331" s="41"/>
      <c r="N331" s="41"/>
      <c r="O331" s="41"/>
      <c r="P331" s="41">
        <v>0</v>
      </c>
      <c r="Q331" s="40">
        <f t="shared" si="309"/>
        <v>0</v>
      </c>
      <c r="R331" s="51"/>
      <c r="S331" s="41"/>
      <c r="T331" s="41"/>
      <c r="U331" s="41"/>
      <c r="V331" s="41">
        <f t="shared" si="320"/>
        <v>0</v>
      </c>
      <c r="W331" s="51"/>
      <c r="X331" s="51"/>
      <c r="Y331" s="41"/>
      <c r="Z331" s="40"/>
      <c r="AA331" s="54">
        <f t="shared" si="321"/>
        <v>0</v>
      </c>
      <c r="AB331" s="54"/>
      <c r="AC331" s="54"/>
      <c r="AD331" s="54">
        <f t="shared" si="322"/>
        <v>0</v>
      </c>
      <c r="AE331" s="54"/>
      <c r="AF331" s="54"/>
      <c r="AG331" s="54"/>
      <c r="AH331" s="42"/>
      <c r="AI331" s="56"/>
    </row>
    <row r="332" spans="1:35" x14ac:dyDescent="0.25">
      <c r="A332" s="31">
        <v>32</v>
      </c>
      <c r="B332" s="52">
        <v>54.9</v>
      </c>
      <c r="C332" s="33">
        <v>2.2999999999999998</v>
      </c>
      <c r="D332" s="33">
        <v>8.6999999999999993</v>
      </c>
      <c r="E332" s="33">
        <v>2.02</v>
      </c>
      <c r="F332" s="35">
        <v>0.77</v>
      </c>
      <c r="G332" s="35"/>
      <c r="H332" s="35"/>
      <c r="I332" s="51">
        <v>741.73</v>
      </c>
      <c r="J332" s="41">
        <f>I332-K332-L332-M332-N332</f>
        <v>110.92900000000009</v>
      </c>
      <c r="K332" s="41">
        <f>B332*D332</f>
        <v>477.62999999999994</v>
      </c>
      <c r="L332" s="41">
        <f>E332*B332</f>
        <v>110.898</v>
      </c>
      <c r="M332" s="41">
        <f>F332*B332</f>
        <v>42.273000000000003</v>
      </c>
      <c r="N332" s="41">
        <f>G332*B332</f>
        <v>0</v>
      </c>
      <c r="O332" s="41"/>
      <c r="P332" s="41">
        <f t="shared" si="314"/>
        <v>6.0363070119854934</v>
      </c>
      <c r="Q332" s="40">
        <f t="shared" si="309"/>
        <v>741.73</v>
      </c>
      <c r="R332" s="51">
        <v>4477.3100000000004</v>
      </c>
      <c r="S332" s="41">
        <f>R332-T332-U332-V332-W332-X332</f>
        <v>669.60150053253972</v>
      </c>
      <c r="T332" s="41">
        <f>P332*K332</f>
        <v>2883.1213181346307</v>
      </c>
      <c r="U332" s="41">
        <f>L332*P332</f>
        <v>669.41437501516725</v>
      </c>
      <c r="V332" s="41">
        <f t="shared" si="320"/>
        <v>255.17280631766278</v>
      </c>
      <c r="W332" s="51"/>
      <c r="X332" s="51"/>
      <c r="Y332" s="41"/>
      <c r="Z332" s="40">
        <f>SUM(S332:Y332)</f>
        <v>4477.3100000000004</v>
      </c>
      <c r="AA332" s="54">
        <f t="shared" si="321"/>
        <v>882.50130685020247</v>
      </c>
      <c r="AB332" s="54">
        <f>T332</f>
        <v>2883.1213181346307</v>
      </c>
      <c r="AC332" s="54">
        <f>U332</f>
        <v>669.41437501516725</v>
      </c>
      <c r="AD332" s="54">
        <f t="shared" si="322"/>
        <v>42.273000000000003</v>
      </c>
      <c r="AE332" s="54">
        <f>W332</f>
        <v>0</v>
      </c>
      <c r="AF332" s="54">
        <f>X332</f>
        <v>0</v>
      </c>
      <c r="AG332" s="54"/>
      <c r="AH332" s="42">
        <f>SUM(AA332:AG332)</f>
        <v>4477.3100000000004</v>
      </c>
      <c r="AI332" s="56">
        <f>I332-Z332</f>
        <v>-3735.5800000000004</v>
      </c>
    </row>
    <row r="333" spans="1:35" x14ac:dyDescent="0.25">
      <c r="A333" s="32" t="s">
        <v>37</v>
      </c>
      <c r="B333" s="53">
        <f>SUM(B317:B332)</f>
        <v>2158.8000000000002</v>
      </c>
      <c r="C333" s="33"/>
      <c r="D333" s="34"/>
      <c r="E333" s="34"/>
      <c r="F333" s="35"/>
      <c r="G333" s="35"/>
      <c r="H333" s="35"/>
      <c r="I333" s="43">
        <f t="shared" ref="I333:N333" si="334">SUM(I317:I332)</f>
        <v>30702.75</v>
      </c>
      <c r="J333" s="43">
        <f t="shared" si="334"/>
        <v>4637.0260000000007</v>
      </c>
      <c r="K333" s="43">
        <f t="shared" si="334"/>
        <v>17583.763999999999</v>
      </c>
      <c r="L333" s="43">
        <f t="shared" si="334"/>
        <v>6913.0080000000016</v>
      </c>
      <c r="M333" s="43">
        <f t="shared" si="334"/>
        <v>1568.952</v>
      </c>
      <c r="N333" s="43">
        <f t="shared" si="334"/>
        <v>0</v>
      </c>
      <c r="O333" s="43">
        <f>SUM(O322:O332)</f>
        <v>0</v>
      </c>
      <c r="P333" s="41">
        <f t="shared" si="314"/>
        <v>1.0607548183794611</v>
      </c>
      <c r="Q333" s="40">
        <f t="shared" si="309"/>
        <v>30702.75</v>
      </c>
      <c r="R333" s="43">
        <f>SUM(R317:R332)</f>
        <v>32568.09</v>
      </c>
      <c r="S333" s="43">
        <f>SUM(S317:S332)</f>
        <v>4920.7098036406633</v>
      </c>
      <c r="T333" s="43">
        <f>SUM(T317:T332)</f>
        <v>18883.981938320358</v>
      </c>
      <c r="U333" s="43">
        <f>SUM(U317:U332)</f>
        <v>7081.0859603503641</v>
      </c>
      <c r="V333" s="43">
        <f>SUM(V317:V332)</f>
        <v>1682.3122976886166</v>
      </c>
      <c r="W333" s="43"/>
      <c r="X333" s="43"/>
      <c r="Y333" s="41"/>
      <c r="Z333" s="40">
        <f t="shared" ref="Z333:AE333" si="335">SUM(Z317:Z332)</f>
        <v>32568.09</v>
      </c>
      <c r="AA333" s="55">
        <f t="shared" si="335"/>
        <v>5034.0701013292792</v>
      </c>
      <c r="AB333" s="55">
        <f t="shared" si="335"/>
        <v>18883.981938320358</v>
      </c>
      <c r="AC333" s="55">
        <f t="shared" si="335"/>
        <v>7081.0859603503641</v>
      </c>
      <c r="AD333" s="55">
        <f t="shared" si="335"/>
        <v>1568.952</v>
      </c>
      <c r="AE333" s="55">
        <f t="shared" si="335"/>
        <v>0</v>
      </c>
      <c r="AF333" s="55">
        <f>SUM(AF322:AF332)</f>
        <v>0</v>
      </c>
      <c r="AG333" s="54"/>
      <c r="AH333" s="42">
        <f>SUM(AH317:AH332)</f>
        <v>32568.09</v>
      </c>
      <c r="AI333" s="56">
        <f>SUM(AI317:AI332)</f>
        <v>-1865.3399999999992</v>
      </c>
    </row>
    <row r="334" spans="1:35" x14ac:dyDescent="0.25">
      <c r="A334" s="6" t="s">
        <v>45</v>
      </c>
      <c r="B334" s="37"/>
      <c r="P334" s="41">
        <v>0</v>
      </c>
      <c r="Q334" s="40">
        <f t="shared" si="309"/>
        <v>0</v>
      </c>
    </row>
    <row r="335" spans="1:35" x14ac:dyDescent="0.25">
      <c r="A335" s="31">
        <v>5</v>
      </c>
      <c r="B335" s="52">
        <v>212.7</v>
      </c>
      <c r="C335" s="33">
        <v>2.48</v>
      </c>
      <c r="D335" s="33">
        <v>8.69</v>
      </c>
      <c r="E335" s="33">
        <v>4.29</v>
      </c>
      <c r="F335" s="35">
        <v>0.77</v>
      </c>
      <c r="G335" s="35">
        <v>5.51</v>
      </c>
      <c r="H335" s="35"/>
      <c r="I335" s="51">
        <v>4632.6099999999997</v>
      </c>
      <c r="J335" s="41">
        <f t="shared" ref="J335:J340" si="336">I335-K335-L335-M335-N335</f>
        <v>536.00800000000004</v>
      </c>
      <c r="K335" s="41">
        <f t="shared" ref="K335:K340" si="337">B335*D335</f>
        <v>1848.3629999999998</v>
      </c>
      <c r="L335" s="41">
        <f t="shared" ref="L335:L340" si="338">E335*B335</f>
        <v>912.48299999999995</v>
      </c>
      <c r="M335" s="41">
        <f>F335*B335</f>
        <v>163.779</v>
      </c>
      <c r="N335" s="41">
        <f t="shared" ref="N335:N340" si="339">G335*B335</f>
        <v>1171.9769999999999</v>
      </c>
      <c r="O335" s="41"/>
      <c r="P335" s="41">
        <f t="shared" si="314"/>
        <v>0.45792328730456489</v>
      </c>
      <c r="Q335" s="40">
        <f t="shared" si="309"/>
        <v>4632.6099999999997</v>
      </c>
      <c r="R335" s="51">
        <v>2121.38</v>
      </c>
      <c r="S335" s="41">
        <f>R335-T335-U335-V335-W335-X335</f>
        <v>245.44610586688736</v>
      </c>
      <c r="T335" s="41">
        <f t="shared" ref="T335:T340" si="340">P335*K335</f>
        <v>846.40846109212737</v>
      </c>
      <c r="U335" s="41">
        <f>L335*P335</f>
        <v>417.84721496953125</v>
      </c>
      <c r="V335" s="41">
        <f>P335*M335</f>
        <v>74.998218071454332</v>
      </c>
      <c r="W335" s="51"/>
      <c r="X335" s="51">
        <v>536.67999999999995</v>
      </c>
      <c r="Y335" s="41"/>
      <c r="Z335" s="40">
        <f>SUM(S335:Y335)</f>
        <v>2121.3800000000006</v>
      </c>
      <c r="AA335" s="54">
        <f>Z335-AB335-AC335-AD335-AE335-AF335</f>
        <v>156.66532393834211</v>
      </c>
      <c r="AB335" s="54">
        <f t="shared" ref="AB335:AF340" si="341">T335</f>
        <v>846.40846109212737</v>
      </c>
      <c r="AC335" s="54">
        <f t="shared" si="341"/>
        <v>417.84721496953125</v>
      </c>
      <c r="AD335" s="54">
        <f>M335</f>
        <v>163.779</v>
      </c>
      <c r="AE335" s="54">
        <f t="shared" si="341"/>
        <v>0</v>
      </c>
      <c r="AF335" s="54">
        <f t="shared" si="341"/>
        <v>536.67999999999995</v>
      </c>
      <c r="AG335" s="54"/>
      <c r="AH335" s="42">
        <f>SUM(AA335:AG335)</f>
        <v>2121.3800000000006</v>
      </c>
      <c r="AI335" s="56">
        <f>I335-Z335</f>
        <v>2511.2299999999991</v>
      </c>
    </row>
    <row r="336" spans="1:35" x14ac:dyDescent="0.25">
      <c r="A336" s="31">
        <v>13</v>
      </c>
      <c r="B336" s="52"/>
      <c r="C336" s="33"/>
      <c r="D336" s="33"/>
      <c r="E336" s="33"/>
      <c r="F336" s="35"/>
      <c r="G336" s="35"/>
      <c r="H336" s="35"/>
      <c r="I336" s="51"/>
      <c r="J336" s="41">
        <f t="shared" si="336"/>
        <v>0</v>
      </c>
      <c r="K336" s="41">
        <f t="shared" si="337"/>
        <v>0</v>
      </c>
      <c r="L336" s="41">
        <f t="shared" si="338"/>
        <v>0</v>
      </c>
      <c r="M336" s="41">
        <f>F336*B336</f>
        <v>0</v>
      </c>
      <c r="N336" s="41">
        <f t="shared" si="339"/>
        <v>0</v>
      </c>
      <c r="O336" s="41"/>
      <c r="P336" s="41"/>
      <c r="Q336" s="40">
        <f t="shared" si="309"/>
        <v>0</v>
      </c>
      <c r="R336" s="51"/>
      <c r="S336" s="41">
        <f>R336-T336-U336-V336-W336-X336</f>
        <v>0</v>
      </c>
      <c r="T336" s="41">
        <f t="shared" si="340"/>
        <v>0</v>
      </c>
      <c r="U336" s="41">
        <f t="shared" ref="U336:U337" si="342">L336*P336</f>
        <v>0</v>
      </c>
      <c r="V336" s="41">
        <f t="shared" ref="V336:V337" si="343">P336*M336</f>
        <v>0</v>
      </c>
      <c r="W336" s="51"/>
      <c r="X336" s="51"/>
      <c r="Y336" s="41"/>
      <c r="Z336" s="40">
        <f t="shared" ref="Z336:Z340" si="344">SUM(S336:Y336)</f>
        <v>0</v>
      </c>
      <c r="AA336" s="54">
        <f>Z336-AB336-AC336-AD336-AE336-AF336</f>
        <v>0</v>
      </c>
      <c r="AB336" s="54">
        <f t="shared" si="341"/>
        <v>0</v>
      </c>
      <c r="AC336" s="54">
        <f t="shared" si="341"/>
        <v>0</v>
      </c>
      <c r="AD336" s="54">
        <f>M336</f>
        <v>0</v>
      </c>
      <c r="AE336" s="54">
        <f t="shared" si="341"/>
        <v>0</v>
      </c>
      <c r="AF336" s="54">
        <f t="shared" si="341"/>
        <v>0</v>
      </c>
      <c r="AG336" s="54"/>
      <c r="AH336" s="42">
        <f>SUM(AA336:AG336)</f>
        <v>0</v>
      </c>
      <c r="AI336" s="56">
        <f>I336-Z336</f>
        <v>0</v>
      </c>
    </row>
    <row r="337" spans="1:35" x14ac:dyDescent="0.25">
      <c r="A337" s="31">
        <v>15</v>
      </c>
      <c r="B337" s="52">
        <v>603.4</v>
      </c>
      <c r="C337" s="33">
        <v>2.2999999999999998</v>
      </c>
      <c r="D337" s="33">
        <v>9.02</v>
      </c>
      <c r="E337" s="33">
        <v>3.75</v>
      </c>
      <c r="F337" s="35">
        <v>0.77</v>
      </c>
      <c r="G337" s="35"/>
      <c r="H337" s="35"/>
      <c r="I337" s="51">
        <v>9515.64</v>
      </c>
      <c r="J337" s="41">
        <f t="shared" si="336"/>
        <v>1345.6039999999998</v>
      </c>
      <c r="K337" s="41">
        <f t="shared" si="337"/>
        <v>5442.6679999999997</v>
      </c>
      <c r="L337" s="41">
        <f t="shared" si="338"/>
        <v>2262.75</v>
      </c>
      <c r="M337" s="41">
        <f t="shared" ref="M337:M338" si="345">F337*B337</f>
        <v>464.61799999999999</v>
      </c>
      <c r="N337" s="41">
        <f t="shared" si="339"/>
        <v>0</v>
      </c>
      <c r="O337" s="41"/>
      <c r="P337" s="41">
        <f t="shared" si="314"/>
        <v>1.399464460614315</v>
      </c>
      <c r="Q337" s="40">
        <f t="shared" si="309"/>
        <v>9515.64</v>
      </c>
      <c r="R337" s="51">
        <v>13316.8</v>
      </c>
      <c r="S337" s="41">
        <f>R337-T337-U337-V337-W337-X337</f>
        <v>1883.1249760604646</v>
      </c>
      <c r="T337" s="41">
        <f t="shared" si="340"/>
        <v>7616.8204369227915</v>
      </c>
      <c r="U337" s="41">
        <f t="shared" si="342"/>
        <v>3166.6382082550413</v>
      </c>
      <c r="V337" s="41">
        <f t="shared" si="343"/>
        <v>650.21637876170178</v>
      </c>
      <c r="W337" s="51"/>
      <c r="X337" s="51"/>
      <c r="Y337" s="41"/>
      <c r="Z337" s="40">
        <f t="shared" si="344"/>
        <v>13316.799999999997</v>
      </c>
      <c r="AA337" s="54"/>
      <c r="AB337" s="54"/>
      <c r="AC337" s="54"/>
      <c r="AD337" s="54"/>
      <c r="AE337" s="54"/>
      <c r="AF337" s="54"/>
      <c r="AG337" s="54"/>
      <c r="AH337" s="42"/>
      <c r="AI337" s="56"/>
    </row>
    <row r="338" spans="1:35" x14ac:dyDescent="0.25">
      <c r="A338" s="31">
        <v>16</v>
      </c>
      <c r="B338" s="52">
        <v>127.5</v>
      </c>
      <c r="C338" s="33">
        <v>2.2999999999999998</v>
      </c>
      <c r="D338" s="33">
        <v>8.6999999999999993</v>
      </c>
      <c r="E338" s="33">
        <v>3</v>
      </c>
      <c r="F338" s="35">
        <v>0.77</v>
      </c>
      <c r="G338" s="35"/>
      <c r="H338" s="35"/>
      <c r="I338" s="51">
        <v>1898.48</v>
      </c>
      <c r="J338" s="41">
        <f t="shared" si="336"/>
        <v>308.55500000000001</v>
      </c>
      <c r="K338" s="41">
        <f t="shared" si="337"/>
        <v>1109.25</v>
      </c>
      <c r="L338" s="41">
        <f t="shared" si="338"/>
        <v>382.5</v>
      </c>
      <c r="M338" s="41">
        <f t="shared" si="345"/>
        <v>98.174999999999997</v>
      </c>
      <c r="N338" s="41">
        <f t="shared" si="339"/>
        <v>0</v>
      </c>
      <c r="O338" s="41"/>
      <c r="P338" s="41">
        <f t="shared" si="314"/>
        <v>0.55137267708903959</v>
      </c>
      <c r="Q338" s="40">
        <f t="shared" si="309"/>
        <v>1898.48</v>
      </c>
      <c r="R338" s="51">
        <v>1046.77</v>
      </c>
      <c r="S338" s="41">
        <f>R338-T338-U338-V338-W338-X338</f>
        <v>170.12879637920869</v>
      </c>
      <c r="T338" s="41">
        <f t="shared" si="340"/>
        <v>611.6101420610172</v>
      </c>
      <c r="U338" s="41">
        <f>L338*P338</f>
        <v>210.90004898655764</v>
      </c>
      <c r="V338" s="41">
        <f>P338*M338</f>
        <v>54.131012573216459</v>
      </c>
      <c r="W338" s="51"/>
      <c r="X338" s="51"/>
      <c r="Y338" s="41"/>
      <c r="Z338" s="40">
        <f t="shared" si="344"/>
        <v>1046.77</v>
      </c>
      <c r="AA338" s="54">
        <f>Z338-AB338-AC338-AD338-AE338-AF338</f>
        <v>126.08480895242515</v>
      </c>
      <c r="AB338" s="54">
        <f t="shared" si="341"/>
        <v>611.6101420610172</v>
      </c>
      <c r="AC338" s="54">
        <f t="shared" si="341"/>
        <v>210.90004898655764</v>
      </c>
      <c r="AD338" s="54">
        <f>M338</f>
        <v>98.174999999999997</v>
      </c>
      <c r="AE338" s="54">
        <f t="shared" si="341"/>
        <v>0</v>
      </c>
      <c r="AF338" s="54">
        <f t="shared" si="341"/>
        <v>0</v>
      </c>
      <c r="AG338" s="54"/>
      <c r="AH338" s="42">
        <f>SUM(AA338:AG338)</f>
        <v>1046.77</v>
      </c>
      <c r="AI338" s="56">
        <f>I338-Z338</f>
        <v>851.71</v>
      </c>
    </row>
    <row r="339" spans="1:35" x14ac:dyDescent="0.25">
      <c r="A339" s="31">
        <v>17</v>
      </c>
      <c r="B339" s="52">
        <v>130</v>
      </c>
      <c r="C339" s="33">
        <v>2.2999999999999998</v>
      </c>
      <c r="D339" s="33">
        <v>9.0500000000000007</v>
      </c>
      <c r="E339" s="33">
        <v>3.25</v>
      </c>
      <c r="F339" s="35">
        <v>0.77</v>
      </c>
      <c r="G339" s="35"/>
      <c r="H339" s="35"/>
      <c r="I339" s="51">
        <v>1983.8</v>
      </c>
      <c r="J339" s="41">
        <f t="shared" si="336"/>
        <v>284.69999999999993</v>
      </c>
      <c r="K339" s="41">
        <f t="shared" si="337"/>
        <v>1176.5</v>
      </c>
      <c r="L339" s="41">
        <f t="shared" si="338"/>
        <v>422.5</v>
      </c>
      <c r="M339" s="41">
        <f>F339*B339</f>
        <v>100.10000000000001</v>
      </c>
      <c r="N339" s="41">
        <f t="shared" si="339"/>
        <v>0</v>
      </c>
      <c r="O339" s="41"/>
      <c r="P339" s="41">
        <f t="shared" si="314"/>
        <v>0</v>
      </c>
      <c r="Q339" s="40">
        <f t="shared" si="309"/>
        <v>1983.8</v>
      </c>
      <c r="R339" s="51"/>
      <c r="S339" s="41">
        <v>0</v>
      </c>
      <c r="T339" s="41">
        <f t="shared" si="340"/>
        <v>0</v>
      </c>
      <c r="U339" s="41">
        <f>L339*P339</f>
        <v>0</v>
      </c>
      <c r="V339" s="41">
        <f>P339*M339</f>
        <v>0</v>
      </c>
      <c r="W339" s="51"/>
      <c r="X339" s="51"/>
      <c r="Y339" s="41"/>
      <c r="Z339" s="40">
        <f t="shared" si="344"/>
        <v>0</v>
      </c>
      <c r="AA339" s="54">
        <f>Z339-AB339-AC339-AD339-AE339-AF339</f>
        <v>-100.10000000000001</v>
      </c>
      <c r="AB339" s="54">
        <f t="shared" si="341"/>
        <v>0</v>
      </c>
      <c r="AC339" s="54">
        <f t="shared" si="341"/>
        <v>0</v>
      </c>
      <c r="AD339" s="54">
        <f>M339</f>
        <v>100.10000000000001</v>
      </c>
      <c r="AE339" s="54">
        <f t="shared" si="341"/>
        <v>0</v>
      </c>
      <c r="AF339" s="54">
        <f t="shared" si="341"/>
        <v>0</v>
      </c>
      <c r="AG339" s="54"/>
      <c r="AH339" s="42">
        <f>SUM(AA339:AG339)</f>
        <v>0</v>
      </c>
      <c r="AI339" s="56">
        <f>I339-Z339</f>
        <v>1983.8</v>
      </c>
    </row>
    <row r="340" spans="1:35" x14ac:dyDescent="0.25">
      <c r="A340" s="31" t="s">
        <v>38</v>
      </c>
      <c r="B340" s="52">
        <v>160.30000000000001</v>
      </c>
      <c r="C340" s="33">
        <v>2.2999999999999998</v>
      </c>
      <c r="D340" s="33">
        <v>9.6</v>
      </c>
      <c r="E340" s="33">
        <v>1.51</v>
      </c>
      <c r="F340" s="35">
        <v>0.77</v>
      </c>
      <c r="G340" s="35"/>
      <c r="H340" s="35"/>
      <c r="I340" s="51">
        <v>2245.8000000000002</v>
      </c>
      <c r="J340" s="41">
        <f t="shared" si="336"/>
        <v>341.43600000000004</v>
      </c>
      <c r="K340" s="41">
        <f t="shared" si="337"/>
        <v>1538.88</v>
      </c>
      <c r="L340" s="41">
        <f t="shared" si="338"/>
        <v>242.05300000000003</v>
      </c>
      <c r="M340" s="41">
        <f>F340*B340</f>
        <v>123.43100000000001</v>
      </c>
      <c r="N340" s="41">
        <f t="shared" si="339"/>
        <v>0</v>
      </c>
      <c r="O340" s="41"/>
      <c r="P340" s="41">
        <f t="shared" si="314"/>
        <v>1</v>
      </c>
      <c r="Q340" s="40">
        <f t="shared" si="309"/>
        <v>2245.8000000000002</v>
      </c>
      <c r="R340" s="51">
        <v>2245.8000000000002</v>
      </c>
      <c r="S340" s="41">
        <f>R340-T340-U340-V340-W340-X340</f>
        <v>341.43600000000004</v>
      </c>
      <c r="T340" s="41">
        <f t="shared" si="340"/>
        <v>1538.88</v>
      </c>
      <c r="U340" s="41">
        <f>L340*P340</f>
        <v>242.05300000000003</v>
      </c>
      <c r="V340" s="41">
        <f>P340*M340</f>
        <v>123.43100000000001</v>
      </c>
      <c r="W340" s="51"/>
      <c r="X340" s="51"/>
      <c r="Y340" s="41"/>
      <c r="Z340" s="40">
        <f t="shared" si="344"/>
        <v>2245.8000000000002</v>
      </c>
      <c r="AA340" s="54">
        <f>Z340-AB340-AC340-AD340-AE340-AF340</f>
        <v>341.43600000000004</v>
      </c>
      <c r="AB340" s="54">
        <f t="shared" si="341"/>
        <v>1538.88</v>
      </c>
      <c r="AC340" s="54">
        <f t="shared" si="341"/>
        <v>242.05300000000003</v>
      </c>
      <c r="AD340" s="54">
        <f>M340</f>
        <v>123.43100000000001</v>
      </c>
      <c r="AE340" s="54">
        <f t="shared" si="341"/>
        <v>0</v>
      </c>
      <c r="AF340" s="54">
        <f t="shared" si="341"/>
        <v>0</v>
      </c>
      <c r="AG340" s="54"/>
      <c r="AH340" s="42">
        <f>SUM(AA340:AG340)</f>
        <v>2245.8000000000002</v>
      </c>
      <c r="AI340" s="56">
        <f>I340-Z340</f>
        <v>0</v>
      </c>
    </row>
    <row r="341" spans="1:35" x14ac:dyDescent="0.25">
      <c r="A341" s="32" t="s">
        <v>37</v>
      </c>
      <c r="B341" s="53">
        <f>SUM(B335:B340)</f>
        <v>1233.8999999999999</v>
      </c>
      <c r="C341" s="33"/>
      <c r="D341" s="34"/>
      <c r="E341" s="34"/>
      <c r="F341" s="35"/>
      <c r="G341" s="35"/>
      <c r="H341" s="35"/>
      <c r="I341" s="43">
        <f t="shared" ref="I341:O341" si="346">SUM(I335:I340)</f>
        <v>20276.329999999998</v>
      </c>
      <c r="J341" s="43">
        <f t="shared" si="346"/>
        <v>2816.3029999999999</v>
      </c>
      <c r="K341" s="43">
        <f t="shared" si="346"/>
        <v>11115.661</v>
      </c>
      <c r="L341" s="43">
        <f t="shared" si="346"/>
        <v>4222.2860000000001</v>
      </c>
      <c r="M341" s="43">
        <f t="shared" si="346"/>
        <v>950.10299999999995</v>
      </c>
      <c r="N341" s="43">
        <f t="shared" si="346"/>
        <v>1171.9769999999999</v>
      </c>
      <c r="O341" s="43">
        <f t="shared" si="346"/>
        <v>0</v>
      </c>
      <c r="P341" s="41">
        <f t="shared" si="314"/>
        <v>0.92377417412322649</v>
      </c>
      <c r="Q341" s="40">
        <f t="shared" si="309"/>
        <v>20276.329999999998</v>
      </c>
      <c r="R341" s="43">
        <f>SUM(R335:R340)</f>
        <v>18730.75</v>
      </c>
      <c r="S341" s="43">
        <f t="shared" ref="S341:V341" si="347">SUM(S335:S340)</f>
        <v>2640.1358783065607</v>
      </c>
      <c r="T341" s="43">
        <f t="shared" si="347"/>
        <v>10613.719040075935</v>
      </c>
      <c r="U341" s="43">
        <f t="shared" si="347"/>
        <v>4037.4384722111299</v>
      </c>
      <c r="V341" s="43">
        <f t="shared" si="347"/>
        <v>902.77660940637259</v>
      </c>
      <c r="W341" s="41">
        <f t="shared" ref="W341:X341" si="348">SUM(W335:W340)</f>
        <v>0</v>
      </c>
      <c r="X341" s="41">
        <f t="shared" si="348"/>
        <v>536.67999999999995</v>
      </c>
      <c r="Y341" s="41"/>
      <c r="Z341" s="40">
        <f t="shared" ref="Z341:AF341" si="349">SUM(Z335:Z340)</f>
        <v>18730.749999999996</v>
      </c>
      <c r="AA341" s="55">
        <f t="shared" si="349"/>
        <v>524.0861328907672</v>
      </c>
      <c r="AB341" s="55">
        <f t="shared" si="349"/>
        <v>2996.8986031531449</v>
      </c>
      <c r="AC341" s="55">
        <f t="shared" si="349"/>
        <v>870.80026395608888</v>
      </c>
      <c r="AD341" s="55">
        <f t="shared" si="349"/>
        <v>485.48500000000001</v>
      </c>
      <c r="AE341" s="55">
        <f t="shared" si="349"/>
        <v>0</v>
      </c>
      <c r="AF341" s="55">
        <f t="shared" si="349"/>
        <v>536.67999999999995</v>
      </c>
      <c r="AG341" s="54"/>
      <c r="AH341" s="42">
        <f>SUM(AH335:AH340)</f>
        <v>5413.9500000000007</v>
      </c>
      <c r="AI341" s="56">
        <f>SUM(AI335:AI340)</f>
        <v>5346.7399999999989</v>
      </c>
    </row>
    <row r="342" spans="1:35" x14ac:dyDescent="0.25">
      <c r="A342" t="s">
        <v>40</v>
      </c>
      <c r="G342" s="65"/>
      <c r="P342" s="41">
        <v>0</v>
      </c>
      <c r="Q342" s="40">
        <f t="shared" si="309"/>
        <v>0</v>
      </c>
      <c r="V342" s="41"/>
    </row>
    <row r="343" spans="1:35" x14ac:dyDescent="0.25">
      <c r="A343" s="31">
        <v>2</v>
      </c>
      <c r="B343" s="52">
        <v>418.2</v>
      </c>
      <c r="C343" s="33">
        <v>2.2999999999999998</v>
      </c>
      <c r="D343" s="33">
        <v>8.86</v>
      </c>
      <c r="E343" s="33">
        <v>3.15</v>
      </c>
      <c r="F343" s="35">
        <v>0.77</v>
      </c>
      <c r="G343" s="35"/>
      <c r="H343" s="35"/>
      <c r="I343" s="51">
        <v>6302.28</v>
      </c>
      <c r="J343" s="41">
        <f>I343-K343-L343-M343-N343</f>
        <v>957.68400000000031</v>
      </c>
      <c r="K343" s="41">
        <f>B343*D343</f>
        <v>3705.2519999999995</v>
      </c>
      <c r="L343" s="41">
        <f>E343*B343</f>
        <v>1317.33</v>
      </c>
      <c r="M343" s="41">
        <f>F343*B343</f>
        <v>322.01400000000001</v>
      </c>
      <c r="N343" s="41">
        <f>G343*B343</f>
        <v>0</v>
      </c>
      <c r="O343" s="41"/>
      <c r="P343" s="41">
        <f t="shared" si="314"/>
        <v>0.60784351060251218</v>
      </c>
      <c r="Q343" s="40">
        <f t="shared" si="309"/>
        <v>6302.28</v>
      </c>
      <c r="R343" s="51">
        <v>3830.8</v>
      </c>
      <c r="S343" s="41">
        <f>R343-T343-U343-V343-W343-X343</f>
        <v>582.12200460785618</v>
      </c>
      <c r="T343" s="41">
        <f>P343*K343</f>
        <v>2252.2133833469793</v>
      </c>
      <c r="U343" s="41">
        <f>L343*P343</f>
        <v>800.73049182200737</v>
      </c>
      <c r="V343" s="41">
        <f>P343*M343</f>
        <v>195.73412022315736</v>
      </c>
      <c r="W343" s="51"/>
      <c r="X343" s="51"/>
      <c r="Y343" s="41"/>
      <c r="Z343" s="40">
        <f>SUM(S343:Y343)</f>
        <v>3830.8</v>
      </c>
      <c r="AA343" s="54">
        <f t="shared" ref="AA343:AF346" si="350">S343</f>
        <v>582.12200460785618</v>
      </c>
      <c r="AB343" s="54">
        <f t="shared" si="350"/>
        <v>2252.2133833469793</v>
      </c>
      <c r="AC343" s="54">
        <f t="shared" si="350"/>
        <v>800.73049182200737</v>
      </c>
      <c r="AD343" s="54">
        <f t="shared" si="350"/>
        <v>195.73412022315736</v>
      </c>
      <c r="AE343" s="54">
        <f t="shared" si="350"/>
        <v>0</v>
      </c>
      <c r="AF343" s="54">
        <f t="shared" si="350"/>
        <v>0</v>
      </c>
      <c r="AG343" s="54"/>
      <c r="AH343" s="42">
        <f>SUM(AA343:AG343)</f>
        <v>3830.8</v>
      </c>
      <c r="AI343" s="56">
        <f>I343-Z343</f>
        <v>2471.4799999999996</v>
      </c>
    </row>
    <row r="344" spans="1:35" x14ac:dyDescent="0.25">
      <c r="A344" s="31">
        <v>14</v>
      </c>
      <c r="B344" s="52">
        <v>277.60000000000002</v>
      </c>
      <c r="C344" s="33">
        <v>2.2999999999999998</v>
      </c>
      <c r="D344" s="33">
        <v>8.9</v>
      </c>
      <c r="E344" s="33">
        <v>2.95</v>
      </c>
      <c r="F344" s="35">
        <v>0.77</v>
      </c>
      <c r="G344" s="35"/>
      <c r="H344" s="35"/>
      <c r="I344" s="51">
        <v>4191.76</v>
      </c>
      <c r="J344" s="41">
        <f>I344-K344-L344-M344-N344</f>
        <v>688.44799999999987</v>
      </c>
      <c r="K344" s="41">
        <f>B344*D344</f>
        <v>2470.6400000000003</v>
      </c>
      <c r="L344" s="41">
        <f>E344*B344</f>
        <v>818.92000000000007</v>
      </c>
      <c r="M344" s="41">
        <f>F344*B344</f>
        <v>213.75200000000001</v>
      </c>
      <c r="N344" s="41">
        <f>G344*B344</f>
        <v>0</v>
      </c>
      <c r="O344" s="41"/>
      <c r="P344" s="41">
        <f t="shared" si="314"/>
        <v>2</v>
      </c>
      <c r="Q344" s="40">
        <f t="shared" si="309"/>
        <v>4191.76</v>
      </c>
      <c r="R344" s="51">
        <v>8383.52</v>
      </c>
      <c r="S344" s="41">
        <f>R344-T344-U344-V344-W344-X344</f>
        <v>1376.8959999999997</v>
      </c>
      <c r="T344" s="41">
        <f>P344*K344</f>
        <v>4941.2800000000007</v>
      </c>
      <c r="U344" s="41">
        <f>L344*P344</f>
        <v>1637.8400000000001</v>
      </c>
      <c r="V344" s="41">
        <f>P344*M344</f>
        <v>427.50400000000002</v>
      </c>
      <c r="W344" s="51"/>
      <c r="X344" s="51"/>
      <c r="Y344" s="41"/>
      <c r="Z344" s="40">
        <f>SUM(S344:Y344)</f>
        <v>8383.52</v>
      </c>
      <c r="AA344" s="54">
        <f t="shared" si="350"/>
        <v>1376.8959999999997</v>
      </c>
      <c r="AB344" s="54">
        <f t="shared" si="350"/>
        <v>4941.2800000000007</v>
      </c>
      <c r="AC344" s="54">
        <f t="shared" si="350"/>
        <v>1637.8400000000001</v>
      </c>
      <c r="AD344" s="54">
        <f t="shared" si="350"/>
        <v>427.50400000000002</v>
      </c>
      <c r="AE344" s="54">
        <f t="shared" si="350"/>
        <v>0</v>
      </c>
      <c r="AF344" s="54">
        <f t="shared" si="350"/>
        <v>0</v>
      </c>
      <c r="AG344" s="54"/>
      <c r="AH344" s="42">
        <f>SUM(AA344:AG344)</f>
        <v>8383.52</v>
      </c>
      <c r="AI344" s="56">
        <f>I344-Z344</f>
        <v>-4191.76</v>
      </c>
    </row>
    <row r="345" spans="1:35" x14ac:dyDescent="0.25">
      <c r="A345" s="31">
        <v>6</v>
      </c>
      <c r="B345" s="52">
        <v>124</v>
      </c>
      <c r="C345" s="33">
        <v>2.2999999999999998</v>
      </c>
      <c r="D345" s="33">
        <v>9.1999999999999993</v>
      </c>
      <c r="E345" s="33">
        <v>3.02</v>
      </c>
      <c r="F345" s="35">
        <v>0.77</v>
      </c>
      <c r="G345" s="35"/>
      <c r="H345" s="35"/>
      <c r="I345" s="51">
        <v>1837.68</v>
      </c>
      <c r="J345" s="41">
        <f>I345-K345-L345-M345-N345</f>
        <v>226.92000000000007</v>
      </c>
      <c r="K345" s="41">
        <f>B345*D345</f>
        <v>1140.8</v>
      </c>
      <c r="L345" s="41">
        <f>E345*B345</f>
        <v>374.48</v>
      </c>
      <c r="M345" s="41">
        <f>F345*B345</f>
        <v>95.48</v>
      </c>
      <c r="N345" s="41">
        <f>G345*B345</f>
        <v>0</v>
      </c>
      <c r="O345" s="41"/>
      <c r="P345" s="41">
        <f t="shared" si="314"/>
        <v>3</v>
      </c>
      <c r="Q345" s="40">
        <f t="shared" si="309"/>
        <v>1837.68</v>
      </c>
      <c r="R345" s="51">
        <v>5513.04</v>
      </c>
      <c r="S345" s="41">
        <f>R345-T345-U345-V345-W345-X345</f>
        <v>871.72000000000025</v>
      </c>
      <c r="T345" s="41">
        <f>P345*K345</f>
        <v>3422.3999999999996</v>
      </c>
      <c r="U345" s="41">
        <f>L345*P345</f>
        <v>1123.44</v>
      </c>
      <c r="V345" s="41">
        <f>M345</f>
        <v>95.48</v>
      </c>
      <c r="W345" s="51"/>
      <c r="X345" s="51"/>
      <c r="Y345" s="41"/>
      <c r="Z345" s="40">
        <f>SUM(S345:Y345)</f>
        <v>5513.0399999999991</v>
      </c>
      <c r="AA345" s="54">
        <f t="shared" si="350"/>
        <v>871.72000000000025</v>
      </c>
      <c r="AB345" s="54">
        <f t="shared" si="350"/>
        <v>3422.3999999999996</v>
      </c>
      <c r="AC345" s="54">
        <f t="shared" si="350"/>
        <v>1123.44</v>
      </c>
      <c r="AD345" s="54">
        <f t="shared" si="350"/>
        <v>95.48</v>
      </c>
      <c r="AE345" s="54">
        <f t="shared" si="350"/>
        <v>0</v>
      </c>
      <c r="AF345" s="54">
        <f t="shared" si="350"/>
        <v>0</v>
      </c>
      <c r="AG345" s="54"/>
      <c r="AH345" s="42">
        <f>SUM(AA345:AG345)</f>
        <v>5513.0399999999991</v>
      </c>
      <c r="AI345" s="56">
        <f>I345-Z345</f>
        <v>-3675.3599999999988</v>
      </c>
    </row>
    <row r="346" spans="1:35" x14ac:dyDescent="0.25">
      <c r="A346" s="31">
        <v>24</v>
      </c>
      <c r="B346" s="52"/>
      <c r="C346" s="33"/>
      <c r="D346" s="33"/>
      <c r="E346" s="33"/>
      <c r="F346" s="35"/>
      <c r="G346" s="35"/>
      <c r="H346" s="35"/>
      <c r="I346" s="51"/>
      <c r="J346" s="41">
        <f>I346-K346-L346-M346-N346</f>
        <v>0</v>
      </c>
      <c r="K346" s="41">
        <f>B346*D346</f>
        <v>0</v>
      </c>
      <c r="L346" s="41">
        <f>E346*B346</f>
        <v>0</v>
      </c>
      <c r="M346" s="41">
        <f>F346*B346</f>
        <v>0</v>
      </c>
      <c r="N346" s="41">
        <f>G346*B346</f>
        <v>0</v>
      </c>
      <c r="O346" s="41"/>
      <c r="P346" s="41"/>
      <c r="Q346" s="40">
        <f t="shared" si="309"/>
        <v>0</v>
      </c>
      <c r="R346" s="51"/>
      <c r="S346" s="41">
        <f>R346-T346-U346-V346-W346-X346</f>
        <v>0</v>
      </c>
      <c r="T346" s="41">
        <f>P346*K346</f>
        <v>0</v>
      </c>
      <c r="U346" s="41">
        <f>L346*P346</f>
        <v>0</v>
      </c>
      <c r="V346" s="41">
        <f>M346</f>
        <v>0</v>
      </c>
      <c r="W346" s="51"/>
      <c r="X346" s="51"/>
      <c r="Y346" s="41"/>
      <c r="Z346" s="40">
        <f>SUM(S346:Y346)</f>
        <v>0</v>
      </c>
      <c r="AA346" s="54">
        <f t="shared" si="350"/>
        <v>0</v>
      </c>
      <c r="AB346" s="54">
        <f t="shared" si="350"/>
        <v>0</v>
      </c>
      <c r="AC346" s="54">
        <f t="shared" si="350"/>
        <v>0</v>
      </c>
      <c r="AD346" s="54">
        <f t="shared" si="350"/>
        <v>0</v>
      </c>
      <c r="AE346" s="54">
        <f t="shared" si="350"/>
        <v>0</v>
      </c>
      <c r="AF346" s="54">
        <f t="shared" si="350"/>
        <v>0</v>
      </c>
      <c r="AG346" s="54"/>
      <c r="AH346" s="42">
        <f>SUM(AA346:AG346)</f>
        <v>0</v>
      </c>
      <c r="AI346" s="56">
        <f>I346-Z346</f>
        <v>0</v>
      </c>
    </row>
    <row r="347" spans="1:35" x14ac:dyDescent="0.25">
      <c r="A347" s="32" t="s">
        <v>37</v>
      </c>
      <c r="B347" s="53">
        <f>SUM(B343:B346)</f>
        <v>819.8</v>
      </c>
      <c r="C347" s="33"/>
      <c r="D347" s="34"/>
      <c r="E347" s="34"/>
      <c r="F347" s="35"/>
      <c r="G347" s="35"/>
      <c r="H347" s="35"/>
      <c r="I347" s="43">
        <f t="shared" ref="I347:O347" si="351">SUM(I343:I346)</f>
        <v>12331.720000000001</v>
      </c>
      <c r="J347" s="43">
        <f>SUM(J343:J346)</f>
        <v>1873.0520000000001</v>
      </c>
      <c r="K347" s="43">
        <f t="shared" si="351"/>
        <v>7316.692</v>
      </c>
      <c r="L347" s="43">
        <f t="shared" si="351"/>
        <v>2510.73</v>
      </c>
      <c r="M347" s="43">
        <f t="shared" si="351"/>
        <v>631.24600000000009</v>
      </c>
      <c r="N347" s="43">
        <f t="shared" si="351"/>
        <v>0</v>
      </c>
      <c r="O347" s="43">
        <f t="shared" si="351"/>
        <v>0</v>
      </c>
      <c r="P347" s="41">
        <f t="shared" si="314"/>
        <v>1.4375415594904846</v>
      </c>
      <c r="Q347" s="40">
        <f t="shared" si="309"/>
        <v>12331.720000000001</v>
      </c>
      <c r="R347" s="43">
        <f>SUM(R343:R346)</f>
        <v>17727.36</v>
      </c>
      <c r="S347" s="43">
        <f>SUM(S343:S346)</f>
        <v>2830.7380046078561</v>
      </c>
      <c r="T347" s="43">
        <f>SUM(T343:T346)</f>
        <v>10615.89338334698</v>
      </c>
      <c r="U347" s="43">
        <f>SUM(U343:U346)</f>
        <v>3562.0104918220077</v>
      </c>
      <c r="V347" s="43">
        <f>SUM(V343:V346)</f>
        <v>718.71812022315737</v>
      </c>
      <c r="W347" s="43">
        <f t="shared" ref="W347:X347" si="352">SUM(W343:W346)</f>
        <v>0</v>
      </c>
      <c r="X347" s="43">
        <f t="shared" si="352"/>
        <v>0</v>
      </c>
      <c r="Y347" s="41"/>
      <c r="Z347" s="40">
        <f>SUM(Z343:Z346)</f>
        <v>17727.36</v>
      </c>
      <c r="AA347" s="55">
        <f>SUM(AA343:AA346)</f>
        <v>2830.7380046078561</v>
      </c>
      <c r="AB347" s="55">
        <f>SUM(AB343:AB346)</f>
        <v>10615.89338334698</v>
      </c>
      <c r="AC347" s="55">
        <f>SUM(AC343:AC346)</f>
        <v>3562.0104918220077</v>
      </c>
      <c r="AD347" s="55">
        <f>SUM(AD343:AD346)</f>
        <v>718.71812022315737</v>
      </c>
      <c r="AE347" s="55">
        <f>SUM(AE345:AE346)</f>
        <v>0</v>
      </c>
      <c r="AF347" s="55">
        <f>SUM(AF343:AF346)</f>
        <v>0</v>
      </c>
      <c r="AG347" s="54"/>
      <c r="AH347" s="42">
        <f>SUM(AH343:AH346)</f>
        <v>17727.36</v>
      </c>
      <c r="AI347" s="56">
        <f>SUM(AI343:AI346)</f>
        <v>-5395.6399999999994</v>
      </c>
    </row>
    <row r="348" spans="1:35" x14ac:dyDescent="0.25">
      <c r="A348" t="s">
        <v>41</v>
      </c>
      <c r="G348" s="65"/>
      <c r="I348" t="s">
        <v>59</v>
      </c>
      <c r="P348" s="41">
        <v>0</v>
      </c>
      <c r="Q348" s="40" t="str">
        <f t="shared" si="309"/>
        <v xml:space="preserve"> </v>
      </c>
    </row>
    <row r="349" spans="1:35" x14ac:dyDescent="0.25">
      <c r="A349" s="31">
        <v>15</v>
      </c>
      <c r="B349" s="52">
        <v>61.8</v>
      </c>
      <c r="C349" s="33">
        <v>2.2999999999999998</v>
      </c>
      <c r="D349" s="33">
        <v>9.7100000000000009</v>
      </c>
      <c r="E349" s="33">
        <v>10</v>
      </c>
      <c r="F349" s="35">
        <v>0.77</v>
      </c>
      <c r="G349" s="35"/>
      <c r="H349" s="35"/>
      <c r="I349" s="51">
        <v>1431.29</v>
      </c>
      <c r="J349" s="41">
        <f t="shared" ref="J349:J354" si="353">I349-K349-L349-M349-N349</f>
        <v>165.62599999999998</v>
      </c>
      <c r="K349" s="41">
        <f t="shared" ref="K349:K354" si="354">B349*D349</f>
        <v>600.07799999999997</v>
      </c>
      <c r="L349" s="41">
        <f t="shared" ref="L349:L354" si="355">E349*B349</f>
        <v>618</v>
      </c>
      <c r="M349" s="41">
        <f t="shared" ref="M349:M354" si="356">F349*B349</f>
        <v>47.585999999999999</v>
      </c>
      <c r="N349" s="41">
        <f t="shared" ref="N349:N354" si="357">G349*B349</f>
        <v>0</v>
      </c>
      <c r="O349" s="41"/>
      <c r="P349" s="41">
        <f t="shared" si="314"/>
        <v>0</v>
      </c>
      <c r="Q349" s="40">
        <f t="shared" si="309"/>
        <v>1431.29</v>
      </c>
      <c r="R349" s="51"/>
      <c r="S349" s="41">
        <f t="shared" ref="S349:S354" si="358">R349-T349-U349-V349-W349-X349</f>
        <v>0</v>
      </c>
      <c r="T349" s="41">
        <f t="shared" ref="T349:T354" si="359">P349*K349</f>
        <v>0</v>
      </c>
      <c r="U349" s="41">
        <f t="shared" ref="U349:U354" si="360">L349*P349</f>
        <v>0</v>
      </c>
      <c r="V349" s="41">
        <f t="shared" ref="V349:V360" si="361">P349*M349</f>
        <v>0</v>
      </c>
      <c r="W349" s="51"/>
      <c r="X349" s="51"/>
      <c r="Y349" s="41"/>
      <c r="Z349" s="40">
        <f t="shared" ref="Z349:Z354" si="362">SUM(S349:Y349)</f>
        <v>0</v>
      </c>
      <c r="AA349" s="54">
        <f t="shared" ref="AA349:AA360" si="363">Z349-AB349-AC349-AD349-AE349-AF349</f>
        <v>-47.585999999999999</v>
      </c>
      <c r="AB349" s="54">
        <f t="shared" ref="AB349:AC354" si="364">T349</f>
        <v>0</v>
      </c>
      <c r="AC349" s="54">
        <f t="shared" si="364"/>
        <v>0</v>
      </c>
      <c r="AD349" s="54">
        <f t="shared" ref="AD349:AD360" si="365">M349</f>
        <v>47.585999999999999</v>
      </c>
      <c r="AE349" s="54">
        <f t="shared" ref="AE349:AF354" si="366">W349</f>
        <v>0</v>
      </c>
      <c r="AF349" s="54">
        <f t="shared" si="366"/>
        <v>0</v>
      </c>
      <c r="AG349" s="54"/>
      <c r="AH349" s="42">
        <f t="shared" ref="AH349:AH354" si="367">SUM(AA349:AG349)</f>
        <v>0</v>
      </c>
      <c r="AI349" s="56">
        <f t="shared" ref="AI349:AI354" si="368">I349-Z349</f>
        <v>1431.29</v>
      </c>
    </row>
    <row r="350" spans="1:35" x14ac:dyDescent="0.25">
      <c r="A350" s="31">
        <v>17</v>
      </c>
      <c r="B350" s="52">
        <v>806</v>
      </c>
      <c r="C350" s="33">
        <v>2.2999999999999998</v>
      </c>
      <c r="D350" s="33">
        <v>8.89</v>
      </c>
      <c r="E350" s="33">
        <v>10</v>
      </c>
      <c r="F350" s="35">
        <v>0.77</v>
      </c>
      <c r="G350" s="35"/>
      <c r="H350" s="35"/>
      <c r="I350" s="51">
        <v>10510.24</v>
      </c>
      <c r="J350" s="41">
        <f t="shared" si="353"/>
        <v>-5335.72</v>
      </c>
      <c r="K350" s="41">
        <f t="shared" si="354"/>
        <v>7165.34</v>
      </c>
      <c r="L350" s="41">
        <f t="shared" si="355"/>
        <v>8060</v>
      </c>
      <c r="M350" s="41">
        <f t="shared" si="356"/>
        <v>620.62</v>
      </c>
      <c r="N350" s="41">
        <f t="shared" si="357"/>
        <v>0</v>
      </c>
      <c r="O350" s="41"/>
      <c r="P350" s="41">
        <f t="shared" si="314"/>
        <v>0</v>
      </c>
      <c r="Q350" s="40">
        <f t="shared" si="309"/>
        <v>10510.24</v>
      </c>
      <c r="R350" s="51"/>
      <c r="S350" s="41">
        <f t="shared" si="358"/>
        <v>0</v>
      </c>
      <c r="T350" s="41">
        <f t="shared" si="359"/>
        <v>0</v>
      </c>
      <c r="U350" s="41">
        <f t="shared" si="360"/>
        <v>0</v>
      </c>
      <c r="V350" s="41">
        <f t="shared" si="361"/>
        <v>0</v>
      </c>
      <c r="W350" s="51"/>
      <c r="X350" s="51"/>
      <c r="Y350" s="41"/>
      <c r="Z350" s="40">
        <f t="shared" si="362"/>
        <v>0</v>
      </c>
      <c r="AA350" s="54">
        <f t="shared" si="363"/>
        <v>-620.62</v>
      </c>
      <c r="AB350" s="54">
        <f t="shared" si="364"/>
        <v>0</v>
      </c>
      <c r="AC350" s="54">
        <f t="shared" si="364"/>
        <v>0</v>
      </c>
      <c r="AD350" s="54">
        <f t="shared" si="365"/>
        <v>620.62</v>
      </c>
      <c r="AE350" s="54">
        <f t="shared" si="366"/>
        <v>0</v>
      </c>
      <c r="AF350" s="54">
        <f t="shared" si="366"/>
        <v>0</v>
      </c>
      <c r="AG350" s="54"/>
      <c r="AH350" s="42">
        <f t="shared" si="367"/>
        <v>0</v>
      </c>
      <c r="AI350" s="56">
        <f t="shared" si="368"/>
        <v>10510.24</v>
      </c>
    </row>
    <row r="351" spans="1:35" x14ac:dyDescent="0.25">
      <c r="A351" s="31">
        <v>18</v>
      </c>
      <c r="B351" s="52">
        <v>467</v>
      </c>
      <c r="C351" s="33">
        <v>2.48</v>
      </c>
      <c r="D351" s="33">
        <v>8.4</v>
      </c>
      <c r="E351" s="33">
        <v>3.59</v>
      </c>
      <c r="F351" s="35">
        <v>0.77</v>
      </c>
      <c r="G351" s="35">
        <v>5.51</v>
      </c>
      <c r="H351" s="35"/>
      <c r="I351" s="51">
        <v>45554.91</v>
      </c>
      <c r="J351" s="41">
        <f t="shared" si="353"/>
        <v>1158.1600000000035</v>
      </c>
      <c r="K351" s="41">
        <f t="shared" si="354"/>
        <v>3922.8</v>
      </c>
      <c r="L351" s="41">
        <f t="shared" si="355"/>
        <v>1676.53</v>
      </c>
      <c r="M351" s="41">
        <f t="shared" si="356"/>
        <v>359.59000000000003</v>
      </c>
      <c r="N351" s="41">
        <v>38437.83</v>
      </c>
      <c r="O351" s="41"/>
      <c r="P351" s="41">
        <f t="shared" si="314"/>
        <v>0.57322975723143776</v>
      </c>
      <c r="Q351" s="40">
        <f t="shared" si="309"/>
        <v>45554.91</v>
      </c>
      <c r="R351" s="51">
        <v>26113.43</v>
      </c>
      <c r="S351" s="41">
        <f t="shared" si="358"/>
        <v>3701.2497350384438</v>
      </c>
      <c r="T351" s="41">
        <f t="shared" si="359"/>
        <v>2248.6656916674842</v>
      </c>
      <c r="U351" s="41">
        <f t="shared" si="360"/>
        <v>961.03688489122237</v>
      </c>
      <c r="V351" s="41">
        <f t="shared" si="361"/>
        <v>206.12768840285273</v>
      </c>
      <c r="W351" s="51"/>
      <c r="X351" s="51">
        <v>18996.349999999999</v>
      </c>
      <c r="Y351" s="41"/>
      <c r="Z351" s="40">
        <f t="shared" si="362"/>
        <v>26113.43</v>
      </c>
      <c r="AA351" s="54">
        <f t="shared" si="363"/>
        <v>3547.7874234412957</v>
      </c>
      <c r="AB351" s="54">
        <f t="shared" si="364"/>
        <v>2248.6656916674842</v>
      </c>
      <c r="AC351" s="54">
        <f t="shared" si="364"/>
        <v>961.03688489122237</v>
      </c>
      <c r="AD351" s="54">
        <f t="shared" si="365"/>
        <v>359.59000000000003</v>
      </c>
      <c r="AE351" s="54">
        <f t="shared" si="366"/>
        <v>0</v>
      </c>
      <c r="AF351" s="54">
        <f t="shared" si="366"/>
        <v>18996.349999999999</v>
      </c>
      <c r="AG351" s="54"/>
      <c r="AH351" s="42">
        <f t="shared" si="367"/>
        <v>26113.43</v>
      </c>
      <c r="AI351" s="56">
        <f t="shared" si="368"/>
        <v>19441.480000000003</v>
      </c>
    </row>
    <row r="352" spans="1:35" x14ac:dyDescent="0.25">
      <c r="A352" s="31">
        <v>19</v>
      </c>
      <c r="B352" s="52">
        <v>477.2</v>
      </c>
      <c r="C352" s="33">
        <v>2.48</v>
      </c>
      <c r="D352" s="33">
        <v>9.3000000000000007</v>
      </c>
      <c r="E352" s="33">
        <v>4.09</v>
      </c>
      <c r="F352" s="35">
        <v>0.77</v>
      </c>
      <c r="G352" s="35">
        <v>5.51</v>
      </c>
      <c r="H352" s="35"/>
      <c r="I352" s="51">
        <v>10677.31</v>
      </c>
      <c r="J352" s="41">
        <f t="shared" si="353"/>
        <v>1290.7779999999998</v>
      </c>
      <c r="K352" s="41">
        <f t="shared" si="354"/>
        <v>4437.96</v>
      </c>
      <c r="L352" s="41">
        <f t="shared" si="355"/>
        <v>1951.7479999999998</v>
      </c>
      <c r="M352" s="41">
        <f t="shared" si="356"/>
        <v>367.44400000000002</v>
      </c>
      <c r="N352" s="41">
        <v>2629.38</v>
      </c>
      <c r="O352" s="41"/>
      <c r="P352" s="41">
        <f t="shared" si="314"/>
        <v>0.24555529435784856</v>
      </c>
      <c r="Q352" s="40">
        <f t="shared" si="309"/>
        <v>10677.31</v>
      </c>
      <c r="R352" s="51">
        <v>2621.87</v>
      </c>
      <c r="S352" s="41">
        <f t="shared" si="358"/>
        <v>317.39555161927467</v>
      </c>
      <c r="T352" s="41">
        <f t="shared" si="359"/>
        <v>1089.7645741483577</v>
      </c>
      <c r="U352" s="41">
        <f t="shared" si="360"/>
        <v>479.26205465234216</v>
      </c>
      <c r="V352" s="41">
        <f t="shared" si="361"/>
        <v>90.227819580025312</v>
      </c>
      <c r="W352" s="51"/>
      <c r="X352" s="51">
        <v>645.22</v>
      </c>
      <c r="Y352" s="41"/>
      <c r="Z352" s="40">
        <f t="shared" si="362"/>
        <v>2621.87</v>
      </c>
      <c r="AA352" s="54">
        <f t="shared" si="363"/>
        <v>40.179371199300022</v>
      </c>
      <c r="AB352" s="54">
        <f t="shared" si="364"/>
        <v>1089.7645741483577</v>
      </c>
      <c r="AC352" s="54">
        <f t="shared" si="364"/>
        <v>479.26205465234216</v>
      </c>
      <c r="AD352" s="54">
        <f t="shared" si="365"/>
        <v>367.44400000000002</v>
      </c>
      <c r="AE352" s="54">
        <f t="shared" si="366"/>
        <v>0</v>
      </c>
      <c r="AF352" s="54">
        <f t="shared" si="366"/>
        <v>645.22</v>
      </c>
      <c r="AG352" s="54"/>
      <c r="AH352" s="42">
        <f t="shared" si="367"/>
        <v>2621.87</v>
      </c>
      <c r="AI352" s="56">
        <f t="shared" si="368"/>
        <v>8055.44</v>
      </c>
    </row>
    <row r="353" spans="1:35" x14ac:dyDescent="0.25">
      <c r="A353" s="31">
        <v>20</v>
      </c>
      <c r="B353" s="52">
        <v>714.5</v>
      </c>
      <c r="C353" s="33">
        <v>2.48</v>
      </c>
      <c r="D353" s="33">
        <v>8.8800000000000008</v>
      </c>
      <c r="E353" s="33">
        <v>3.26</v>
      </c>
      <c r="F353" s="35">
        <v>0.77</v>
      </c>
      <c r="G353" s="35">
        <v>5.51</v>
      </c>
      <c r="H353" s="113"/>
      <c r="I353" s="51">
        <v>15104.55</v>
      </c>
      <c r="J353" s="41">
        <f t="shared" si="353"/>
        <v>1943.4599999999987</v>
      </c>
      <c r="K353" s="41">
        <f t="shared" si="354"/>
        <v>6344.76</v>
      </c>
      <c r="L353" s="41">
        <f t="shared" si="355"/>
        <v>2329.27</v>
      </c>
      <c r="M353" s="41">
        <f t="shared" si="356"/>
        <v>550.16499999999996</v>
      </c>
      <c r="N353" s="41">
        <f t="shared" si="357"/>
        <v>3936.895</v>
      </c>
      <c r="O353" s="41"/>
      <c r="P353" s="41">
        <f t="shared" si="314"/>
        <v>2.0369484691698858</v>
      </c>
      <c r="Q353" s="40">
        <f t="shared" si="309"/>
        <v>15104.55</v>
      </c>
      <c r="R353" s="51">
        <v>30767.19</v>
      </c>
      <c r="S353" s="41">
        <f t="shared" si="358"/>
        <v>3958.7301154254819</v>
      </c>
      <c r="T353" s="41">
        <f t="shared" si="359"/>
        <v>12923.949169250325</v>
      </c>
      <c r="U353" s="41">
        <f t="shared" si="360"/>
        <v>4744.6029607833398</v>
      </c>
      <c r="V353" s="41">
        <f t="shared" si="361"/>
        <v>1120.6577545408502</v>
      </c>
      <c r="W353" s="51"/>
      <c r="X353" s="51">
        <v>8019.25</v>
      </c>
      <c r="Y353" s="41"/>
      <c r="Z353" s="40">
        <f t="shared" si="362"/>
        <v>30767.19</v>
      </c>
      <c r="AA353" s="54">
        <f t="shared" si="363"/>
        <v>4529.2228699663319</v>
      </c>
      <c r="AB353" s="54">
        <f t="shared" si="364"/>
        <v>12923.949169250325</v>
      </c>
      <c r="AC353" s="54">
        <f t="shared" si="364"/>
        <v>4744.6029607833398</v>
      </c>
      <c r="AD353" s="54">
        <f t="shared" si="365"/>
        <v>550.16499999999996</v>
      </c>
      <c r="AE353" s="54">
        <f t="shared" si="366"/>
        <v>0</v>
      </c>
      <c r="AF353" s="54">
        <f t="shared" si="366"/>
        <v>8019.25</v>
      </c>
      <c r="AG353" s="54"/>
      <c r="AH353" s="42">
        <f t="shared" si="367"/>
        <v>30767.19</v>
      </c>
      <c r="AI353" s="56">
        <f t="shared" si="368"/>
        <v>-15662.64</v>
      </c>
    </row>
    <row r="354" spans="1:35" x14ac:dyDescent="0.25">
      <c r="A354" s="31">
        <v>42</v>
      </c>
      <c r="B354" s="52">
        <v>86.3</v>
      </c>
      <c r="C354" s="33">
        <v>2.48</v>
      </c>
      <c r="D354" s="33">
        <v>8.64</v>
      </c>
      <c r="E354" s="33">
        <v>4</v>
      </c>
      <c r="F354" s="35">
        <v>0.77</v>
      </c>
      <c r="G354" s="35">
        <v>5.51</v>
      </c>
      <c r="H354" s="35"/>
      <c r="I354" s="51">
        <v>1878.75</v>
      </c>
      <c r="J354" s="41">
        <f t="shared" si="353"/>
        <v>245.95399999999989</v>
      </c>
      <c r="K354" s="41">
        <f t="shared" si="354"/>
        <v>745.63200000000006</v>
      </c>
      <c r="L354" s="41">
        <f t="shared" si="355"/>
        <v>345.2</v>
      </c>
      <c r="M354" s="41">
        <f t="shared" si="356"/>
        <v>66.450999999999993</v>
      </c>
      <c r="N354" s="41">
        <f t="shared" si="357"/>
        <v>475.51299999999998</v>
      </c>
      <c r="O354" s="41"/>
      <c r="P354" s="41">
        <f t="shared" si="314"/>
        <v>0</v>
      </c>
      <c r="Q354" s="40">
        <f t="shared" si="309"/>
        <v>1878.75</v>
      </c>
      <c r="R354" s="51"/>
      <c r="S354" s="41">
        <f t="shared" si="358"/>
        <v>0</v>
      </c>
      <c r="T354" s="41">
        <f t="shared" si="359"/>
        <v>0</v>
      </c>
      <c r="U354" s="41">
        <f t="shared" si="360"/>
        <v>0</v>
      </c>
      <c r="V354" s="41">
        <f t="shared" si="361"/>
        <v>0</v>
      </c>
      <c r="W354" s="51"/>
      <c r="X354" s="51"/>
      <c r="Y354" s="41"/>
      <c r="Z354" s="40">
        <f t="shared" si="362"/>
        <v>0</v>
      </c>
      <c r="AA354" s="54">
        <f t="shared" si="363"/>
        <v>-66.450999999999993</v>
      </c>
      <c r="AB354" s="54">
        <f t="shared" si="364"/>
        <v>0</v>
      </c>
      <c r="AC354" s="54">
        <f t="shared" si="364"/>
        <v>0</v>
      </c>
      <c r="AD354" s="54">
        <f t="shared" si="365"/>
        <v>66.450999999999993</v>
      </c>
      <c r="AE354" s="54">
        <f t="shared" si="366"/>
        <v>0</v>
      </c>
      <c r="AF354" s="54">
        <f t="shared" si="366"/>
        <v>0</v>
      </c>
      <c r="AG354" s="54"/>
      <c r="AH354" s="42">
        <f t="shared" si="367"/>
        <v>0</v>
      </c>
      <c r="AI354" s="56">
        <f t="shared" si="368"/>
        <v>1878.75</v>
      </c>
    </row>
    <row r="355" spans="1:35" x14ac:dyDescent="0.25">
      <c r="A355" s="31"/>
      <c r="B355" s="52"/>
      <c r="C355" s="33"/>
      <c r="D355" s="33"/>
      <c r="E355" s="33"/>
      <c r="F355" s="35"/>
      <c r="G355" s="35"/>
      <c r="H355" s="35"/>
      <c r="I355" s="51"/>
      <c r="J355" s="41"/>
      <c r="K355" s="41"/>
      <c r="L355" s="41"/>
      <c r="M355" s="41"/>
      <c r="N355" s="41"/>
      <c r="O355" s="41"/>
      <c r="P355" s="41">
        <v>0</v>
      </c>
      <c r="Q355" s="40">
        <f t="shared" si="309"/>
        <v>0</v>
      </c>
      <c r="R355" s="51"/>
      <c r="S355" s="41">
        <f t="shared" ref="S355:S360" si="369">R355-T355-U355-V355-W355-X355</f>
        <v>0</v>
      </c>
      <c r="T355" s="41"/>
      <c r="U355" s="41"/>
      <c r="V355" s="41">
        <f t="shared" si="361"/>
        <v>0</v>
      </c>
      <c r="W355" s="51"/>
      <c r="X355" s="51"/>
      <c r="Y355" s="41"/>
      <c r="Z355" s="40"/>
      <c r="AA355" s="54">
        <f t="shared" si="363"/>
        <v>0</v>
      </c>
      <c r="AB355" s="54"/>
      <c r="AC355" s="54"/>
      <c r="AD355" s="54">
        <f t="shared" si="365"/>
        <v>0</v>
      </c>
      <c r="AE355" s="54"/>
      <c r="AF355" s="54"/>
      <c r="AG355" s="54"/>
      <c r="AH355" s="42"/>
      <c r="AI355" s="56"/>
    </row>
    <row r="356" spans="1:35" x14ac:dyDescent="0.25">
      <c r="A356" s="31"/>
      <c r="B356" s="52"/>
      <c r="C356" s="33"/>
      <c r="D356" s="33"/>
      <c r="E356" s="33"/>
      <c r="F356" s="35"/>
      <c r="G356" s="35"/>
      <c r="H356" s="35"/>
      <c r="I356" s="51"/>
      <c r="J356" s="41"/>
      <c r="K356" s="41"/>
      <c r="L356" s="41"/>
      <c r="M356" s="41"/>
      <c r="N356" s="41"/>
      <c r="O356" s="41"/>
      <c r="P356" s="41">
        <v>0</v>
      </c>
      <c r="Q356" s="40">
        <f t="shared" si="309"/>
        <v>0</v>
      </c>
      <c r="R356" s="51"/>
      <c r="S356" s="41">
        <f t="shared" si="369"/>
        <v>0</v>
      </c>
      <c r="T356" s="41"/>
      <c r="U356" s="41"/>
      <c r="V356" s="41">
        <f t="shared" si="361"/>
        <v>0</v>
      </c>
      <c r="W356" s="51"/>
      <c r="X356" s="51"/>
      <c r="Y356" s="41"/>
      <c r="Z356" s="40"/>
      <c r="AA356" s="54">
        <f t="shared" si="363"/>
        <v>0</v>
      </c>
      <c r="AB356" s="54"/>
      <c r="AC356" s="54"/>
      <c r="AD356" s="54">
        <f t="shared" si="365"/>
        <v>0</v>
      </c>
      <c r="AE356" s="54"/>
      <c r="AF356" s="54"/>
      <c r="AG356" s="54"/>
      <c r="AH356" s="42"/>
      <c r="AI356" s="56"/>
    </row>
    <row r="357" spans="1:35" x14ac:dyDescent="0.25">
      <c r="A357" s="31">
        <v>65</v>
      </c>
      <c r="B357" s="52">
        <v>1044.7</v>
      </c>
      <c r="C357" s="33">
        <v>2.2999999999999998</v>
      </c>
      <c r="D357" s="33">
        <v>8.73</v>
      </c>
      <c r="E357" s="33">
        <v>3.44</v>
      </c>
      <c r="F357" s="35">
        <v>0.77</v>
      </c>
      <c r="G357" s="35"/>
      <c r="H357" s="35"/>
      <c r="I357" s="51">
        <v>15830.92</v>
      </c>
      <c r="J357" s="41">
        <f>I357-K357-L357-M357-N357</f>
        <v>2312.5019999999986</v>
      </c>
      <c r="K357" s="41">
        <f>B357*D357</f>
        <v>9120.2310000000016</v>
      </c>
      <c r="L357" s="41">
        <f>E357*B357</f>
        <v>3593.768</v>
      </c>
      <c r="M357" s="41">
        <f>F357*B357</f>
        <v>804.4190000000001</v>
      </c>
      <c r="N357" s="41">
        <f>G357*B357</f>
        <v>0</v>
      </c>
      <c r="O357" s="41">
        <f>H357*B357</f>
        <v>0</v>
      </c>
      <c r="P357" s="41">
        <f t="shared" si="314"/>
        <v>0.7410996960378804</v>
      </c>
      <c r="Q357" s="40">
        <f t="shared" si="309"/>
        <v>15830.92</v>
      </c>
      <c r="R357" s="51">
        <v>11732.29</v>
      </c>
      <c r="S357" s="41">
        <f t="shared" si="369"/>
        <v>1713.7945292869883</v>
      </c>
      <c r="T357" s="41">
        <f>P357*K357</f>
        <v>6759.0004218952554</v>
      </c>
      <c r="U357" s="41">
        <f>L357*P357</f>
        <v>2663.3403724306613</v>
      </c>
      <c r="V357" s="41">
        <f t="shared" si="361"/>
        <v>596.15467638709583</v>
      </c>
      <c r="W357" s="51"/>
      <c r="X357" s="51"/>
      <c r="Y357" s="41"/>
      <c r="Z357" s="40">
        <f>SUM(S357:Y357)</f>
        <v>11732.29</v>
      </c>
      <c r="AA357" s="54">
        <f t="shared" si="363"/>
        <v>1505.5302056740841</v>
      </c>
      <c r="AB357" s="54">
        <f>T357</f>
        <v>6759.0004218952554</v>
      </c>
      <c r="AC357" s="54">
        <f>U357</f>
        <v>2663.3403724306613</v>
      </c>
      <c r="AD357" s="54">
        <f t="shared" si="365"/>
        <v>804.4190000000001</v>
      </c>
      <c r="AE357" s="54">
        <f>W357</f>
        <v>0</v>
      </c>
      <c r="AF357" s="54">
        <f>X357</f>
        <v>0</v>
      </c>
      <c r="AG357" s="54"/>
      <c r="AH357" s="42">
        <f>SUM(AA357:AG357)</f>
        <v>11732.29</v>
      </c>
      <c r="AI357" s="56">
        <f>I357-Z357</f>
        <v>4098.6299999999992</v>
      </c>
    </row>
    <row r="358" spans="1:35" x14ac:dyDescent="0.25">
      <c r="A358" s="31"/>
      <c r="B358" s="52"/>
      <c r="C358" s="33"/>
      <c r="D358" s="33"/>
      <c r="E358" s="33"/>
      <c r="F358" s="35"/>
      <c r="G358" s="35"/>
      <c r="H358" s="35"/>
      <c r="I358" s="51"/>
      <c r="J358" s="41"/>
      <c r="K358" s="41"/>
      <c r="L358" s="41"/>
      <c r="M358" s="41"/>
      <c r="N358" s="41"/>
      <c r="O358" s="41"/>
      <c r="P358" s="41">
        <v>0</v>
      </c>
      <c r="Q358" s="40">
        <f t="shared" si="309"/>
        <v>0</v>
      </c>
      <c r="R358" s="51"/>
      <c r="S358" s="41">
        <f t="shared" si="369"/>
        <v>0</v>
      </c>
      <c r="T358" s="41"/>
      <c r="U358" s="41"/>
      <c r="V358" s="41">
        <f t="shared" si="361"/>
        <v>0</v>
      </c>
      <c r="W358" s="51"/>
      <c r="X358" s="51"/>
      <c r="Y358" s="41"/>
      <c r="Z358" s="40"/>
      <c r="AA358" s="54">
        <f t="shared" si="363"/>
        <v>0</v>
      </c>
      <c r="AB358" s="54"/>
      <c r="AC358" s="54"/>
      <c r="AD358" s="54">
        <f t="shared" si="365"/>
        <v>0</v>
      </c>
      <c r="AE358" s="54"/>
      <c r="AF358" s="54"/>
      <c r="AG358" s="54"/>
      <c r="AH358" s="42"/>
      <c r="AI358" s="56"/>
    </row>
    <row r="359" spans="1:35" x14ac:dyDescent="0.25">
      <c r="A359" s="31"/>
      <c r="B359" s="52"/>
      <c r="C359" s="33"/>
      <c r="D359" s="33"/>
      <c r="E359" s="33"/>
      <c r="F359" s="35"/>
      <c r="G359" s="35"/>
      <c r="H359" s="35"/>
      <c r="I359" s="51"/>
      <c r="J359" s="41"/>
      <c r="K359" s="41"/>
      <c r="L359" s="41"/>
      <c r="M359" s="41"/>
      <c r="N359" s="41"/>
      <c r="O359" s="41"/>
      <c r="P359" s="41">
        <v>0</v>
      </c>
      <c r="Q359" s="40">
        <f t="shared" si="309"/>
        <v>0</v>
      </c>
      <c r="R359" s="51"/>
      <c r="S359" s="41">
        <f t="shared" si="369"/>
        <v>0</v>
      </c>
      <c r="T359" s="41"/>
      <c r="U359" s="41"/>
      <c r="V359" s="41">
        <f t="shared" si="361"/>
        <v>0</v>
      </c>
      <c r="W359" s="51"/>
      <c r="X359" s="51"/>
      <c r="Y359" s="41"/>
      <c r="Z359" s="40"/>
      <c r="AA359" s="54">
        <f t="shared" si="363"/>
        <v>0</v>
      </c>
      <c r="AB359" s="54"/>
      <c r="AC359" s="54"/>
      <c r="AD359" s="54">
        <f t="shared" si="365"/>
        <v>0</v>
      </c>
      <c r="AE359" s="54"/>
      <c r="AF359" s="54"/>
      <c r="AG359" s="54"/>
      <c r="AH359" s="42"/>
      <c r="AI359" s="56"/>
    </row>
    <row r="360" spans="1:35" x14ac:dyDescent="0.25">
      <c r="A360" s="31">
        <v>67</v>
      </c>
      <c r="B360" s="52">
        <v>311.89999999999998</v>
      </c>
      <c r="C360" s="33">
        <v>2.2999999999999998</v>
      </c>
      <c r="D360" s="33">
        <v>9.2899999999999991</v>
      </c>
      <c r="E360" s="33">
        <v>2.75</v>
      </c>
      <c r="F360" s="35">
        <v>0.77</v>
      </c>
      <c r="G360" s="35"/>
      <c r="H360" s="35"/>
      <c r="I360" s="51">
        <v>4722.18</v>
      </c>
      <c r="J360" s="41">
        <f>I360-K360-L360-M360-N360</f>
        <v>726.74100000000089</v>
      </c>
      <c r="K360" s="41">
        <f>B360*D360</f>
        <v>2897.5509999999995</v>
      </c>
      <c r="L360" s="41">
        <f>E360*B360</f>
        <v>857.72499999999991</v>
      </c>
      <c r="M360" s="41">
        <f>F360*B360</f>
        <v>240.16299999999998</v>
      </c>
      <c r="N360" s="41">
        <f>G360*B360</f>
        <v>0</v>
      </c>
      <c r="O360" s="41"/>
      <c r="P360" s="41">
        <f t="shared" si="314"/>
        <v>0</v>
      </c>
      <c r="Q360" s="40">
        <f t="shared" si="309"/>
        <v>4722.18</v>
      </c>
      <c r="R360" s="51"/>
      <c r="S360" s="41">
        <f t="shared" si="369"/>
        <v>0</v>
      </c>
      <c r="T360" s="41">
        <f>P360*K360</f>
        <v>0</v>
      </c>
      <c r="U360" s="41">
        <f>L360*P360</f>
        <v>0</v>
      </c>
      <c r="V360" s="41">
        <f t="shared" si="361"/>
        <v>0</v>
      </c>
      <c r="W360" s="51"/>
      <c r="X360" s="51"/>
      <c r="Y360" s="41"/>
      <c r="Z360" s="40">
        <f>SUM(S360:Y360)</f>
        <v>0</v>
      </c>
      <c r="AA360" s="54">
        <f t="shared" si="363"/>
        <v>-240.16299999999998</v>
      </c>
      <c r="AB360" s="54">
        <f>T360</f>
        <v>0</v>
      </c>
      <c r="AC360" s="54">
        <f>U360</f>
        <v>0</v>
      </c>
      <c r="AD360" s="54">
        <f t="shared" si="365"/>
        <v>240.16299999999998</v>
      </c>
      <c r="AE360" s="54">
        <f>W360</f>
        <v>0</v>
      </c>
      <c r="AF360" s="54">
        <f>X360</f>
        <v>0</v>
      </c>
      <c r="AG360" s="54"/>
      <c r="AH360" s="42">
        <f>SUM(AA360:AG360)</f>
        <v>0</v>
      </c>
      <c r="AI360" s="56">
        <f>I360-Z360</f>
        <v>4722.18</v>
      </c>
    </row>
    <row r="361" spans="1:35" x14ac:dyDescent="0.25">
      <c r="A361" s="32" t="s">
        <v>37</v>
      </c>
      <c r="B361" s="53">
        <f>SUM(B349:B360)</f>
        <v>3969.4</v>
      </c>
      <c r="C361" s="33"/>
      <c r="D361" s="34"/>
      <c r="E361" s="34"/>
      <c r="F361" s="35"/>
      <c r="G361" s="35"/>
      <c r="H361" s="35"/>
      <c r="I361" s="43">
        <f t="shared" ref="I361:O361" si="370">SUM(I349:I360)</f>
        <v>105710.15</v>
      </c>
      <c r="J361" s="43">
        <f t="shared" si="370"/>
        <v>2507.5010000000011</v>
      </c>
      <c r="K361" s="43">
        <f t="shared" si="370"/>
        <v>35234.352000000006</v>
      </c>
      <c r="L361" s="43">
        <f t="shared" si="370"/>
        <v>19432.241000000002</v>
      </c>
      <c r="M361" s="43">
        <f t="shared" si="370"/>
        <v>3056.4380000000001</v>
      </c>
      <c r="N361" s="43">
        <f t="shared" si="370"/>
        <v>45479.617999999995</v>
      </c>
      <c r="O361" s="43">
        <f t="shared" si="370"/>
        <v>0</v>
      </c>
      <c r="P361" s="41">
        <f t="shared" si="314"/>
        <v>0.67386887635671699</v>
      </c>
      <c r="Q361" s="40">
        <f t="shared" si="309"/>
        <v>105710.15</v>
      </c>
      <c r="R361" s="43">
        <f>SUM(R349:R360)</f>
        <v>71234.78</v>
      </c>
      <c r="S361" s="43">
        <f>SUM(S349:S360)</f>
        <v>9691.1699313701884</v>
      </c>
      <c r="T361" s="43">
        <f>SUM(T349:T360)</f>
        <v>23021.379856961423</v>
      </c>
      <c r="U361" s="43">
        <f>SUM(U349:U360)</f>
        <v>8848.2422727575649</v>
      </c>
      <c r="V361" s="43">
        <f>SUM(V349:V360)</f>
        <v>2013.1679389108242</v>
      </c>
      <c r="W361" s="43">
        <f t="shared" ref="W361:X361" si="371">SUM(W349:W360)</f>
        <v>0</v>
      </c>
      <c r="X361" s="43">
        <f t="shared" si="371"/>
        <v>27660.82</v>
      </c>
      <c r="Y361" s="41"/>
      <c r="Z361" s="40">
        <f t="shared" ref="Z361:AF361" si="372">SUM(Z349:Z360)</f>
        <v>71234.78</v>
      </c>
      <c r="AA361" s="55">
        <f t="shared" si="372"/>
        <v>8647.8998702810113</v>
      </c>
      <c r="AB361" s="55">
        <f t="shared" si="372"/>
        <v>23021.379856961423</v>
      </c>
      <c r="AC361" s="55">
        <f t="shared" si="372"/>
        <v>8848.2422727575649</v>
      </c>
      <c r="AD361" s="55">
        <f t="shared" si="372"/>
        <v>3056.4380000000001</v>
      </c>
      <c r="AE361" s="55">
        <f t="shared" si="372"/>
        <v>0</v>
      </c>
      <c r="AF361" s="55">
        <f t="shared" si="372"/>
        <v>27660.82</v>
      </c>
      <c r="AG361" s="54"/>
      <c r="AH361" s="42">
        <f>SUM(AH349:AH360)</f>
        <v>71234.78</v>
      </c>
      <c r="AI361" s="56">
        <f>SUM(AI349:AI360)</f>
        <v>34475.370000000003</v>
      </c>
    </row>
    <row r="362" spans="1:35" x14ac:dyDescent="0.25">
      <c r="A362" t="s">
        <v>60</v>
      </c>
      <c r="P362" s="41">
        <v>0</v>
      </c>
      <c r="Q362" s="40">
        <f t="shared" si="309"/>
        <v>0</v>
      </c>
    </row>
    <row r="363" spans="1:35" x14ac:dyDescent="0.25">
      <c r="A363" s="31">
        <v>1</v>
      </c>
      <c r="B363" s="52">
        <v>9</v>
      </c>
      <c r="C363" s="33">
        <v>2.2999999999999998</v>
      </c>
      <c r="D363" s="33">
        <v>10.18</v>
      </c>
      <c r="E363" s="33">
        <v>10.050000000000001</v>
      </c>
      <c r="F363" s="35">
        <v>0.77</v>
      </c>
      <c r="G363" s="35"/>
      <c r="H363" s="35"/>
      <c r="I363" s="51">
        <v>209.7</v>
      </c>
      <c r="J363" s="41">
        <f t="shared" ref="J363" si="373">I363-K363-L363-M363-N363</f>
        <v>20.699999999999982</v>
      </c>
      <c r="K363" s="41">
        <f t="shared" ref="K363" si="374">B363*D363</f>
        <v>91.62</v>
      </c>
      <c r="L363" s="41">
        <f t="shared" ref="L363" si="375">E363*B363</f>
        <v>90.45</v>
      </c>
      <c r="M363" s="41">
        <f t="shared" ref="M363" si="376">F363*B363</f>
        <v>6.93</v>
      </c>
      <c r="N363" s="41">
        <f>G363*B363</f>
        <v>0</v>
      </c>
      <c r="O363" s="41"/>
      <c r="P363" s="41">
        <f t="shared" si="314"/>
        <v>1</v>
      </c>
      <c r="Q363" s="40">
        <f t="shared" si="309"/>
        <v>209.7</v>
      </c>
      <c r="R363" s="51">
        <v>209.7</v>
      </c>
      <c r="S363" s="41">
        <f>R363-T363-U363-V363-W363-X363</f>
        <v>20.699999999999982</v>
      </c>
      <c r="T363" s="41">
        <f>P363*K363</f>
        <v>91.62</v>
      </c>
      <c r="U363" s="41">
        <f>L363*P363</f>
        <v>90.45</v>
      </c>
      <c r="V363" s="41">
        <f t="shared" ref="V363" si="377">P363*M363</f>
        <v>6.93</v>
      </c>
      <c r="W363" s="51"/>
      <c r="X363" s="51"/>
      <c r="Y363" s="41"/>
      <c r="Z363" s="40">
        <f>SUM(S363:Y363)</f>
        <v>209.7</v>
      </c>
      <c r="AA363" s="54">
        <f t="shared" ref="AA363:AF365" si="378">S363</f>
        <v>20.699999999999982</v>
      </c>
      <c r="AB363" s="54">
        <f t="shared" si="378"/>
        <v>91.62</v>
      </c>
      <c r="AC363" s="54">
        <f t="shared" si="378"/>
        <v>90.45</v>
      </c>
      <c r="AD363" s="54">
        <f t="shared" si="378"/>
        <v>6.93</v>
      </c>
      <c r="AE363" s="54">
        <f t="shared" si="378"/>
        <v>0</v>
      </c>
      <c r="AF363" s="54">
        <f t="shared" si="378"/>
        <v>0</v>
      </c>
      <c r="AG363" s="54"/>
      <c r="AH363" s="42">
        <f>SUM(AA363:AG363)</f>
        <v>209.7</v>
      </c>
      <c r="AI363" s="56">
        <f>I363-Z363</f>
        <v>0</v>
      </c>
    </row>
    <row r="364" spans="1:35" x14ac:dyDescent="0.25">
      <c r="A364" s="31">
        <v>2</v>
      </c>
      <c r="B364" s="52">
        <v>162.80000000000001</v>
      </c>
      <c r="C364" s="33">
        <v>2.2999999999999998</v>
      </c>
      <c r="D364" s="33">
        <v>9.98</v>
      </c>
      <c r="E364" s="33">
        <v>10.41</v>
      </c>
      <c r="F364" s="35">
        <v>0.77</v>
      </c>
      <c r="G364" s="35"/>
      <c r="H364" s="35"/>
      <c r="I364" s="51">
        <v>3846.97</v>
      </c>
      <c r="J364" s="41">
        <f>I364-K364-L364-M364-N364</f>
        <v>402.12199999999962</v>
      </c>
      <c r="K364" s="41">
        <f>B364*D364</f>
        <v>1624.7440000000001</v>
      </c>
      <c r="L364" s="41">
        <f>E364*B364</f>
        <v>1694.748</v>
      </c>
      <c r="M364" s="41">
        <f>F364*B364</f>
        <v>125.35600000000001</v>
      </c>
      <c r="N364" s="41">
        <f>G364*B364</f>
        <v>0</v>
      </c>
      <c r="O364" s="41"/>
      <c r="P364" s="41">
        <f t="shared" si="314"/>
        <v>0</v>
      </c>
      <c r="Q364" s="40">
        <f t="shared" si="309"/>
        <v>3846.97</v>
      </c>
      <c r="R364" s="51"/>
      <c r="S364" s="41">
        <f>R364-T364-U364-V364-W364-X364</f>
        <v>0</v>
      </c>
      <c r="T364" s="41">
        <f>P364*K364</f>
        <v>0</v>
      </c>
      <c r="U364" s="41">
        <f>L364*P364</f>
        <v>0</v>
      </c>
      <c r="V364" s="41">
        <v>0</v>
      </c>
      <c r="W364" s="51"/>
      <c r="X364" s="51"/>
      <c r="Y364" s="41"/>
      <c r="Z364" s="40">
        <f>SUM(S364:Y364)</f>
        <v>0</v>
      </c>
      <c r="AA364" s="54">
        <f t="shared" si="378"/>
        <v>0</v>
      </c>
      <c r="AB364" s="54">
        <f t="shared" si="378"/>
        <v>0</v>
      </c>
      <c r="AC364" s="54">
        <f t="shared" si="378"/>
        <v>0</v>
      </c>
      <c r="AD364" s="54">
        <f t="shared" si="378"/>
        <v>0</v>
      </c>
      <c r="AE364" s="54">
        <f t="shared" si="378"/>
        <v>0</v>
      </c>
      <c r="AF364" s="54">
        <f t="shared" si="378"/>
        <v>0</v>
      </c>
      <c r="AG364" s="54"/>
      <c r="AH364" s="42">
        <f>SUM(AA364:AG364)</f>
        <v>0</v>
      </c>
      <c r="AI364" s="56">
        <f>I364-Z364</f>
        <v>3846.97</v>
      </c>
    </row>
    <row r="365" spans="1:35" x14ac:dyDescent="0.25">
      <c r="A365" s="31">
        <v>3</v>
      </c>
      <c r="B365" s="52"/>
      <c r="C365" s="33"/>
      <c r="D365" s="33"/>
      <c r="E365" s="33"/>
      <c r="F365" s="35"/>
      <c r="G365" s="35"/>
      <c r="H365" s="35"/>
      <c r="I365" s="51"/>
      <c r="J365" s="41">
        <v>0</v>
      </c>
      <c r="K365" s="41">
        <v>0</v>
      </c>
      <c r="L365" s="41">
        <f>E365*B365</f>
        <v>0</v>
      </c>
      <c r="M365" s="41">
        <v>0</v>
      </c>
      <c r="N365" s="41">
        <f>G365*B365</f>
        <v>0</v>
      </c>
      <c r="O365" s="41"/>
      <c r="P365" s="41"/>
      <c r="Q365" s="40">
        <f t="shared" si="309"/>
        <v>0</v>
      </c>
      <c r="R365" s="51"/>
      <c r="S365" s="41">
        <v>0</v>
      </c>
      <c r="T365" s="41">
        <f>P365*K365</f>
        <v>0</v>
      </c>
      <c r="U365" s="41">
        <f>L365*P365</f>
        <v>0</v>
      </c>
      <c r="V365" s="41">
        <v>0</v>
      </c>
      <c r="W365" s="51"/>
      <c r="X365" s="51"/>
      <c r="Y365" s="41"/>
      <c r="Z365" s="40">
        <f>SUM(S365:Y365)</f>
        <v>0</v>
      </c>
      <c r="AA365" s="54">
        <f t="shared" si="378"/>
        <v>0</v>
      </c>
      <c r="AB365" s="54">
        <f t="shared" si="378"/>
        <v>0</v>
      </c>
      <c r="AC365" s="54">
        <f t="shared" si="378"/>
        <v>0</v>
      </c>
      <c r="AD365" s="54">
        <f t="shared" si="378"/>
        <v>0</v>
      </c>
      <c r="AE365" s="54">
        <f t="shared" si="378"/>
        <v>0</v>
      </c>
      <c r="AF365" s="54">
        <f t="shared" si="378"/>
        <v>0</v>
      </c>
      <c r="AG365" s="54"/>
      <c r="AH365" s="42">
        <f>SUM(AA365:AG365)</f>
        <v>0</v>
      </c>
      <c r="AI365" s="56">
        <f>I365-Z365</f>
        <v>0</v>
      </c>
    </row>
    <row r="366" spans="1:35" x14ac:dyDescent="0.25">
      <c r="A366" s="32" t="s">
        <v>37</v>
      </c>
      <c r="B366" s="39">
        <f>SUM(B362:B365)</f>
        <v>171.8</v>
      </c>
      <c r="C366" s="33"/>
      <c r="D366" s="34"/>
      <c r="E366" s="34"/>
      <c r="F366" s="35"/>
      <c r="G366" s="35"/>
      <c r="H366" s="35"/>
      <c r="I366" s="43">
        <f t="shared" ref="I366:O366" si="379">SUM(I363:I365)</f>
        <v>4056.6699999999996</v>
      </c>
      <c r="J366" s="43">
        <f t="shared" si="379"/>
        <v>422.8219999999996</v>
      </c>
      <c r="K366" s="43">
        <f t="shared" si="379"/>
        <v>1716.364</v>
      </c>
      <c r="L366" s="43">
        <f t="shared" si="379"/>
        <v>1785.1980000000001</v>
      </c>
      <c r="M366" s="43">
        <f t="shared" si="379"/>
        <v>132.286</v>
      </c>
      <c r="N366" s="43">
        <f t="shared" si="379"/>
        <v>0</v>
      </c>
      <c r="O366" s="43">
        <f t="shared" si="379"/>
        <v>0</v>
      </c>
      <c r="P366" s="41">
        <f t="shared" si="314"/>
        <v>5.169264445961836E-2</v>
      </c>
      <c r="Q366" s="40">
        <f t="shared" si="309"/>
        <v>4056.6699999999996</v>
      </c>
      <c r="R366" s="43">
        <f>SUM(R363:R365)</f>
        <v>209.7</v>
      </c>
      <c r="S366" s="43">
        <f>SUM(S363:S365)</f>
        <v>20.699999999999982</v>
      </c>
      <c r="T366" s="43">
        <f>SUM(T363:T365)</f>
        <v>91.62</v>
      </c>
      <c r="U366" s="43">
        <f>SUM(U363:U365)</f>
        <v>90.45</v>
      </c>
      <c r="V366" s="43">
        <f>SUM(V363:V365)</f>
        <v>6.93</v>
      </c>
      <c r="W366" s="43"/>
      <c r="X366" s="43"/>
      <c r="Y366" s="41"/>
      <c r="Z366" s="40">
        <f>SUM(Z363:Z365)</f>
        <v>209.7</v>
      </c>
      <c r="AA366" s="55">
        <f>SUM(AA363:AA365)</f>
        <v>20.699999999999982</v>
      </c>
      <c r="AB366" s="55">
        <f>SUM(AB363:AB365)</f>
        <v>91.62</v>
      </c>
      <c r="AC366" s="55">
        <f>SUM(AC363:AC365)</f>
        <v>90.45</v>
      </c>
      <c r="AD366" s="55">
        <f>SUM(AD363:AD365)</f>
        <v>6.93</v>
      </c>
      <c r="AE366" s="55">
        <f>SUM(AE364:AE365)</f>
        <v>0</v>
      </c>
      <c r="AF366" s="55">
        <f>SUM(AF363:AF365)</f>
        <v>0</v>
      </c>
      <c r="AG366" s="54"/>
      <c r="AH366" s="42">
        <f>SUM(AH363:AH365)</f>
        <v>209.7</v>
      </c>
      <c r="AI366" s="56">
        <f>SUM(AI363:AI365)</f>
        <v>3846.97</v>
      </c>
    </row>
    <row r="367" spans="1:35" x14ac:dyDescent="0.25">
      <c r="A367" s="67" t="s">
        <v>61</v>
      </c>
      <c r="B367" s="68">
        <f>B315+B333+B341+B347+B361+B366</f>
        <v>10475</v>
      </c>
      <c r="C367" s="67"/>
      <c r="D367" s="67"/>
      <c r="E367" s="67"/>
      <c r="F367" s="67"/>
      <c r="G367" s="67"/>
      <c r="H367" s="67"/>
      <c r="I367" s="68">
        <f t="shared" ref="I367:O367" si="380">I315+I333+I341+I347+I361+I366</f>
        <v>205206.93000000002</v>
      </c>
      <c r="J367" s="68">
        <f t="shared" si="380"/>
        <v>16966.272000000001</v>
      </c>
      <c r="K367" s="68">
        <f t="shared" si="380"/>
        <v>91739.896000000008</v>
      </c>
      <c r="L367" s="68">
        <f t="shared" si="380"/>
        <v>41724.665000000001</v>
      </c>
      <c r="M367" s="68">
        <f t="shared" si="380"/>
        <v>7972.4260000000004</v>
      </c>
      <c r="N367" s="68">
        <f t="shared" si="380"/>
        <v>46803.670999999995</v>
      </c>
      <c r="O367" s="68">
        <f t="shared" si="380"/>
        <v>0</v>
      </c>
      <c r="P367" s="41">
        <f t="shared" si="314"/>
        <v>0.88713251545647109</v>
      </c>
      <c r="Q367" s="40">
        <f t="shared" si="309"/>
        <v>205206.93000000002</v>
      </c>
      <c r="R367" s="68">
        <f>R315+R333+R341+R347+R361+R366</f>
        <v>182045.74</v>
      </c>
      <c r="S367" s="68">
        <f>S315+S333+S341+S347+S361+S366</f>
        <v>26215.426700631488</v>
      </c>
      <c r="T367" s="68">
        <f>T315+T333+T341+T347+T361+T366</f>
        <v>87439.869381125274</v>
      </c>
      <c r="U367" s="68">
        <f>U315+U333+U341+U347+U361+U366</f>
        <v>32747.650451203619</v>
      </c>
      <c r="V367" s="68">
        <f>V315+V333+V341+V347+V361+V366</f>
        <v>7445.2934670396171</v>
      </c>
      <c r="W367" s="68">
        <f t="shared" ref="W367:Y367" si="381">W315+W333+W341+W347+W361+W366</f>
        <v>0</v>
      </c>
      <c r="X367" s="68">
        <f t="shared" si="381"/>
        <v>28197.5</v>
      </c>
      <c r="Y367" s="68">
        <f t="shared" si="381"/>
        <v>0</v>
      </c>
      <c r="Z367" s="68">
        <f t="shared" ref="Z367:AI367" si="382">Z315+Z333+Z341+Z347+Z361+Z366</f>
        <v>182045.74</v>
      </c>
      <c r="AA367" s="68">
        <f t="shared" si="382"/>
        <v>23657.454692625772</v>
      </c>
      <c r="AB367" s="68">
        <f t="shared" si="382"/>
        <v>79823.048944202485</v>
      </c>
      <c r="AC367" s="68">
        <f t="shared" si="382"/>
        <v>29581.012242948571</v>
      </c>
      <c r="AD367" s="68">
        <f t="shared" si="382"/>
        <v>7469.9241202231578</v>
      </c>
      <c r="AE367" s="68">
        <f t="shared" si="382"/>
        <v>0</v>
      </c>
      <c r="AF367" s="68">
        <f t="shared" si="382"/>
        <v>28197.5</v>
      </c>
      <c r="AG367" s="68">
        <f t="shared" si="382"/>
        <v>0</v>
      </c>
      <c r="AH367" s="68">
        <f t="shared" si="382"/>
        <v>168728.94</v>
      </c>
      <c r="AI367" s="68">
        <f t="shared" si="382"/>
        <v>26962.350000000002</v>
      </c>
    </row>
    <row r="373" spans="1:35" ht="18.75" x14ac:dyDescent="0.3">
      <c r="A373" s="8"/>
      <c r="B373" s="114" t="s">
        <v>67</v>
      </c>
      <c r="C373" s="9"/>
      <c r="D373" s="9"/>
      <c r="E373" s="10" t="s">
        <v>81</v>
      </c>
      <c r="F373" s="10"/>
      <c r="G373" s="10"/>
      <c r="H373" s="10"/>
      <c r="I373" s="10"/>
      <c r="J373" s="10"/>
      <c r="K373" s="10"/>
      <c r="L373" s="10"/>
      <c r="M373" s="11"/>
      <c r="N373" s="11"/>
      <c r="O373" s="11"/>
      <c r="P373" s="11"/>
      <c r="Q373" s="11"/>
      <c r="R373" s="12"/>
      <c r="S373" s="13"/>
      <c r="T373" s="13"/>
      <c r="U373" s="13"/>
      <c r="V373" s="13"/>
      <c r="W373" s="13"/>
      <c r="X373" s="13"/>
      <c r="Y373" s="13"/>
      <c r="Z373" s="12"/>
      <c r="AA373" s="12"/>
      <c r="AB373" s="12"/>
      <c r="AC373" s="12"/>
      <c r="AD373" s="12"/>
      <c r="AE373" s="12"/>
      <c r="AF373" s="12"/>
      <c r="AG373" s="12"/>
      <c r="AH373" s="11"/>
    </row>
    <row r="374" spans="1:35" ht="18.75" x14ac:dyDescent="0.3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14" t="s">
        <v>67</v>
      </c>
      <c r="L374" s="17"/>
      <c r="M374" s="11" t="s">
        <v>52</v>
      </c>
      <c r="N374" s="11"/>
      <c r="O374" s="11"/>
      <c r="P374" s="11"/>
      <c r="Q374" s="11"/>
      <c r="R374" s="12"/>
      <c r="S374" s="13"/>
      <c r="T374" s="14" t="s">
        <v>53</v>
      </c>
      <c r="U374" s="13"/>
      <c r="V374" s="13"/>
      <c r="W374" s="13"/>
      <c r="X374" s="13"/>
      <c r="Y374" s="13"/>
      <c r="Z374" s="12"/>
      <c r="AA374" s="12"/>
      <c r="AB374" s="12"/>
      <c r="AC374" s="12"/>
      <c r="AD374" s="12"/>
      <c r="AE374" s="12"/>
      <c r="AF374" s="12"/>
      <c r="AG374" s="12"/>
      <c r="AH374" s="11"/>
    </row>
    <row r="375" spans="1:35" ht="21.75" x14ac:dyDescent="0.25">
      <c r="A375" s="171" t="s">
        <v>1</v>
      </c>
      <c r="B375" s="171" t="s">
        <v>39</v>
      </c>
      <c r="C375" s="174" t="s">
        <v>2</v>
      </c>
      <c r="D375" s="175"/>
      <c r="E375" s="175"/>
      <c r="F375" s="175"/>
      <c r="G375" s="175"/>
      <c r="H375" s="176"/>
      <c r="I375" s="44" t="s">
        <v>51</v>
      </c>
      <c r="J375" s="44" t="s">
        <v>55</v>
      </c>
      <c r="K375" s="177" t="s">
        <v>46</v>
      </c>
      <c r="L375" s="169"/>
      <c r="M375" s="46" t="s">
        <v>47</v>
      </c>
      <c r="N375" s="46"/>
      <c r="O375" s="47"/>
      <c r="P375" s="187" t="s">
        <v>54</v>
      </c>
      <c r="Q375" s="170" t="s">
        <v>50</v>
      </c>
      <c r="R375" s="45" t="s">
        <v>51</v>
      </c>
      <c r="S375" s="48" t="s">
        <v>55</v>
      </c>
      <c r="T375" s="168" t="s">
        <v>46</v>
      </c>
      <c r="U375" s="169"/>
      <c r="V375" s="49" t="s">
        <v>47</v>
      </c>
      <c r="W375" s="49"/>
      <c r="X375" s="50" t="s">
        <v>49</v>
      </c>
      <c r="Y375" s="45"/>
      <c r="Z375" s="170" t="s">
        <v>42</v>
      </c>
      <c r="AA375" s="184" t="s">
        <v>3</v>
      </c>
      <c r="AB375" s="185"/>
      <c r="AC375" s="185"/>
      <c r="AD375" s="185"/>
      <c r="AE375" s="185"/>
      <c r="AF375" s="185"/>
      <c r="AG375" s="186"/>
      <c r="AH375" s="181" t="s">
        <v>44</v>
      </c>
      <c r="AI375" s="178" t="s">
        <v>43</v>
      </c>
    </row>
    <row r="376" spans="1:35" ht="15" customHeight="1" x14ac:dyDescent="0.25">
      <c r="A376" s="172"/>
      <c r="B376" s="172"/>
      <c r="C376" s="171" t="s">
        <v>4</v>
      </c>
      <c r="D376" s="171" t="s">
        <v>5</v>
      </c>
      <c r="E376" s="171" t="s">
        <v>6</v>
      </c>
      <c r="F376" s="171" t="s">
        <v>7</v>
      </c>
      <c r="G376" s="171"/>
      <c r="H376" s="171"/>
      <c r="I376" s="166"/>
      <c r="J376" s="166" t="s">
        <v>4</v>
      </c>
      <c r="K376" s="166" t="s">
        <v>5</v>
      </c>
      <c r="L376" s="166" t="s">
        <v>6</v>
      </c>
      <c r="M376" s="166" t="s">
        <v>7</v>
      </c>
      <c r="N376" s="166" t="s">
        <v>98</v>
      </c>
      <c r="O376" s="166"/>
      <c r="P376" s="188"/>
      <c r="Q376" s="170"/>
      <c r="R376" s="166"/>
      <c r="S376" s="166" t="s">
        <v>4</v>
      </c>
      <c r="T376" s="166" t="s">
        <v>5</v>
      </c>
      <c r="U376" s="166" t="s">
        <v>6</v>
      </c>
      <c r="V376" s="166" t="s">
        <v>7</v>
      </c>
      <c r="W376" s="166"/>
      <c r="X376" s="166" t="s">
        <v>98</v>
      </c>
      <c r="Y376" s="166"/>
      <c r="Z376" s="170"/>
      <c r="AA376" s="165" t="s">
        <v>4</v>
      </c>
      <c r="AB376" s="165" t="s">
        <v>5</v>
      </c>
      <c r="AC376" s="165" t="s">
        <v>6</v>
      </c>
      <c r="AD376" s="165" t="s">
        <v>7</v>
      </c>
      <c r="AE376" s="165" t="s">
        <v>8</v>
      </c>
      <c r="AF376" s="165" t="s">
        <v>9</v>
      </c>
      <c r="AG376" s="165" t="s">
        <v>10</v>
      </c>
      <c r="AH376" s="182"/>
      <c r="AI376" s="179"/>
    </row>
    <row r="377" spans="1:35" x14ac:dyDescent="0.25">
      <c r="A377" s="173"/>
      <c r="B377" s="173"/>
      <c r="C377" s="173"/>
      <c r="D377" s="173"/>
      <c r="E377" s="173"/>
      <c r="F377" s="173"/>
      <c r="G377" s="173"/>
      <c r="H377" s="173"/>
      <c r="I377" s="167"/>
      <c r="J377" s="167"/>
      <c r="K377" s="167"/>
      <c r="L377" s="167"/>
      <c r="M377" s="167"/>
      <c r="N377" s="167"/>
      <c r="O377" s="167"/>
      <c r="P377" s="189"/>
      <c r="Q377" s="170"/>
      <c r="R377" s="167"/>
      <c r="S377" s="167"/>
      <c r="T377" s="167"/>
      <c r="U377" s="167"/>
      <c r="V377" s="167"/>
      <c r="W377" s="167"/>
      <c r="X377" s="167"/>
      <c r="Y377" s="167"/>
      <c r="Z377" s="170"/>
      <c r="AA377" s="165"/>
      <c r="AB377" s="165"/>
      <c r="AC377" s="165"/>
      <c r="AD377" s="165"/>
      <c r="AE377" s="165"/>
      <c r="AF377" s="165"/>
      <c r="AG377" s="165"/>
      <c r="AH377" s="182"/>
      <c r="AI377" s="179"/>
    </row>
    <row r="378" spans="1:35" x14ac:dyDescent="0.25">
      <c r="A378" s="19" t="s">
        <v>11</v>
      </c>
      <c r="B378" s="19">
        <v>2</v>
      </c>
      <c r="C378" s="20">
        <v>3</v>
      </c>
      <c r="D378" s="21" t="s">
        <v>12</v>
      </c>
      <c r="E378" s="21" t="s">
        <v>13</v>
      </c>
      <c r="F378" s="21" t="s">
        <v>14</v>
      </c>
      <c r="G378" s="21" t="s">
        <v>15</v>
      </c>
      <c r="H378" s="21" t="s">
        <v>16</v>
      </c>
      <c r="I378" s="22" t="s">
        <v>17</v>
      </c>
      <c r="J378" s="22" t="s">
        <v>18</v>
      </c>
      <c r="K378" s="22" t="s">
        <v>19</v>
      </c>
      <c r="L378" s="22" t="s">
        <v>20</v>
      </c>
      <c r="M378" s="22" t="s">
        <v>21</v>
      </c>
      <c r="N378" s="22" t="s">
        <v>22</v>
      </c>
      <c r="O378" s="22" t="s">
        <v>23</v>
      </c>
      <c r="P378" s="22" t="s">
        <v>24</v>
      </c>
      <c r="Q378" s="23" t="s">
        <v>25</v>
      </c>
      <c r="R378" s="22" t="s">
        <v>26</v>
      </c>
      <c r="S378" s="22" t="s">
        <v>27</v>
      </c>
      <c r="T378" s="22" t="s">
        <v>28</v>
      </c>
      <c r="U378" s="22" t="s">
        <v>29</v>
      </c>
      <c r="V378" s="22" t="s">
        <v>30</v>
      </c>
      <c r="W378" s="22" t="s">
        <v>31</v>
      </c>
      <c r="X378" s="22" t="s">
        <v>32</v>
      </c>
      <c r="Y378" s="22" t="s">
        <v>33</v>
      </c>
      <c r="Z378" s="23" t="s">
        <v>34</v>
      </c>
      <c r="AA378" s="66">
        <v>36</v>
      </c>
      <c r="AB378" s="66">
        <v>37</v>
      </c>
      <c r="AC378" s="66">
        <v>38</v>
      </c>
      <c r="AD378" s="66">
        <v>39</v>
      </c>
      <c r="AE378" s="66">
        <v>40</v>
      </c>
      <c r="AF378" s="66">
        <v>41</v>
      </c>
      <c r="AG378" s="66">
        <v>42</v>
      </c>
      <c r="AH378" s="183"/>
      <c r="AI378" s="180"/>
    </row>
    <row r="379" spans="1:35" x14ac:dyDescent="0.25">
      <c r="A379" s="6" t="s">
        <v>35</v>
      </c>
      <c r="B379" s="37"/>
      <c r="C379" s="7"/>
      <c r="D379" s="24"/>
      <c r="E379" s="24"/>
      <c r="F379" s="24"/>
      <c r="G379" s="25"/>
      <c r="H379" s="25"/>
      <c r="I379" s="26"/>
      <c r="J379" s="26"/>
      <c r="K379" s="26"/>
      <c r="L379" s="26"/>
      <c r="M379" s="26"/>
      <c r="N379" s="26"/>
      <c r="O379" s="27"/>
      <c r="P379" s="27"/>
      <c r="Q379" s="28"/>
      <c r="R379" s="26"/>
      <c r="S379" s="26"/>
      <c r="T379" s="26"/>
      <c r="U379" s="26"/>
      <c r="V379" s="26"/>
      <c r="W379" s="26"/>
      <c r="X379" s="27"/>
      <c r="Y379" s="27"/>
      <c r="Z379" s="28"/>
      <c r="AA379" s="29"/>
      <c r="AB379" s="29"/>
      <c r="AC379" s="29"/>
      <c r="AD379" s="29"/>
      <c r="AE379" s="29"/>
      <c r="AF379" s="29"/>
      <c r="AG379" s="29"/>
      <c r="AH379" s="30"/>
      <c r="AI379" s="36"/>
    </row>
    <row r="380" spans="1:35" x14ac:dyDescent="0.25">
      <c r="A380" s="31">
        <v>1</v>
      </c>
      <c r="B380" s="52">
        <v>562</v>
      </c>
      <c r="C380" s="33">
        <v>2.2999999999999998</v>
      </c>
      <c r="D380" s="33">
        <v>9.4600000000000009</v>
      </c>
      <c r="E380" s="33">
        <v>3.46</v>
      </c>
      <c r="F380" s="35">
        <v>0.77</v>
      </c>
      <c r="G380" s="35"/>
      <c r="H380" s="35"/>
      <c r="I380" s="51">
        <v>8870.65</v>
      </c>
      <c r="J380" s="41">
        <f>I380-K380-L380-M380-N380</f>
        <v>1176.8699999999992</v>
      </c>
      <c r="K380" s="41">
        <f>B380*D380</f>
        <v>5316.52</v>
      </c>
      <c r="L380" s="41">
        <f>E380*B380</f>
        <v>1944.52</v>
      </c>
      <c r="M380" s="41">
        <f>F380*B380</f>
        <v>432.74</v>
      </c>
      <c r="N380" s="41">
        <f>G380*B380</f>
        <v>0</v>
      </c>
      <c r="O380" s="41"/>
      <c r="P380" s="41">
        <f>R380/I380</f>
        <v>0.96575448247873619</v>
      </c>
      <c r="Q380" s="40">
        <f t="shared" ref="Q380:Q443" si="383">I380</f>
        <v>8870.65</v>
      </c>
      <c r="R380" s="51">
        <v>8566.8700000000008</v>
      </c>
      <c r="S380" s="41">
        <f t="shared" ref="S380:S385" si="384">R380-T380-U380-V380-W380-X380</f>
        <v>1136.5674777947495</v>
      </c>
      <c r="T380" s="41">
        <f>P380*K380</f>
        <v>5134.4530211878509</v>
      </c>
      <c r="U380" s="41">
        <f>L380*P380</f>
        <v>1877.928906269552</v>
      </c>
      <c r="V380" s="41">
        <f t="shared" ref="V380:V390" si="385">P380*M380</f>
        <v>417.92059474784833</v>
      </c>
      <c r="W380" s="51"/>
      <c r="X380" s="51"/>
      <c r="Y380" s="41"/>
      <c r="Z380" s="40">
        <f>SUM(S380:Y380)</f>
        <v>8566.8700000000008</v>
      </c>
      <c r="AA380" s="54">
        <f t="shared" ref="AA380:AA390" si="386">Z380-AB380-AC380-AD380-AE380-AF380</f>
        <v>1121.7480725425978</v>
      </c>
      <c r="AB380" s="54">
        <f t="shared" ref="AB380:AF383" si="387">T380</f>
        <v>5134.4530211878509</v>
      </c>
      <c r="AC380" s="54">
        <f t="shared" si="387"/>
        <v>1877.928906269552</v>
      </c>
      <c r="AD380" s="54">
        <f t="shared" ref="AD380:AD390" si="388">M380</f>
        <v>432.74</v>
      </c>
      <c r="AE380" s="54">
        <f t="shared" si="387"/>
        <v>0</v>
      </c>
      <c r="AF380" s="54">
        <f t="shared" si="387"/>
        <v>0</v>
      </c>
      <c r="AG380" s="54"/>
      <c r="AH380" s="42">
        <f>SUM(AA380:AG380)</f>
        <v>8566.8700000000008</v>
      </c>
      <c r="AI380" s="56">
        <f>I380-Z380</f>
        <v>303.77999999999884</v>
      </c>
    </row>
    <row r="381" spans="1:35" x14ac:dyDescent="0.25">
      <c r="A381" s="31">
        <v>2</v>
      </c>
      <c r="B381" s="52">
        <v>401.9</v>
      </c>
      <c r="C381" s="33">
        <v>2.2999999999999998</v>
      </c>
      <c r="D381" s="33">
        <v>8.23</v>
      </c>
      <c r="E381" s="33">
        <v>3.54</v>
      </c>
      <c r="F381" s="35">
        <v>0.77</v>
      </c>
      <c r="G381" s="35"/>
      <c r="H381" s="35"/>
      <c r="I381" s="51">
        <v>5976.25</v>
      </c>
      <c r="J381" s="41">
        <f>I381-K381-L381-M381-N381</f>
        <v>936.42399999999998</v>
      </c>
      <c r="K381" s="41">
        <f>B381*D381</f>
        <v>3307.6370000000002</v>
      </c>
      <c r="L381" s="41">
        <f>E381*B381</f>
        <v>1422.7259999999999</v>
      </c>
      <c r="M381" s="41">
        <f>F381*B381</f>
        <v>309.46299999999997</v>
      </c>
      <c r="N381" s="41">
        <f>G381*B381</f>
        <v>0</v>
      </c>
      <c r="O381" s="41"/>
      <c r="P381" s="41">
        <f t="shared" ref="P381:P442" si="389">R381/I381</f>
        <v>0.68201129470821997</v>
      </c>
      <c r="Q381" s="40">
        <f t="shared" si="383"/>
        <v>5976.25</v>
      </c>
      <c r="R381" s="51">
        <v>4075.87</v>
      </c>
      <c r="S381" s="41">
        <f t="shared" si="384"/>
        <v>638.65174463585072</v>
      </c>
      <c r="T381" s="41">
        <f>P381*K381</f>
        <v>2255.8457927948125</v>
      </c>
      <c r="U381" s="41">
        <f>L381*P381</f>
        <v>970.31520127504689</v>
      </c>
      <c r="V381" s="41">
        <f t="shared" si="385"/>
        <v>211.05726129428984</v>
      </c>
      <c r="W381" s="51"/>
      <c r="X381" s="51"/>
      <c r="Y381" s="41"/>
      <c r="Z381" s="40">
        <f>SUM(S381:Y381)</f>
        <v>4075.87</v>
      </c>
      <c r="AA381" s="54">
        <f t="shared" si="386"/>
        <v>540.24600593014054</v>
      </c>
      <c r="AB381" s="54">
        <f t="shared" si="387"/>
        <v>2255.8457927948125</v>
      </c>
      <c r="AC381" s="54">
        <f t="shared" si="387"/>
        <v>970.31520127504689</v>
      </c>
      <c r="AD381" s="54">
        <f t="shared" si="388"/>
        <v>309.46299999999997</v>
      </c>
      <c r="AE381" s="54">
        <f t="shared" si="387"/>
        <v>0</v>
      </c>
      <c r="AF381" s="54">
        <f t="shared" si="387"/>
        <v>0</v>
      </c>
      <c r="AG381" s="54"/>
      <c r="AH381" s="42">
        <f>SUM(AA381:AG381)</f>
        <v>4075.87</v>
      </c>
      <c r="AI381" s="56">
        <f>I381-Z381</f>
        <v>1900.38</v>
      </c>
    </row>
    <row r="382" spans="1:35" x14ac:dyDescent="0.25">
      <c r="A382" s="31">
        <v>5</v>
      </c>
      <c r="B382" s="52">
        <v>329.8</v>
      </c>
      <c r="C382" s="33">
        <v>2.2999999999999998</v>
      </c>
      <c r="D382" s="33">
        <v>8.81</v>
      </c>
      <c r="E382" s="33">
        <v>3.12</v>
      </c>
      <c r="F382" s="35">
        <v>0.77</v>
      </c>
      <c r="G382" s="35"/>
      <c r="H382" s="35"/>
      <c r="I382" s="51">
        <v>4933.8100000000004</v>
      </c>
      <c r="J382" s="41">
        <f>I382-K382-L382-M382-N382-O382</f>
        <v>745.3499999999998</v>
      </c>
      <c r="K382" s="41">
        <f>B382*D382</f>
        <v>2905.5380000000005</v>
      </c>
      <c r="L382" s="41">
        <f>E382*B382</f>
        <v>1028.9760000000001</v>
      </c>
      <c r="M382" s="41">
        <f>F382*B382</f>
        <v>253.94600000000003</v>
      </c>
      <c r="N382" s="41">
        <f>G382*B382</f>
        <v>0</v>
      </c>
      <c r="O382" s="41">
        <f>H382*B382</f>
        <v>0</v>
      </c>
      <c r="P382" s="41">
        <f t="shared" si="389"/>
        <v>0.41267499153797971</v>
      </c>
      <c r="Q382" s="40">
        <f t="shared" si="383"/>
        <v>4933.8100000000004</v>
      </c>
      <c r="R382" s="51">
        <v>2036.06</v>
      </c>
      <c r="S382" s="41">
        <f t="shared" si="384"/>
        <v>307.58730494283327</v>
      </c>
      <c r="T382" s="41">
        <f>P382*K382</f>
        <v>1199.0428695632786</v>
      </c>
      <c r="U382" s="41">
        <f>L382*P382</f>
        <v>424.63266209278424</v>
      </c>
      <c r="V382" s="41">
        <f t="shared" si="385"/>
        <v>104.7971634011038</v>
      </c>
      <c r="W382" s="51"/>
      <c r="X382" s="51"/>
      <c r="Y382" s="41"/>
      <c r="Z382" s="40">
        <f>SUM(S382:Y382)</f>
        <v>2036.06</v>
      </c>
      <c r="AA382" s="54">
        <f t="shared" si="386"/>
        <v>158.43846834393707</v>
      </c>
      <c r="AB382" s="54">
        <f t="shared" si="387"/>
        <v>1199.0428695632786</v>
      </c>
      <c r="AC382" s="54">
        <f t="shared" si="387"/>
        <v>424.63266209278424</v>
      </c>
      <c r="AD382" s="54">
        <f t="shared" si="388"/>
        <v>253.94600000000003</v>
      </c>
      <c r="AE382" s="54">
        <f t="shared" si="387"/>
        <v>0</v>
      </c>
      <c r="AF382" s="54">
        <f t="shared" si="387"/>
        <v>0</v>
      </c>
      <c r="AG382" s="54"/>
      <c r="AH382" s="42">
        <f>SUM(AA382:AG382)</f>
        <v>2036.06</v>
      </c>
      <c r="AI382" s="56">
        <f>I382-Z382</f>
        <v>2897.7500000000005</v>
      </c>
    </row>
    <row r="383" spans="1:35" x14ac:dyDescent="0.25">
      <c r="A383" s="31">
        <v>7</v>
      </c>
      <c r="B383" s="52">
        <v>264.10000000000002</v>
      </c>
      <c r="C383" s="33">
        <v>2.2999999999999998</v>
      </c>
      <c r="D383" s="33">
        <v>8.91</v>
      </c>
      <c r="E383" s="33">
        <v>2.96</v>
      </c>
      <c r="F383" s="35">
        <v>0.77</v>
      </c>
      <c r="G383" s="35"/>
      <c r="H383" s="35"/>
      <c r="I383" s="51">
        <v>3940.38</v>
      </c>
      <c r="J383" s="41">
        <f>I383-K383-L383-M383-N383-O383</f>
        <v>602.15599999999972</v>
      </c>
      <c r="K383" s="41">
        <f>B383*D383</f>
        <v>2353.1310000000003</v>
      </c>
      <c r="L383" s="41">
        <f>E383*B383</f>
        <v>781.7360000000001</v>
      </c>
      <c r="M383" s="41">
        <f>F383*B383</f>
        <v>203.35700000000003</v>
      </c>
      <c r="N383" s="41">
        <f>G383*B383</f>
        <v>0</v>
      </c>
      <c r="O383" s="41">
        <f>H383*B383</f>
        <v>0</v>
      </c>
      <c r="P383" s="41">
        <f t="shared" si="389"/>
        <v>2.4990533907897206</v>
      </c>
      <c r="Q383" s="40">
        <f t="shared" si="383"/>
        <v>3940.38</v>
      </c>
      <c r="R383" s="51">
        <v>9847.2199999999993</v>
      </c>
      <c r="S383" s="41">
        <f t="shared" si="384"/>
        <v>1504.8199935843745</v>
      </c>
      <c r="T383" s="41">
        <f>P383*K383</f>
        <v>5880.6000045224064</v>
      </c>
      <c r="U383" s="41">
        <f>L383*P383</f>
        <v>1953.6000015023933</v>
      </c>
      <c r="V383" s="41">
        <f t="shared" si="385"/>
        <v>508.20000039082527</v>
      </c>
      <c r="W383" s="51"/>
      <c r="X383" s="51"/>
      <c r="Y383" s="41"/>
      <c r="Z383" s="40">
        <f>SUM(S383:Y383)</f>
        <v>9847.2199999999993</v>
      </c>
      <c r="AA383" s="54">
        <f t="shared" si="386"/>
        <v>1809.6629939751997</v>
      </c>
      <c r="AB383" s="54">
        <f t="shared" si="387"/>
        <v>5880.6000045224064</v>
      </c>
      <c r="AC383" s="54">
        <f t="shared" si="387"/>
        <v>1953.6000015023933</v>
      </c>
      <c r="AD383" s="54">
        <f t="shared" si="388"/>
        <v>203.35700000000003</v>
      </c>
      <c r="AE383" s="54">
        <f t="shared" si="387"/>
        <v>0</v>
      </c>
      <c r="AF383" s="54">
        <f t="shared" si="387"/>
        <v>0</v>
      </c>
      <c r="AG383" s="54"/>
      <c r="AH383" s="42">
        <f>SUM(AA383:AG383)</f>
        <v>9847.2199999999993</v>
      </c>
      <c r="AI383" s="56">
        <f>I383-Z383</f>
        <v>-5906.8399999999992</v>
      </c>
    </row>
    <row r="384" spans="1:35" x14ac:dyDescent="0.25">
      <c r="A384" s="31"/>
      <c r="B384" s="52"/>
      <c r="C384" s="33"/>
      <c r="D384" s="33"/>
      <c r="E384" s="33"/>
      <c r="F384" s="35"/>
      <c r="G384" s="35"/>
      <c r="H384" s="35"/>
      <c r="I384" s="51"/>
      <c r="J384" s="41"/>
      <c r="K384" s="41"/>
      <c r="L384" s="41"/>
      <c r="M384" s="41"/>
      <c r="N384" s="41"/>
      <c r="O384" s="41"/>
      <c r="P384" s="41"/>
      <c r="Q384" s="40">
        <f t="shared" si="383"/>
        <v>0</v>
      </c>
      <c r="R384" s="51"/>
      <c r="S384" s="41">
        <f t="shared" si="384"/>
        <v>0</v>
      </c>
      <c r="T384" s="41"/>
      <c r="U384" s="41"/>
      <c r="V384" s="41">
        <f t="shared" si="385"/>
        <v>0</v>
      </c>
      <c r="W384" s="51"/>
      <c r="X384" s="51"/>
      <c r="Y384" s="41"/>
      <c r="Z384" s="40"/>
      <c r="AA384" s="54">
        <f t="shared" si="386"/>
        <v>0</v>
      </c>
      <c r="AB384" s="54"/>
      <c r="AC384" s="54"/>
      <c r="AD384" s="54">
        <f t="shared" si="388"/>
        <v>0</v>
      </c>
      <c r="AE384" s="54"/>
      <c r="AF384" s="54"/>
      <c r="AG384" s="54"/>
      <c r="AH384" s="42"/>
      <c r="AI384" s="56"/>
    </row>
    <row r="385" spans="1:35" x14ac:dyDescent="0.25">
      <c r="A385" s="31">
        <v>8</v>
      </c>
      <c r="B385" s="52">
        <v>175.3</v>
      </c>
      <c r="C385" s="33">
        <v>2.2999999999999998</v>
      </c>
      <c r="D385" s="33">
        <v>8.85</v>
      </c>
      <c r="E385" s="33">
        <v>2.66</v>
      </c>
      <c r="F385" s="35">
        <v>0.77</v>
      </c>
      <c r="G385" s="35"/>
      <c r="H385" s="35"/>
      <c r="I385" s="51">
        <v>2571.65</v>
      </c>
      <c r="J385" s="41">
        <f>I385-K385-L385-M385-N385-O385</f>
        <v>418.96600000000012</v>
      </c>
      <c r="K385" s="41">
        <f>B385*D385</f>
        <v>1551.405</v>
      </c>
      <c r="L385" s="41">
        <f>E385*B385</f>
        <v>466.29800000000006</v>
      </c>
      <c r="M385" s="41">
        <f>F385*B385</f>
        <v>134.98100000000002</v>
      </c>
      <c r="N385" s="41">
        <f>G385*B385</f>
        <v>0</v>
      </c>
      <c r="O385" s="41">
        <f>H385*B385</f>
        <v>0</v>
      </c>
      <c r="P385" s="41">
        <f t="shared" si="389"/>
        <v>7.0849376859214894</v>
      </c>
      <c r="Q385" s="40">
        <f t="shared" si="383"/>
        <v>2571.65</v>
      </c>
      <c r="R385" s="51">
        <v>18219.98</v>
      </c>
      <c r="S385" s="41">
        <f t="shared" si="384"/>
        <v>2968.3480025197832</v>
      </c>
      <c r="T385" s="41">
        <f>P385*K385</f>
        <v>10991.607750627029</v>
      </c>
      <c r="U385" s="41">
        <f>L385*P385</f>
        <v>3303.6922730698193</v>
      </c>
      <c r="V385" s="41">
        <f t="shared" si="385"/>
        <v>956.33197378336877</v>
      </c>
      <c r="W385" s="51"/>
      <c r="X385" s="51"/>
      <c r="Y385" s="41"/>
      <c r="Z385" s="40">
        <f>SUM(S385:Y385)</f>
        <v>18219.980000000003</v>
      </c>
      <c r="AA385" s="54">
        <f t="shared" si="386"/>
        <v>3789.6989763031552</v>
      </c>
      <c r="AB385" s="54">
        <f>T385</f>
        <v>10991.607750627029</v>
      </c>
      <c r="AC385" s="54">
        <f>U385</f>
        <v>3303.6922730698193</v>
      </c>
      <c r="AD385" s="54">
        <f t="shared" si="388"/>
        <v>134.98100000000002</v>
      </c>
      <c r="AE385" s="54">
        <f>W385</f>
        <v>0</v>
      </c>
      <c r="AF385" s="54">
        <f>X385</f>
        <v>0</v>
      </c>
      <c r="AG385" s="54"/>
      <c r="AH385" s="42">
        <f>SUM(AA385:AG385)</f>
        <v>18219.980000000003</v>
      </c>
      <c r="AI385" s="56">
        <f>I385-Z385</f>
        <v>-15648.330000000004</v>
      </c>
    </row>
    <row r="386" spans="1:35" x14ac:dyDescent="0.25">
      <c r="A386" s="31"/>
      <c r="B386" s="52"/>
      <c r="C386" s="33"/>
      <c r="D386" s="33"/>
      <c r="E386" s="33"/>
      <c r="F386" s="35"/>
      <c r="G386" s="35"/>
      <c r="H386" s="35"/>
      <c r="I386" s="51"/>
      <c r="J386" s="41"/>
      <c r="K386" s="41"/>
      <c r="L386" s="41"/>
      <c r="M386" s="41"/>
      <c r="N386" s="41"/>
      <c r="O386" s="41"/>
      <c r="P386" s="41"/>
      <c r="Q386" s="40">
        <f t="shared" si="383"/>
        <v>0</v>
      </c>
      <c r="R386" s="51"/>
      <c r="S386" s="41"/>
      <c r="T386" s="41"/>
      <c r="U386" s="41"/>
      <c r="V386" s="41">
        <f t="shared" si="385"/>
        <v>0</v>
      </c>
      <c r="W386" s="51"/>
      <c r="X386" s="51"/>
      <c r="Y386" s="41"/>
      <c r="Z386" s="40"/>
      <c r="AA386" s="54">
        <f t="shared" si="386"/>
        <v>0</v>
      </c>
      <c r="AB386" s="54"/>
      <c r="AC386" s="54"/>
      <c r="AD386" s="54">
        <f t="shared" si="388"/>
        <v>0</v>
      </c>
      <c r="AE386" s="54"/>
      <c r="AF386" s="54"/>
      <c r="AG386" s="54"/>
      <c r="AH386" s="42"/>
      <c r="AI386" s="56"/>
    </row>
    <row r="387" spans="1:35" x14ac:dyDescent="0.25">
      <c r="A387" s="31"/>
      <c r="B387" s="52"/>
      <c r="C387" s="33"/>
      <c r="D387" s="33"/>
      <c r="E387" s="33"/>
      <c r="F387" s="35"/>
      <c r="G387" s="35"/>
      <c r="H387" s="35"/>
      <c r="I387" s="51"/>
      <c r="J387" s="41"/>
      <c r="K387" s="41"/>
      <c r="L387" s="41"/>
      <c r="M387" s="41"/>
      <c r="N387" s="41"/>
      <c r="O387" s="41"/>
      <c r="P387" s="41"/>
      <c r="Q387" s="40">
        <f t="shared" si="383"/>
        <v>0</v>
      </c>
      <c r="R387" s="51"/>
      <c r="S387" s="41"/>
      <c r="T387" s="41"/>
      <c r="U387" s="41"/>
      <c r="V387" s="41">
        <f t="shared" si="385"/>
        <v>0</v>
      </c>
      <c r="W387" s="51"/>
      <c r="X387" s="51"/>
      <c r="Y387" s="41"/>
      <c r="Z387" s="40"/>
      <c r="AA387" s="54">
        <f t="shared" si="386"/>
        <v>0</v>
      </c>
      <c r="AB387" s="54"/>
      <c r="AC387" s="54"/>
      <c r="AD387" s="54">
        <f t="shared" si="388"/>
        <v>0</v>
      </c>
      <c r="AE387" s="54"/>
      <c r="AF387" s="54"/>
      <c r="AG387" s="54"/>
      <c r="AH387" s="42"/>
      <c r="AI387" s="56"/>
    </row>
    <row r="388" spans="1:35" x14ac:dyDescent="0.25">
      <c r="A388" s="31">
        <v>11</v>
      </c>
      <c r="B388" s="52">
        <v>27.6</v>
      </c>
      <c r="C388" s="33">
        <v>2.48</v>
      </c>
      <c r="D388" s="33">
        <v>8.57</v>
      </c>
      <c r="E388" s="33">
        <v>3.83</v>
      </c>
      <c r="F388" s="35">
        <v>0.77</v>
      </c>
      <c r="G388" s="35">
        <v>5.51</v>
      </c>
      <c r="H388" s="35"/>
      <c r="I388" s="51">
        <v>597.54</v>
      </c>
      <c r="J388" s="41">
        <f>I388-K388-L388-M388-N388</f>
        <v>81.971999999999895</v>
      </c>
      <c r="K388" s="41">
        <f>B388*D388</f>
        <v>236.53200000000001</v>
      </c>
      <c r="L388" s="41">
        <f>E388*B388</f>
        <v>105.70800000000001</v>
      </c>
      <c r="M388" s="41">
        <f>F388*B388</f>
        <v>21.252000000000002</v>
      </c>
      <c r="N388" s="41">
        <f>G388*B388</f>
        <v>152.07599999999999</v>
      </c>
      <c r="O388" s="41"/>
      <c r="P388" s="41">
        <f t="shared" si="389"/>
        <v>4</v>
      </c>
      <c r="Q388" s="40">
        <f t="shared" si="383"/>
        <v>597.54</v>
      </c>
      <c r="R388" s="51">
        <v>2390.16</v>
      </c>
      <c r="S388" s="41">
        <f>R388-T388-U388-V388-W388-X388</f>
        <v>327.8719999999995</v>
      </c>
      <c r="T388" s="41">
        <f>P388*K388</f>
        <v>946.12800000000004</v>
      </c>
      <c r="U388" s="41">
        <f>L388*P388</f>
        <v>422.83200000000005</v>
      </c>
      <c r="V388" s="41">
        <f t="shared" si="385"/>
        <v>85.00800000000001</v>
      </c>
      <c r="W388" s="51"/>
      <c r="X388" s="51">
        <v>608.32000000000005</v>
      </c>
      <c r="Y388" s="41"/>
      <c r="Z388" s="40">
        <f>SUM(S388:Y388)</f>
        <v>2390.16</v>
      </c>
      <c r="AA388" s="54">
        <f t="shared" si="386"/>
        <v>391.62799999999959</v>
      </c>
      <c r="AB388" s="54">
        <f t="shared" ref="AB388:AF390" si="390">T388</f>
        <v>946.12800000000004</v>
      </c>
      <c r="AC388" s="54">
        <f t="shared" si="390"/>
        <v>422.83200000000005</v>
      </c>
      <c r="AD388" s="54">
        <f t="shared" si="388"/>
        <v>21.252000000000002</v>
      </c>
      <c r="AE388" s="54">
        <f t="shared" si="390"/>
        <v>0</v>
      </c>
      <c r="AF388" s="54">
        <f t="shared" si="390"/>
        <v>608.32000000000005</v>
      </c>
      <c r="AG388" s="54"/>
      <c r="AH388" s="42">
        <f>SUM(AA388:AG388)</f>
        <v>2390.16</v>
      </c>
      <c r="AI388" s="56">
        <f>I388-Z388</f>
        <v>-1792.62</v>
      </c>
    </row>
    <row r="389" spans="1:35" x14ac:dyDescent="0.25">
      <c r="A389" s="31">
        <v>12</v>
      </c>
      <c r="B389" s="52">
        <v>132.1</v>
      </c>
      <c r="C389" s="33">
        <v>2.2999999999999998</v>
      </c>
      <c r="D389" s="33">
        <v>8.07</v>
      </c>
      <c r="E389" s="33">
        <v>3.28</v>
      </c>
      <c r="F389" s="35">
        <v>0.77</v>
      </c>
      <c r="G389" s="35"/>
      <c r="H389" s="35"/>
      <c r="I389" s="51">
        <v>1898.28</v>
      </c>
      <c r="J389" s="41">
        <f>I389-K389-L389-M389-N389</f>
        <v>297.22800000000001</v>
      </c>
      <c r="K389" s="41">
        <f>B389*D389</f>
        <v>1066.047</v>
      </c>
      <c r="L389" s="41">
        <f>E389*B389</f>
        <v>433.28799999999995</v>
      </c>
      <c r="M389" s="41">
        <f>F389*B389</f>
        <v>101.717</v>
      </c>
      <c r="N389" s="41">
        <f>G389*B389</f>
        <v>0</v>
      </c>
      <c r="O389" s="41"/>
      <c r="P389" s="41">
        <f t="shared" si="389"/>
        <v>1</v>
      </c>
      <c r="Q389" s="40">
        <f t="shared" si="383"/>
        <v>1898.28</v>
      </c>
      <c r="R389" s="51">
        <v>1898.28</v>
      </c>
      <c r="S389" s="41">
        <f>R389-T389-U389-V389-W389-X389</f>
        <v>297.22800000000001</v>
      </c>
      <c r="T389" s="41">
        <f>P389*K389</f>
        <v>1066.047</v>
      </c>
      <c r="U389" s="41">
        <f>L389*P389</f>
        <v>433.28799999999995</v>
      </c>
      <c r="V389" s="41">
        <f t="shared" si="385"/>
        <v>101.717</v>
      </c>
      <c r="W389" s="51"/>
      <c r="X389" s="51"/>
      <c r="Y389" s="41"/>
      <c r="Z389" s="40">
        <f>SUM(S389:Y389)</f>
        <v>1898.2800000000002</v>
      </c>
      <c r="AA389" s="54">
        <f t="shared" si="386"/>
        <v>297.22800000000024</v>
      </c>
      <c r="AB389" s="54">
        <f t="shared" si="390"/>
        <v>1066.047</v>
      </c>
      <c r="AC389" s="54">
        <f t="shared" si="390"/>
        <v>433.28799999999995</v>
      </c>
      <c r="AD389" s="54">
        <f t="shared" si="388"/>
        <v>101.717</v>
      </c>
      <c r="AE389" s="54">
        <f t="shared" si="390"/>
        <v>0</v>
      </c>
      <c r="AF389" s="54">
        <f t="shared" si="390"/>
        <v>0</v>
      </c>
      <c r="AG389" s="54"/>
      <c r="AH389" s="42">
        <f>SUM(AA389:AG389)</f>
        <v>1898.2800000000004</v>
      </c>
      <c r="AI389" s="56">
        <f>I389-Z389</f>
        <v>0</v>
      </c>
    </row>
    <row r="390" spans="1:35" x14ac:dyDescent="0.25">
      <c r="A390" s="31">
        <v>16</v>
      </c>
      <c r="B390" s="52">
        <v>116.9</v>
      </c>
      <c r="C390" s="33">
        <v>2.2999999999999998</v>
      </c>
      <c r="D390" s="33">
        <v>8.9700000000000006</v>
      </c>
      <c r="E390" s="33">
        <v>3.26</v>
      </c>
      <c r="F390" s="35">
        <v>0.77</v>
      </c>
      <c r="G390" s="35"/>
      <c r="H390" s="35"/>
      <c r="I390" s="51">
        <v>1765.19</v>
      </c>
      <c r="J390" s="41">
        <f>I390-K390-L390-M390-N390</f>
        <v>245.48999999999998</v>
      </c>
      <c r="K390" s="41">
        <f>B390*D390</f>
        <v>1048.5930000000001</v>
      </c>
      <c r="L390" s="41">
        <f>E390*B390</f>
        <v>381.09399999999999</v>
      </c>
      <c r="M390" s="41">
        <f>F390*B390</f>
        <v>90.013000000000005</v>
      </c>
      <c r="N390" s="41">
        <f>G390*B390</f>
        <v>0</v>
      </c>
      <c r="O390" s="41"/>
      <c r="P390" s="41">
        <f t="shared" si="389"/>
        <v>1</v>
      </c>
      <c r="Q390" s="40">
        <f t="shared" si="383"/>
        <v>1765.19</v>
      </c>
      <c r="R390" s="51">
        <v>1765.19</v>
      </c>
      <c r="S390" s="41">
        <f>R390-T390-U390-V390-W390-X390</f>
        <v>245.48999999999998</v>
      </c>
      <c r="T390" s="41">
        <f>P390*K390</f>
        <v>1048.5930000000001</v>
      </c>
      <c r="U390" s="41">
        <f>L390*P390</f>
        <v>381.09399999999999</v>
      </c>
      <c r="V390" s="41">
        <f t="shared" si="385"/>
        <v>90.013000000000005</v>
      </c>
      <c r="W390" s="51"/>
      <c r="X390" s="51"/>
      <c r="Y390" s="41"/>
      <c r="Z390" s="40">
        <f>SUM(S390:Y390)</f>
        <v>1765.19</v>
      </c>
      <c r="AA390" s="54">
        <f t="shared" si="386"/>
        <v>245.48999999999998</v>
      </c>
      <c r="AB390" s="54">
        <f t="shared" si="390"/>
        <v>1048.5930000000001</v>
      </c>
      <c r="AC390" s="54">
        <f t="shared" si="390"/>
        <v>381.09399999999999</v>
      </c>
      <c r="AD390" s="54">
        <f t="shared" si="388"/>
        <v>90.013000000000005</v>
      </c>
      <c r="AE390" s="54">
        <f t="shared" si="390"/>
        <v>0</v>
      </c>
      <c r="AF390" s="54">
        <f t="shared" si="390"/>
        <v>0</v>
      </c>
      <c r="AG390" s="54"/>
      <c r="AH390" s="42">
        <f>SUM(AA390:AG390)</f>
        <v>1765.19</v>
      </c>
      <c r="AI390" s="56">
        <f>I390-Z390</f>
        <v>0</v>
      </c>
    </row>
    <row r="391" spans="1:35" x14ac:dyDescent="0.25">
      <c r="A391" s="70" t="s">
        <v>37</v>
      </c>
      <c r="B391" s="71">
        <f>SUM(B380:B390)</f>
        <v>2009.7</v>
      </c>
      <c r="C391" s="33"/>
      <c r="D391" s="34"/>
      <c r="E391" s="34"/>
      <c r="F391" s="35"/>
      <c r="G391" s="35"/>
      <c r="H391" s="35"/>
      <c r="I391" s="43">
        <f>SUM(I380:I390)</f>
        <v>30553.75</v>
      </c>
      <c r="J391" s="43">
        <f t="shared" ref="J391:O391" si="391">SUM(J380:J390)</f>
        <v>4504.4559999999983</v>
      </c>
      <c r="K391" s="43">
        <f t="shared" si="391"/>
        <v>17785.403000000002</v>
      </c>
      <c r="L391" s="43">
        <f t="shared" si="391"/>
        <v>6564.3459999999986</v>
      </c>
      <c r="M391" s="43">
        <f t="shared" si="391"/>
        <v>1547.4690000000001</v>
      </c>
      <c r="N391" s="43">
        <f t="shared" si="391"/>
        <v>152.07599999999999</v>
      </c>
      <c r="O391" s="43">
        <f t="shared" si="391"/>
        <v>0</v>
      </c>
      <c r="P391" s="41">
        <f t="shared" si="389"/>
        <v>1.5971731784150882</v>
      </c>
      <c r="Q391" s="40">
        <f t="shared" si="383"/>
        <v>30553.75</v>
      </c>
      <c r="R391" s="43">
        <f>SUM(R380:R390)</f>
        <v>48799.630000000005</v>
      </c>
      <c r="S391" s="43">
        <f>SUM(S380:S390)</f>
        <v>7426.5645234775902</v>
      </c>
      <c r="T391" s="43">
        <f>SUM(T380:T390)</f>
        <v>28522.317438695376</v>
      </c>
      <c r="U391" s="43">
        <f>SUM(U380:U390)</f>
        <v>9767.383044209595</v>
      </c>
      <c r="V391" s="43">
        <f>SUM(V380:V390)</f>
        <v>2475.0449936174359</v>
      </c>
      <c r="W391" s="43">
        <f t="shared" ref="W391:X391" si="392">SUM(W380:W390)</f>
        <v>0</v>
      </c>
      <c r="X391" s="43">
        <f t="shared" si="392"/>
        <v>608.32000000000005</v>
      </c>
      <c r="Y391" s="41"/>
      <c r="Z391" s="40">
        <f>SUM(S391:Y391)</f>
        <v>48799.62999999999</v>
      </c>
      <c r="AA391" s="55">
        <f t="shared" ref="AA391:AF391" si="393">SUM(AA380:AA390)</f>
        <v>8354.1405170950293</v>
      </c>
      <c r="AB391" s="55">
        <f t="shared" si="393"/>
        <v>28522.317438695376</v>
      </c>
      <c r="AC391" s="55">
        <f t="shared" si="393"/>
        <v>9767.383044209595</v>
      </c>
      <c r="AD391" s="55">
        <f t="shared" si="393"/>
        <v>1547.4690000000001</v>
      </c>
      <c r="AE391" s="55">
        <f t="shared" si="393"/>
        <v>0</v>
      </c>
      <c r="AF391" s="55">
        <f t="shared" si="393"/>
        <v>608.32000000000005</v>
      </c>
      <c r="AG391" s="54"/>
      <c r="AH391" s="42">
        <f>SUM(AH380:AH390)</f>
        <v>48799.630000000005</v>
      </c>
      <c r="AI391" s="56">
        <f>SUM(AI380:AI390)</f>
        <v>-18245.88</v>
      </c>
    </row>
    <row r="392" spans="1:35" x14ac:dyDescent="0.25">
      <c r="A392" s="6" t="s">
        <v>56</v>
      </c>
      <c r="B392" s="37"/>
      <c r="C392" s="7"/>
      <c r="D392" s="24"/>
      <c r="E392" s="24"/>
      <c r="F392" s="24"/>
      <c r="G392" s="25"/>
      <c r="H392" s="25"/>
      <c r="I392" s="26"/>
      <c r="J392" s="26"/>
      <c r="K392" s="26"/>
      <c r="L392" s="26"/>
      <c r="M392" s="26"/>
      <c r="N392" s="26"/>
      <c r="O392" s="27"/>
      <c r="P392" s="41"/>
      <c r="Q392" s="40">
        <f t="shared" si="383"/>
        <v>0</v>
      </c>
      <c r="R392" s="26"/>
      <c r="S392" s="26"/>
      <c r="T392" s="26"/>
      <c r="U392" s="26"/>
      <c r="V392" s="26"/>
      <c r="W392" s="26"/>
      <c r="X392" s="27"/>
      <c r="Y392" s="27"/>
      <c r="Z392" s="28"/>
      <c r="AA392" s="29"/>
      <c r="AB392" s="29"/>
      <c r="AC392" s="29"/>
      <c r="AD392" s="29"/>
      <c r="AE392" s="29"/>
      <c r="AF392" s="29"/>
      <c r="AG392" s="29"/>
      <c r="AH392" s="30"/>
      <c r="AI392" s="36"/>
    </row>
    <row r="393" spans="1:35" x14ac:dyDescent="0.25">
      <c r="A393" s="31">
        <v>1</v>
      </c>
      <c r="B393" s="52">
        <v>18.8</v>
      </c>
      <c r="C393" s="33">
        <v>2.2999999999999998</v>
      </c>
      <c r="D393" s="33">
        <v>9.27</v>
      </c>
      <c r="E393" s="33">
        <v>10.1</v>
      </c>
      <c r="F393" s="35">
        <v>0.77</v>
      </c>
      <c r="G393" s="35"/>
      <c r="H393" s="35"/>
      <c r="I393" s="51">
        <v>426.76</v>
      </c>
      <c r="J393" s="41">
        <f>I393-K393-L393-M393-N393</f>
        <v>48.127999999999986</v>
      </c>
      <c r="K393" s="41">
        <f>B393*D393</f>
        <v>174.27600000000001</v>
      </c>
      <c r="L393" s="41">
        <f>E393*B393</f>
        <v>189.88</v>
      </c>
      <c r="M393" s="41">
        <f>F393*B393</f>
        <v>14.476000000000001</v>
      </c>
      <c r="N393" s="41">
        <f>G393*B393</f>
        <v>0</v>
      </c>
      <c r="O393" s="41"/>
      <c r="P393" s="41">
        <f t="shared" si="389"/>
        <v>4</v>
      </c>
      <c r="Q393" s="40">
        <f t="shared" si="383"/>
        <v>426.76</v>
      </c>
      <c r="R393" s="51">
        <v>1707.04</v>
      </c>
      <c r="S393" s="41">
        <f>R393-T393-U393-V393-W393-X393</f>
        <v>192.51199999999994</v>
      </c>
      <c r="T393" s="41">
        <f>P393*K393</f>
        <v>697.10400000000004</v>
      </c>
      <c r="U393" s="41">
        <f>L393*P393</f>
        <v>759.52</v>
      </c>
      <c r="V393" s="41">
        <f t="shared" ref="V393:V408" si="394">P393*M393</f>
        <v>57.904000000000003</v>
      </c>
      <c r="W393" s="51"/>
      <c r="X393" s="51"/>
      <c r="Y393" s="41"/>
      <c r="Z393" s="40">
        <f>SUM(S393:Y393)</f>
        <v>1707.04</v>
      </c>
      <c r="AA393" s="54">
        <f t="shared" ref="AA393:AA408" si="395">Z393-AB393-AC393-AD393-AE393-AF393</f>
        <v>235.93999999999994</v>
      </c>
      <c r="AB393" s="54">
        <f>T393</f>
        <v>697.10400000000004</v>
      </c>
      <c r="AC393" s="54">
        <f>U393</f>
        <v>759.52</v>
      </c>
      <c r="AD393" s="54">
        <f t="shared" ref="AD393:AD408" si="396">M393</f>
        <v>14.476000000000001</v>
      </c>
      <c r="AE393" s="54">
        <f>W393</f>
        <v>0</v>
      </c>
      <c r="AF393" s="54">
        <f>X393</f>
        <v>0</v>
      </c>
      <c r="AG393" s="54"/>
      <c r="AH393" s="42">
        <f>SUM(AA393:AG393)</f>
        <v>1707.04</v>
      </c>
      <c r="AI393" s="56">
        <f>I393-Z393</f>
        <v>-1280.28</v>
      </c>
    </row>
    <row r="394" spans="1:35" x14ac:dyDescent="0.25">
      <c r="A394" s="31"/>
      <c r="B394" s="52"/>
      <c r="C394" s="33"/>
      <c r="D394" s="33"/>
      <c r="E394" s="33"/>
      <c r="F394" s="35"/>
      <c r="G394" s="35"/>
      <c r="H394" s="35"/>
      <c r="I394" s="51"/>
      <c r="J394" s="41"/>
      <c r="K394" s="41"/>
      <c r="L394" s="41"/>
      <c r="M394" s="41"/>
      <c r="N394" s="41"/>
      <c r="O394" s="41"/>
      <c r="P394" s="41"/>
      <c r="Q394" s="40">
        <f t="shared" si="383"/>
        <v>0</v>
      </c>
      <c r="R394" s="51"/>
      <c r="S394" s="41"/>
      <c r="T394" s="41"/>
      <c r="U394" s="41"/>
      <c r="V394" s="41">
        <f t="shared" si="394"/>
        <v>0</v>
      </c>
      <c r="W394" s="51"/>
      <c r="X394" s="51"/>
      <c r="Y394" s="41"/>
      <c r="Z394" s="40"/>
      <c r="AA394" s="54">
        <f t="shared" si="395"/>
        <v>0</v>
      </c>
      <c r="AB394" s="54"/>
      <c r="AC394" s="54"/>
      <c r="AD394" s="54">
        <f t="shared" si="396"/>
        <v>0</v>
      </c>
      <c r="AE394" s="54"/>
      <c r="AF394" s="54"/>
      <c r="AG394" s="54"/>
      <c r="AH394" s="42"/>
      <c r="AI394" s="56"/>
    </row>
    <row r="395" spans="1:35" x14ac:dyDescent="0.25">
      <c r="A395" s="31"/>
      <c r="B395" s="52"/>
      <c r="C395" s="33"/>
      <c r="D395" s="33"/>
      <c r="E395" s="33"/>
      <c r="F395" s="35"/>
      <c r="G395" s="35"/>
      <c r="H395" s="35"/>
      <c r="I395" s="51"/>
      <c r="J395" s="41"/>
      <c r="K395" s="41"/>
      <c r="L395" s="41"/>
      <c r="M395" s="41"/>
      <c r="N395" s="41"/>
      <c r="O395" s="41"/>
      <c r="P395" s="41"/>
      <c r="Q395" s="40">
        <f t="shared" si="383"/>
        <v>0</v>
      </c>
      <c r="R395" s="51"/>
      <c r="S395" s="41"/>
      <c r="T395" s="41"/>
      <c r="U395" s="41"/>
      <c r="V395" s="41">
        <f t="shared" si="394"/>
        <v>0</v>
      </c>
      <c r="W395" s="51"/>
      <c r="X395" s="51"/>
      <c r="Y395" s="41"/>
      <c r="Z395" s="40"/>
      <c r="AA395" s="54">
        <f t="shared" si="395"/>
        <v>0</v>
      </c>
      <c r="AB395" s="54"/>
      <c r="AC395" s="54"/>
      <c r="AD395" s="54">
        <f t="shared" si="396"/>
        <v>0</v>
      </c>
      <c r="AE395" s="54"/>
      <c r="AF395" s="54"/>
      <c r="AG395" s="54"/>
      <c r="AH395" s="42"/>
      <c r="AI395" s="56"/>
    </row>
    <row r="396" spans="1:35" x14ac:dyDescent="0.25">
      <c r="A396" s="31"/>
      <c r="B396" s="52"/>
      <c r="C396" s="33"/>
      <c r="D396" s="33"/>
      <c r="E396" s="33"/>
      <c r="F396" s="35"/>
      <c r="G396" s="35"/>
      <c r="H396" s="35"/>
      <c r="I396" s="51"/>
      <c r="J396" s="41"/>
      <c r="K396" s="41"/>
      <c r="L396" s="41"/>
      <c r="M396" s="41"/>
      <c r="N396" s="41"/>
      <c r="O396" s="41"/>
      <c r="P396" s="41"/>
      <c r="Q396" s="40">
        <f t="shared" si="383"/>
        <v>0</v>
      </c>
      <c r="R396" s="51"/>
      <c r="S396" s="41"/>
      <c r="T396" s="41"/>
      <c r="U396" s="41"/>
      <c r="V396" s="41">
        <f t="shared" si="394"/>
        <v>0</v>
      </c>
      <c r="W396" s="51"/>
      <c r="X396" s="51"/>
      <c r="Y396" s="41"/>
      <c r="Z396" s="40"/>
      <c r="AA396" s="54">
        <f t="shared" si="395"/>
        <v>0</v>
      </c>
      <c r="AB396" s="54"/>
      <c r="AC396" s="54"/>
      <c r="AD396" s="54">
        <f t="shared" si="396"/>
        <v>0</v>
      </c>
      <c r="AE396" s="54"/>
      <c r="AF396" s="54"/>
      <c r="AG396" s="54"/>
      <c r="AH396" s="42"/>
      <c r="AI396" s="56"/>
    </row>
    <row r="397" spans="1:35" x14ac:dyDescent="0.25">
      <c r="A397" s="31">
        <v>5</v>
      </c>
      <c r="B397" s="52">
        <v>288</v>
      </c>
      <c r="C397" s="33">
        <v>2.2999999999999998</v>
      </c>
      <c r="D397" s="33">
        <v>8.59</v>
      </c>
      <c r="E397" s="33">
        <v>3.72</v>
      </c>
      <c r="F397" s="35">
        <v>0.77</v>
      </c>
      <c r="G397" s="35"/>
      <c r="H397" s="35"/>
      <c r="I397" s="51">
        <v>4371.84</v>
      </c>
      <c r="J397" s="41">
        <f>I397-K397-L397-M397-N397</f>
        <v>604.79999999999995</v>
      </c>
      <c r="K397" s="41">
        <f t="shared" ref="K397:K404" si="397">B397*D397</f>
        <v>2473.92</v>
      </c>
      <c r="L397" s="41">
        <f t="shared" ref="L397:L404" si="398">E397*B397</f>
        <v>1071.3600000000001</v>
      </c>
      <c r="M397" s="41">
        <f t="shared" ref="M397:M404" si="399">F397*B397</f>
        <v>221.76</v>
      </c>
      <c r="N397" s="41">
        <f t="shared" ref="N397:N406" si="400">G397*B397</f>
        <v>0</v>
      </c>
      <c r="O397" s="41"/>
      <c r="P397" s="41">
        <f t="shared" si="389"/>
        <v>1</v>
      </c>
      <c r="Q397" s="40">
        <f t="shared" si="383"/>
        <v>4371.84</v>
      </c>
      <c r="R397" s="51">
        <v>4371.84</v>
      </c>
      <c r="S397" s="41">
        <f>R397-T397-U397-V397-W397-X397</f>
        <v>604.79999999999995</v>
      </c>
      <c r="T397" s="41">
        <f t="shared" ref="T397:T404" si="401">P397*K397</f>
        <v>2473.92</v>
      </c>
      <c r="U397" s="41">
        <f t="shared" ref="U397:U404" si="402">L397*P397</f>
        <v>1071.3600000000001</v>
      </c>
      <c r="V397" s="41">
        <f t="shared" si="394"/>
        <v>221.76</v>
      </c>
      <c r="W397" s="51"/>
      <c r="X397" s="51"/>
      <c r="Y397" s="41"/>
      <c r="Z397" s="40">
        <f t="shared" ref="Z397:Z406" si="403">SUM(S397:Y397)</f>
        <v>4371.84</v>
      </c>
      <c r="AA397" s="54">
        <f t="shared" si="395"/>
        <v>604.79999999999995</v>
      </c>
      <c r="AB397" s="54">
        <f t="shared" ref="AB397:AC406" si="404">T397</f>
        <v>2473.92</v>
      </c>
      <c r="AC397" s="54">
        <f t="shared" si="404"/>
        <v>1071.3600000000001</v>
      </c>
      <c r="AD397" s="54">
        <f t="shared" si="396"/>
        <v>221.76</v>
      </c>
      <c r="AE397" s="54">
        <f t="shared" ref="AE397:AF406" si="405">W397</f>
        <v>0</v>
      </c>
      <c r="AF397" s="54">
        <f t="shared" si="405"/>
        <v>0</v>
      </c>
      <c r="AG397" s="54"/>
      <c r="AH397" s="42">
        <f t="shared" ref="AH397:AH406" si="406">SUM(AA397:AG397)</f>
        <v>4371.84</v>
      </c>
      <c r="AI397" s="56">
        <f t="shared" ref="AI397:AI406" si="407">I397-Z397</f>
        <v>0</v>
      </c>
    </row>
    <row r="398" spans="1:35" x14ac:dyDescent="0.25">
      <c r="A398" s="31">
        <v>6</v>
      </c>
      <c r="B398" s="52">
        <v>252.7</v>
      </c>
      <c r="C398" s="33">
        <v>2.2999999999999998</v>
      </c>
      <c r="D398" s="33">
        <v>8.82</v>
      </c>
      <c r="E398" s="33">
        <v>2.5099999999999998</v>
      </c>
      <c r="F398" s="35">
        <v>0.77</v>
      </c>
      <c r="G398" s="35"/>
      <c r="H398" s="35"/>
      <c r="I398" s="51">
        <v>3590.87</v>
      </c>
      <c r="J398" s="41">
        <f>I398-K398-L398-M398-N398</f>
        <v>533.20000000000005</v>
      </c>
      <c r="K398" s="41">
        <f t="shared" si="397"/>
        <v>2228.8139999999999</v>
      </c>
      <c r="L398" s="41">
        <f t="shared" si="398"/>
        <v>634.27699999999993</v>
      </c>
      <c r="M398" s="41">
        <f t="shared" si="399"/>
        <v>194.57900000000001</v>
      </c>
      <c r="N398" s="41">
        <f t="shared" si="400"/>
        <v>0</v>
      </c>
      <c r="O398" s="41"/>
      <c r="P398" s="41">
        <f t="shared" si="389"/>
        <v>0.50850907997226302</v>
      </c>
      <c r="Q398" s="40">
        <f t="shared" si="383"/>
        <v>3590.87</v>
      </c>
      <c r="R398" s="51">
        <v>1825.99</v>
      </c>
      <c r="S398" s="41">
        <f>R398-T398-U398-V398-W398-X398</f>
        <v>271.13704144121073</v>
      </c>
      <c r="T398" s="41">
        <f t="shared" si="401"/>
        <v>1133.3721565692992</v>
      </c>
      <c r="U398" s="41">
        <f t="shared" si="402"/>
        <v>322.53561371756706</v>
      </c>
      <c r="V398" s="41">
        <f t="shared" si="394"/>
        <v>98.945188271922973</v>
      </c>
      <c r="W398" s="51"/>
      <c r="X398" s="51"/>
      <c r="Y398" s="41"/>
      <c r="Z398" s="40">
        <f t="shared" si="403"/>
        <v>1825.9899999999998</v>
      </c>
      <c r="AA398" s="54">
        <f t="shared" si="395"/>
        <v>175.50322971313346</v>
      </c>
      <c r="AB398" s="54">
        <f t="shared" si="404"/>
        <v>1133.3721565692992</v>
      </c>
      <c r="AC398" s="54">
        <f t="shared" si="404"/>
        <v>322.53561371756706</v>
      </c>
      <c r="AD398" s="54">
        <f t="shared" si="396"/>
        <v>194.57900000000001</v>
      </c>
      <c r="AE398" s="54">
        <f t="shared" si="405"/>
        <v>0</v>
      </c>
      <c r="AF398" s="54">
        <f t="shared" si="405"/>
        <v>0</v>
      </c>
      <c r="AG398" s="54"/>
      <c r="AH398" s="42">
        <f t="shared" si="406"/>
        <v>1825.9899999999998</v>
      </c>
      <c r="AI398" s="56">
        <f t="shared" si="407"/>
        <v>1764.88</v>
      </c>
    </row>
    <row r="399" spans="1:35" x14ac:dyDescent="0.25">
      <c r="A399" s="31">
        <v>7</v>
      </c>
      <c r="B399" s="52">
        <v>121.7</v>
      </c>
      <c r="C399" s="33">
        <v>2.2999999999999998</v>
      </c>
      <c r="D399" s="33">
        <v>9.19</v>
      </c>
      <c r="E399" s="33">
        <v>3.45</v>
      </c>
      <c r="F399" s="35">
        <v>0.77</v>
      </c>
      <c r="G399" s="35"/>
      <c r="H399" s="35"/>
      <c r="I399" s="51">
        <v>1917.99</v>
      </c>
      <c r="J399" s="41">
        <f>I399-K399-L399-M399-N399-O399</f>
        <v>285.99299999999999</v>
      </c>
      <c r="K399" s="41">
        <f t="shared" si="397"/>
        <v>1118.423</v>
      </c>
      <c r="L399" s="41">
        <f t="shared" si="398"/>
        <v>419.86500000000001</v>
      </c>
      <c r="M399" s="41">
        <f t="shared" si="399"/>
        <v>93.709000000000003</v>
      </c>
      <c r="N399" s="41">
        <f t="shared" si="400"/>
        <v>0</v>
      </c>
      <c r="O399" s="41">
        <f>H399*B399</f>
        <v>0</v>
      </c>
      <c r="P399" s="41">
        <f t="shared" si="389"/>
        <v>0</v>
      </c>
      <c r="Q399" s="40">
        <f t="shared" si="383"/>
        <v>1917.99</v>
      </c>
      <c r="R399" s="51"/>
      <c r="S399" s="41">
        <f>R399-T399-U399-V399-W399-X399</f>
        <v>0</v>
      </c>
      <c r="T399" s="41">
        <f t="shared" si="401"/>
        <v>0</v>
      </c>
      <c r="U399" s="41">
        <f t="shared" si="402"/>
        <v>0</v>
      </c>
      <c r="V399" s="41">
        <f t="shared" si="394"/>
        <v>0</v>
      </c>
      <c r="W399" s="51"/>
      <c r="X399" s="51"/>
      <c r="Y399" s="41"/>
      <c r="Z399" s="40">
        <f t="shared" si="403"/>
        <v>0</v>
      </c>
      <c r="AA399" s="54">
        <f t="shared" si="395"/>
        <v>-93.709000000000003</v>
      </c>
      <c r="AB399" s="54">
        <f t="shared" si="404"/>
        <v>0</v>
      </c>
      <c r="AC399" s="54">
        <f t="shared" si="404"/>
        <v>0</v>
      </c>
      <c r="AD399" s="54">
        <f t="shared" si="396"/>
        <v>93.709000000000003</v>
      </c>
      <c r="AE399" s="54">
        <f t="shared" si="405"/>
        <v>0</v>
      </c>
      <c r="AF399" s="54">
        <f t="shared" si="405"/>
        <v>0</v>
      </c>
      <c r="AG399" s="54"/>
      <c r="AH399" s="42">
        <f t="shared" si="406"/>
        <v>0</v>
      </c>
      <c r="AI399" s="56">
        <f t="shared" si="407"/>
        <v>1917.99</v>
      </c>
    </row>
    <row r="400" spans="1:35" x14ac:dyDescent="0.25">
      <c r="A400" s="31">
        <v>8</v>
      </c>
      <c r="B400" s="52"/>
      <c r="C400" s="33">
        <v>2.2999999999999998</v>
      </c>
      <c r="D400" s="33">
        <v>8.57</v>
      </c>
      <c r="E400" s="33">
        <v>3.07</v>
      </c>
      <c r="F400" s="35">
        <v>0.77</v>
      </c>
      <c r="G400" s="35"/>
      <c r="H400" s="35"/>
      <c r="I400" s="51"/>
      <c r="J400" s="41"/>
      <c r="K400" s="41"/>
      <c r="L400" s="41"/>
      <c r="M400" s="41"/>
      <c r="N400" s="41"/>
      <c r="O400" s="41"/>
      <c r="P400" s="41"/>
      <c r="Q400" s="40"/>
      <c r="R400" s="51"/>
      <c r="S400" s="41"/>
      <c r="T400" s="41"/>
      <c r="U400" s="41"/>
      <c r="V400" s="41"/>
      <c r="W400" s="51"/>
      <c r="X400" s="51"/>
      <c r="Y400" s="41"/>
      <c r="Z400" s="40"/>
      <c r="AA400" s="54"/>
      <c r="AB400" s="54"/>
      <c r="AC400" s="54"/>
      <c r="AD400" s="54"/>
      <c r="AE400" s="54"/>
      <c r="AF400" s="54"/>
      <c r="AG400" s="54"/>
      <c r="AH400" s="42"/>
      <c r="AI400" s="56"/>
    </row>
    <row r="401" spans="1:35" x14ac:dyDescent="0.25">
      <c r="A401" s="31">
        <v>9</v>
      </c>
      <c r="B401" s="52">
        <v>281.60000000000002</v>
      </c>
      <c r="C401" s="33">
        <v>2.2999999999999998</v>
      </c>
      <c r="D401" s="33">
        <v>8.83</v>
      </c>
      <c r="E401" s="33">
        <v>3.26</v>
      </c>
      <c r="F401" s="35">
        <v>0.77</v>
      </c>
      <c r="G401" s="35"/>
      <c r="H401" s="35"/>
      <c r="I401" s="51">
        <v>4269.0600000000004</v>
      </c>
      <c r="J401" s="41">
        <f>I401-K401-L401-M401-N401-O401</f>
        <v>647.6840000000002</v>
      </c>
      <c r="K401" s="41">
        <f t="shared" si="397"/>
        <v>2486.5280000000002</v>
      </c>
      <c r="L401" s="41">
        <f t="shared" si="398"/>
        <v>918.01599999999996</v>
      </c>
      <c r="M401" s="41">
        <f t="shared" si="399"/>
        <v>216.83200000000002</v>
      </c>
      <c r="N401" s="41">
        <f t="shared" si="400"/>
        <v>0</v>
      </c>
      <c r="O401" s="41">
        <f>H401*B401</f>
        <v>0</v>
      </c>
      <c r="P401" s="41">
        <f t="shared" si="389"/>
        <v>2.6811077848519345</v>
      </c>
      <c r="Q401" s="40">
        <f t="shared" si="383"/>
        <v>4269.0600000000004</v>
      </c>
      <c r="R401" s="51">
        <v>11445.81</v>
      </c>
      <c r="S401" s="41">
        <f t="shared" ref="S401:S406" si="408">R401-T401-U401-V401-W401-X401</f>
        <v>1736.5106145240393</v>
      </c>
      <c r="T401" s="41">
        <f t="shared" si="401"/>
        <v>6666.6495780523119</v>
      </c>
      <c r="U401" s="41">
        <f t="shared" si="402"/>
        <v>2461.2998442186336</v>
      </c>
      <c r="V401" s="41">
        <f t="shared" si="394"/>
        <v>581.34996320501466</v>
      </c>
      <c r="W401" s="51"/>
      <c r="X401" s="51"/>
      <c r="Y401" s="41"/>
      <c r="Z401" s="40">
        <f t="shared" si="403"/>
        <v>11445.810000000001</v>
      </c>
      <c r="AA401" s="54">
        <f t="shared" si="395"/>
        <v>2101.028577729056</v>
      </c>
      <c r="AB401" s="54">
        <f t="shared" si="404"/>
        <v>6666.6495780523119</v>
      </c>
      <c r="AC401" s="54">
        <f t="shared" si="404"/>
        <v>2461.2998442186336</v>
      </c>
      <c r="AD401" s="54">
        <f t="shared" si="396"/>
        <v>216.83200000000002</v>
      </c>
      <c r="AE401" s="54">
        <f t="shared" si="405"/>
        <v>0</v>
      </c>
      <c r="AF401" s="54">
        <f t="shared" si="405"/>
        <v>0</v>
      </c>
      <c r="AG401" s="54"/>
      <c r="AH401" s="42">
        <f t="shared" si="406"/>
        <v>11445.810000000003</v>
      </c>
      <c r="AI401" s="56">
        <f t="shared" si="407"/>
        <v>-7176.7500000000009</v>
      </c>
    </row>
    <row r="402" spans="1:35" x14ac:dyDescent="0.25">
      <c r="A402" s="31">
        <v>10</v>
      </c>
      <c r="B402" s="52">
        <v>387.7</v>
      </c>
      <c r="C402" s="33">
        <v>2.2999999999999998</v>
      </c>
      <c r="D402" s="33">
        <v>8.52</v>
      </c>
      <c r="E402" s="33">
        <v>3.97</v>
      </c>
      <c r="F402" s="35">
        <v>0.77</v>
      </c>
      <c r="G402" s="35"/>
      <c r="H402" s="35"/>
      <c r="I402" s="51">
        <v>6032.31</v>
      </c>
      <c r="J402" s="41">
        <f>I402-K402-L402-M402-N402</f>
        <v>891.40800000000058</v>
      </c>
      <c r="K402" s="41">
        <f t="shared" si="397"/>
        <v>3303.2039999999997</v>
      </c>
      <c r="L402" s="41">
        <f t="shared" si="398"/>
        <v>1539.1690000000001</v>
      </c>
      <c r="M402" s="41">
        <f t="shared" si="399"/>
        <v>298.529</v>
      </c>
      <c r="N402" s="41">
        <f t="shared" si="400"/>
        <v>0</v>
      </c>
      <c r="O402" s="41"/>
      <c r="P402" s="41">
        <f t="shared" si="389"/>
        <v>0.80595493268747798</v>
      </c>
      <c r="Q402" s="40">
        <f t="shared" si="383"/>
        <v>6032.31</v>
      </c>
      <c r="R402" s="51">
        <v>4861.7700000000004</v>
      </c>
      <c r="S402" s="41">
        <f t="shared" si="408"/>
        <v>718.43467463707975</v>
      </c>
      <c r="T402" s="41">
        <f t="shared" si="401"/>
        <v>2662.2335574730077</v>
      </c>
      <c r="U402" s="41">
        <f t="shared" si="402"/>
        <v>1240.5008477896529</v>
      </c>
      <c r="V402" s="41">
        <f t="shared" si="394"/>
        <v>240.60092010026011</v>
      </c>
      <c r="W402" s="51"/>
      <c r="X402" s="51"/>
      <c r="Y402" s="41"/>
      <c r="Z402" s="40">
        <f t="shared" si="403"/>
        <v>4861.7700000000004</v>
      </c>
      <c r="AA402" s="54">
        <f t="shared" si="395"/>
        <v>660.50659473733981</v>
      </c>
      <c r="AB402" s="54">
        <f t="shared" si="404"/>
        <v>2662.2335574730077</v>
      </c>
      <c r="AC402" s="54">
        <f t="shared" si="404"/>
        <v>1240.5008477896529</v>
      </c>
      <c r="AD402" s="54">
        <f t="shared" si="396"/>
        <v>298.529</v>
      </c>
      <c r="AE402" s="54">
        <f t="shared" si="405"/>
        <v>0</v>
      </c>
      <c r="AF402" s="54">
        <f t="shared" si="405"/>
        <v>0</v>
      </c>
      <c r="AG402" s="54"/>
      <c r="AH402" s="42">
        <f t="shared" si="406"/>
        <v>4861.7700000000004</v>
      </c>
      <c r="AI402" s="56">
        <f t="shared" si="407"/>
        <v>1170.54</v>
      </c>
    </row>
    <row r="403" spans="1:35" x14ac:dyDescent="0.25">
      <c r="A403" s="31">
        <v>11</v>
      </c>
      <c r="B403" s="52">
        <v>495</v>
      </c>
      <c r="C403" s="33">
        <v>2.2999999999999998</v>
      </c>
      <c r="D403" s="33">
        <v>8.31</v>
      </c>
      <c r="E403" s="33">
        <v>3.3</v>
      </c>
      <c r="F403" s="35">
        <v>0.77</v>
      </c>
      <c r="G403" s="35"/>
      <c r="H403" s="35"/>
      <c r="I403" s="51">
        <v>7321.06</v>
      </c>
      <c r="J403" s="41">
        <f>I403-K403-L403-M403-N403</f>
        <v>1192.9600000000005</v>
      </c>
      <c r="K403" s="41">
        <f t="shared" si="397"/>
        <v>4113.45</v>
      </c>
      <c r="L403" s="41">
        <f t="shared" si="398"/>
        <v>1633.5</v>
      </c>
      <c r="M403" s="41">
        <f t="shared" si="399"/>
        <v>381.15000000000003</v>
      </c>
      <c r="N403" s="41">
        <f t="shared" si="400"/>
        <v>0</v>
      </c>
      <c r="O403" s="41"/>
      <c r="P403" s="41">
        <f t="shared" si="389"/>
        <v>0.27454494294542048</v>
      </c>
      <c r="Q403" s="40">
        <f t="shared" si="383"/>
        <v>7321.06</v>
      </c>
      <c r="R403" s="51">
        <v>2009.96</v>
      </c>
      <c r="S403" s="41">
        <f t="shared" si="408"/>
        <v>327.52113513616882</v>
      </c>
      <c r="T403" s="41">
        <f t="shared" si="401"/>
        <v>1129.3268955588399</v>
      </c>
      <c r="U403" s="41">
        <f t="shared" si="402"/>
        <v>448.46916430134434</v>
      </c>
      <c r="V403" s="41">
        <f t="shared" si="394"/>
        <v>104.64280500364703</v>
      </c>
      <c r="W403" s="51"/>
      <c r="X403" s="51"/>
      <c r="Y403" s="41"/>
      <c r="Z403" s="40">
        <f t="shared" si="403"/>
        <v>2009.96</v>
      </c>
      <c r="AA403" s="54">
        <f t="shared" si="395"/>
        <v>51.013940139815816</v>
      </c>
      <c r="AB403" s="54">
        <f t="shared" si="404"/>
        <v>1129.3268955588399</v>
      </c>
      <c r="AC403" s="54">
        <f t="shared" si="404"/>
        <v>448.46916430134434</v>
      </c>
      <c r="AD403" s="54">
        <f t="shared" si="396"/>
        <v>381.15000000000003</v>
      </c>
      <c r="AE403" s="54">
        <f t="shared" si="405"/>
        <v>0</v>
      </c>
      <c r="AF403" s="54">
        <f t="shared" si="405"/>
        <v>0</v>
      </c>
      <c r="AG403" s="54"/>
      <c r="AH403" s="42">
        <f t="shared" si="406"/>
        <v>2009.96</v>
      </c>
      <c r="AI403" s="56">
        <f t="shared" si="407"/>
        <v>5311.1</v>
      </c>
    </row>
    <row r="404" spans="1:35" x14ac:dyDescent="0.25">
      <c r="A404" s="31">
        <v>12</v>
      </c>
      <c r="B404" s="52">
        <v>70.3</v>
      </c>
      <c r="C404" s="33">
        <v>2.2999999999999998</v>
      </c>
      <c r="D404" s="33">
        <v>8.65</v>
      </c>
      <c r="E404" s="33">
        <v>2.95</v>
      </c>
      <c r="F404" s="35">
        <v>0.77</v>
      </c>
      <c r="G404" s="35"/>
      <c r="H404" s="35"/>
      <c r="I404" s="51">
        <v>1038.33</v>
      </c>
      <c r="J404" s="41">
        <f>I404-K404-L404-M404-N404</f>
        <v>168.71899999999991</v>
      </c>
      <c r="K404" s="41">
        <f t="shared" si="397"/>
        <v>608.09500000000003</v>
      </c>
      <c r="L404" s="41">
        <f t="shared" si="398"/>
        <v>207.38499999999999</v>
      </c>
      <c r="M404" s="41">
        <f t="shared" si="399"/>
        <v>54.131</v>
      </c>
      <c r="N404" s="41">
        <f t="shared" si="400"/>
        <v>0</v>
      </c>
      <c r="O404" s="41"/>
      <c r="P404" s="41">
        <f t="shared" si="389"/>
        <v>2</v>
      </c>
      <c r="Q404" s="40">
        <f t="shared" si="383"/>
        <v>1038.33</v>
      </c>
      <c r="R404" s="51">
        <v>2076.66</v>
      </c>
      <c r="S404" s="41">
        <f t="shared" si="408"/>
        <v>337.43799999999982</v>
      </c>
      <c r="T404" s="41">
        <f t="shared" si="401"/>
        <v>1216.19</v>
      </c>
      <c r="U404" s="41">
        <f t="shared" si="402"/>
        <v>414.77</v>
      </c>
      <c r="V404" s="41">
        <f t="shared" si="394"/>
        <v>108.262</v>
      </c>
      <c r="W404" s="51"/>
      <c r="X404" s="51"/>
      <c r="Y404" s="41"/>
      <c r="Z404" s="40">
        <f t="shared" si="403"/>
        <v>2076.66</v>
      </c>
      <c r="AA404" s="54">
        <f t="shared" si="395"/>
        <v>391.56899999999985</v>
      </c>
      <c r="AB404" s="54">
        <f t="shared" si="404"/>
        <v>1216.19</v>
      </c>
      <c r="AC404" s="54">
        <f t="shared" si="404"/>
        <v>414.77</v>
      </c>
      <c r="AD404" s="54">
        <f t="shared" si="396"/>
        <v>54.131</v>
      </c>
      <c r="AE404" s="54">
        <f t="shared" si="405"/>
        <v>0</v>
      </c>
      <c r="AF404" s="54">
        <f t="shared" si="405"/>
        <v>0</v>
      </c>
      <c r="AG404" s="54"/>
      <c r="AH404" s="42">
        <f t="shared" si="406"/>
        <v>2076.66</v>
      </c>
      <c r="AI404" s="56">
        <f t="shared" si="407"/>
        <v>-1038.33</v>
      </c>
    </row>
    <row r="405" spans="1:35" x14ac:dyDescent="0.25">
      <c r="A405" s="31">
        <v>13</v>
      </c>
      <c r="B405" s="52"/>
      <c r="C405" s="33"/>
      <c r="D405" s="33"/>
      <c r="E405" s="33"/>
      <c r="F405" s="35"/>
      <c r="G405" s="35"/>
      <c r="H405" s="35"/>
      <c r="I405" s="51"/>
      <c r="J405" s="41"/>
      <c r="K405" s="41"/>
      <c r="L405" s="41"/>
      <c r="M405" s="41"/>
      <c r="N405" s="41"/>
      <c r="O405" s="41"/>
      <c r="P405" s="41"/>
      <c r="Q405" s="40"/>
      <c r="R405" s="51"/>
      <c r="S405" s="41">
        <f t="shared" si="408"/>
        <v>0</v>
      </c>
      <c r="T405" s="41"/>
      <c r="U405" s="41"/>
      <c r="V405" s="41"/>
      <c r="W405" s="51"/>
      <c r="X405" s="51"/>
      <c r="Y405" s="41"/>
      <c r="Z405" s="40"/>
      <c r="AA405" s="54"/>
      <c r="AB405" s="54"/>
      <c r="AC405" s="54"/>
      <c r="AD405" s="54"/>
      <c r="AE405" s="54"/>
      <c r="AF405" s="54"/>
      <c r="AG405" s="54"/>
      <c r="AH405" s="42"/>
      <c r="AI405" s="56"/>
    </row>
    <row r="406" spans="1:35" x14ac:dyDescent="0.25">
      <c r="A406" s="31">
        <v>14</v>
      </c>
      <c r="B406" s="52">
        <v>66.900000000000006</v>
      </c>
      <c r="C406" s="33">
        <v>2.2999999999999998</v>
      </c>
      <c r="D406" s="33">
        <v>8.9600000000000009</v>
      </c>
      <c r="E406" s="33">
        <v>2.82</v>
      </c>
      <c r="F406" s="35">
        <v>0.77</v>
      </c>
      <c r="G406" s="35"/>
      <c r="H406" s="35"/>
      <c r="I406" s="51">
        <v>992.8</v>
      </c>
      <c r="J406" s="41">
        <f>I406-K406-L406-M406-N406</f>
        <v>153.20499999999984</v>
      </c>
      <c r="K406" s="41">
        <f>B406*D406</f>
        <v>599.42400000000009</v>
      </c>
      <c r="L406" s="41">
        <f>E406*B406</f>
        <v>188.65800000000002</v>
      </c>
      <c r="M406" s="41">
        <f>F406*B406</f>
        <v>51.513000000000005</v>
      </c>
      <c r="N406" s="41">
        <f t="shared" si="400"/>
        <v>0</v>
      </c>
      <c r="O406" s="41"/>
      <c r="P406" s="41">
        <f t="shared" si="389"/>
        <v>0</v>
      </c>
      <c r="Q406" s="40">
        <f t="shared" si="383"/>
        <v>992.8</v>
      </c>
      <c r="R406" s="51"/>
      <c r="S406" s="41">
        <f t="shared" si="408"/>
        <v>0</v>
      </c>
      <c r="T406" s="41">
        <f>P406*K406</f>
        <v>0</v>
      </c>
      <c r="U406" s="41">
        <f>L406*P406</f>
        <v>0</v>
      </c>
      <c r="V406" s="41">
        <f t="shared" si="394"/>
        <v>0</v>
      </c>
      <c r="W406" s="51"/>
      <c r="X406" s="51"/>
      <c r="Y406" s="41"/>
      <c r="Z406" s="40">
        <f t="shared" si="403"/>
        <v>0</v>
      </c>
      <c r="AA406" s="54">
        <f t="shared" si="395"/>
        <v>-51.513000000000005</v>
      </c>
      <c r="AB406" s="54">
        <f t="shared" si="404"/>
        <v>0</v>
      </c>
      <c r="AC406" s="54">
        <f t="shared" si="404"/>
        <v>0</v>
      </c>
      <c r="AD406" s="54">
        <f t="shared" si="396"/>
        <v>51.513000000000005</v>
      </c>
      <c r="AE406" s="54">
        <f t="shared" si="405"/>
        <v>0</v>
      </c>
      <c r="AF406" s="54">
        <f t="shared" si="405"/>
        <v>0</v>
      </c>
      <c r="AG406" s="54"/>
      <c r="AH406" s="42">
        <f t="shared" si="406"/>
        <v>0</v>
      </c>
      <c r="AI406" s="56">
        <f t="shared" si="407"/>
        <v>992.8</v>
      </c>
    </row>
    <row r="407" spans="1:35" x14ac:dyDescent="0.25">
      <c r="A407" s="31"/>
      <c r="B407" s="52"/>
      <c r="C407" s="33"/>
      <c r="D407" s="33"/>
      <c r="E407" s="33"/>
      <c r="F407" s="35"/>
      <c r="G407" s="35"/>
      <c r="H407" s="35"/>
      <c r="I407" s="51"/>
      <c r="J407" s="41"/>
      <c r="K407" s="41"/>
      <c r="L407" s="41"/>
      <c r="M407" s="41"/>
      <c r="N407" s="41"/>
      <c r="O407" s="41"/>
      <c r="P407" s="41"/>
      <c r="Q407" s="40">
        <f t="shared" si="383"/>
        <v>0</v>
      </c>
      <c r="R407" s="51"/>
      <c r="S407" s="41"/>
      <c r="T407" s="41"/>
      <c r="U407" s="41"/>
      <c r="V407" s="41">
        <f t="shared" si="394"/>
        <v>0</v>
      </c>
      <c r="W407" s="51"/>
      <c r="X407" s="51"/>
      <c r="Y407" s="41"/>
      <c r="Z407" s="40"/>
      <c r="AA407" s="54">
        <f t="shared" si="395"/>
        <v>0</v>
      </c>
      <c r="AB407" s="54"/>
      <c r="AC407" s="54"/>
      <c r="AD407" s="54">
        <f t="shared" si="396"/>
        <v>0</v>
      </c>
      <c r="AE407" s="54"/>
      <c r="AF407" s="54"/>
      <c r="AG407" s="54"/>
      <c r="AH407" s="42"/>
      <c r="AI407" s="56"/>
    </row>
    <row r="408" spans="1:35" x14ac:dyDescent="0.25">
      <c r="A408" s="31">
        <v>32</v>
      </c>
      <c r="B408" s="52">
        <v>54.9</v>
      </c>
      <c r="C408" s="33">
        <v>2.2999999999999998</v>
      </c>
      <c r="D408" s="33">
        <v>8.6999999999999993</v>
      </c>
      <c r="E408" s="33">
        <v>2.02</v>
      </c>
      <c r="F408" s="35">
        <v>0.77</v>
      </c>
      <c r="G408" s="35"/>
      <c r="H408" s="35"/>
      <c r="I408" s="51">
        <v>741.73</v>
      </c>
      <c r="J408" s="41">
        <f>I408-K408-L408-M408-N408</f>
        <v>110.92900000000009</v>
      </c>
      <c r="K408" s="41">
        <f>B408*D408</f>
        <v>477.62999999999994</v>
      </c>
      <c r="L408" s="41">
        <f>E408*B408</f>
        <v>110.898</v>
      </c>
      <c r="M408" s="41">
        <f>F408*B408</f>
        <v>42.273000000000003</v>
      </c>
      <c r="N408" s="41">
        <f>G408*B408</f>
        <v>0</v>
      </c>
      <c r="O408" s="41"/>
      <c r="P408" s="41">
        <f t="shared" si="389"/>
        <v>0</v>
      </c>
      <c r="Q408" s="40">
        <f t="shared" si="383"/>
        <v>741.73</v>
      </c>
      <c r="R408" s="51"/>
      <c r="S408" s="41">
        <f>R408-T408-U408-V408-W408-X408</f>
        <v>0</v>
      </c>
      <c r="T408" s="41">
        <f>P408*K408</f>
        <v>0</v>
      </c>
      <c r="U408" s="41">
        <f>L408*P408</f>
        <v>0</v>
      </c>
      <c r="V408" s="41">
        <f t="shared" si="394"/>
        <v>0</v>
      </c>
      <c r="W408" s="51"/>
      <c r="X408" s="51"/>
      <c r="Y408" s="41"/>
      <c r="Z408" s="40">
        <f>SUM(S408:Y408)</f>
        <v>0</v>
      </c>
      <c r="AA408" s="54">
        <f t="shared" si="395"/>
        <v>-42.273000000000003</v>
      </c>
      <c r="AB408" s="54">
        <f>T408</f>
        <v>0</v>
      </c>
      <c r="AC408" s="54">
        <f>U408</f>
        <v>0</v>
      </c>
      <c r="AD408" s="54">
        <f t="shared" si="396"/>
        <v>42.273000000000003</v>
      </c>
      <c r="AE408" s="54">
        <f>W408</f>
        <v>0</v>
      </c>
      <c r="AF408" s="54">
        <f>X408</f>
        <v>0</v>
      </c>
      <c r="AG408" s="54"/>
      <c r="AH408" s="42">
        <f>SUM(AA408:AG408)</f>
        <v>0</v>
      </c>
      <c r="AI408" s="56">
        <f>I408-Z408</f>
        <v>741.73</v>
      </c>
    </row>
    <row r="409" spans="1:35" x14ac:dyDescent="0.25">
      <c r="A409" s="32" t="s">
        <v>37</v>
      </c>
      <c r="B409" s="53">
        <f>SUM(B393:B408)</f>
        <v>2037.6000000000001</v>
      </c>
      <c r="C409" s="33"/>
      <c r="D409" s="34"/>
      <c r="E409" s="34"/>
      <c r="F409" s="35"/>
      <c r="G409" s="35"/>
      <c r="H409" s="35"/>
      <c r="I409" s="43">
        <f t="shared" ref="I409:N409" si="409">SUM(I393:I408)</f>
        <v>30702.75</v>
      </c>
      <c r="J409" s="43">
        <f t="shared" si="409"/>
        <v>4637.0260000000007</v>
      </c>
      <c r="K409" s="43">
        <f t="shared" si="409"/>
        <v>17583.763999999999</v>
      </c>
      <c r="L409" s="43">
        <f t="shared" si="409"/>
        <v>6913.0080000000016</v>
      </c>
      <c r="M409" s="43">
        <f t="shared" si="409"/>
        <v>1568.952</v>
      </c>
      <c r="N409" s="43">
        <f t="shared" si="409"/>
        <v>0</v>
      </c>
      <c r="O409" s="43">
        <f>SUM(O398:O408)</f>
        <v>0</v>
      </c>
      <c r="P409" s="41">
        <f t="shared" si="389"/>
        <v>0.92171124736383547</v>
      </c>
      <c r="Q409" s="40">
        <f t="shared" si="383"/>
        <v>30702.75</v>
      </c>
      <c r="R409" s="43">
        <f>SUM(R393:R408)</f>
        <v>28299.07</v>
      </c>
      <c r="S409" s="43">
        <f>SUM(S393:S408)</f>
        <v>4188.3534657384989</v>
      </c>
      <c r="T409" s="43">
        <f>SUM(T393:T408)</f>
        <v>15978.796187653459</v>
      </c>
      <c r="U409" s="43">
        <f>SUM(U393:U408)</f>
        <v>6718.4554700271983</v>
      </c>
      <c r="V409" s="43">
        <f>SUM(V393:V408)</f>
        <v>1413.4648765808447</v>
      </c>
      <c r="W409" s="43"/>
      <c r="X409" s="43"/>
      <c r="Y409" s="41"/>
      <c r="Z409" s="40">
        <f t="shared" ref="Z409:AE409" si="410">SUM(Z393:Z408)</f>
        <v>28299.07</v>
      </c>
      <c r="AA409" s="55">
        <f t="shared" si="410"/>
        <v>4032.8663423193448</v>
      </c>
      <c r="AB409" s="55">
        <f t="shared" si="410"/>
        <v>15978.796187653459</v>
      </c>
      <c r="AC409" s="55">
        <f t="shared" si="410"/>
        <v>6718.4554700271983</v>
      </c>
      <c r="AD409" s="55">
        <f t="shared" si="410"/>
        <v>1568.952</v>
      </c>
      <c r="AE409" s="55">
        <f t="shared" si="410"/>
        <v>0</v>
      </c>
      <c r="AF409" s="55">
        <f>SUM(AF398:AF408)</f>
        <v>0</v>
      </c>
      <c r="AG409" s="54"/>
      <c r="AH409" s="42">
        <f>SUM(AH393:AH408)</f>
        <v>28299.070000000003</v>
      </c>
      <c r="AI409" s="56">
        <f>SUM(AI393:AI408)</f>
        <v>2403.6799999999994</v>
      </c>
    </row>
    <row r="410" spans="1:35" x14ac:dyDescent="0.25">
      <c r="A410" s="6" t="s">
        <v>45</v>
      </c>
      <c r="B410" s="37"/>
      <c r="P410" s="41"/>
      <c r="Q410" s="40">
        <f t="shared" si="383"/>
        <v>0</v>
      </c>
    </row>
    <row r="411" spans="1:35" x14ac:dyDescent="0.25">
      <c r="A411" s="31">
        <v>5</v>
      </c>
      <c r="B411" s="52">
        <v>212.7</v>
      </c>
      <c r="C411" s="33">
        <v>2.48</v>
      </c>
      <c r="D411" s="33">
        <v>8.69</v>
      </c>
      <c r="E411" s="33">
        <v>4.29</v>
      </c>
      <c r="F411" s="35">
        <v>0.77</v>
      </c>
      <c r="G411" s="35">
        <v>5.51</v>
      </c>
      <c r="H411" s="35"/>
      <c r="I411" s="51">
        <v>4632.6099999999997</v>
      </c>
      <c r="J411" s="41">
        <f>I411-K411-L411-M411-N411</f>
        <v>536.00800000000004</v>
      </c>
      <c r="K411" s="41">
        <f t="shared" ref="K411:K416" si="411">B411*D411</f>
        <v>1848.3629999999998</v>
      </c>
      <c r="L411" s="41">
        <f t="shared" ref="L411:L416" si="412">E411*B411</f>
        <v>912.48299999999995</v>
      </c>
      <c r="M411" s="41">
        <f t="shared" ref="M411:M416" si="413">F411*B411</f>
        <v>163.779</v>
      </c>
      <c r="N411" s="41">
        <f t="shared" ref="N411:N416" si="414">G411*B411</f>
        <v>1171.9769999999999</v>
      </c>
      <c r="O411" s="41"/>
      <c r="P411" s="41">
        <f t="shared" si="389"/>
        <v>0.22896164365228244</v>
      </c>
      <c r="Q411" s="40">
        <f t="shared" si="383"/>
        <v>4632.6099999999997</v>
      </c>
      <c r="R411" s="51">
        <v>1060.69</v>
      </c>
      <c r="S411" s="41">
        <f t="shared" ref="S411:S416" si="415">R411-T411-U411-V411-W411-X411</f>
        <v>122.72305293344368</v>
      </c>
      <c r="T411" s="41">
        <f>P411*K411</f>
        <v>423.20423054606368</v>
      </c>
      <c r="U411" s="41">
        <f t="shared" ref="U411:U416" si="416">L411*P411</f>
        <v>208.92360748476563</v>
      </c>
      <c r="V411" s="41">
        <f t="shared" ref="V411:V416" si="417">P411*M411</f>
        <v>37.499109035727166</v>
      </c>
      <c r="W411" s="51"/>
      <c r="X411" s="51">
        <v>268.33999999999997</v>
      </c>
      <c r="Y411" s="41"/>
      <c r="Z411" s="40">
        <f t="shared" ref="Z411:Z416" si="418">SUM(S411:Y411)</f>
        <v>1060.6900000000003</v>
      </c>
      <c r="AA411" s="54">
        <f>Z411-AB411-AC411-AD411-AE411-AF411</f>
        <v>-3.556838030828942</v>
      </c>
      <c r="AB411" s="54">
        <f t="shared" ref="AB411:AF416" si="419">T411</f>
        <v>423.20423054606368</v>
      </c>
      <c r="AC411" s="54">
        <f t="shared" si="419"/>
        <v>208.92360748476563</v>
      </c>
      <c r="AD411" s="54">
        <f>M411</f>
        <v>163.779</v>
      </c>
      <c r="AE411" s="54">
        <f t="shared" si="419"/>
        <v>0</v>
      </c>
      <c r="AF411" s="54">
        <f t="shared" si="419"/>
        <v>268.33999999999997</v>
      </c>
      <c r="AG411" s="54"/>
      <c r="AH411" s="42">
        <f>SUM(AA411:AG411)</f>
        <v>1060.6900000000003</v>
      </c>
      <c r="AI411" s="56">
        <f>I411-Z411</f>
        <v>3571.9199999999992</v>
      </c>
    </row>
    <row r="412" spans="1:35" x14ac:dyDescent="0.25">
      <c r="A412" s="31">
        <v>13</v>
      </c>
      <c r="B412" s="52"/>
      <c r="C412" s="33"/>
      <c r="D412" s="33"/>
      <c r="E412" s="33"/>
      <c r="F412" s="35"/>
      <c r="G412" s="35"/>
      <c r="H412" s="35"/>
      <c r="I412" s="51"/>
      <c r="J412" s="41">
        <f>I412-K412-L412-M412-N412</f>
        <v>0</v>
      </c>
      <c r="K412" s="41">
        <f t="shared" si="411"/>
        <v>0</v>
      </c>
      <c r="L412" s="41">
        <f t="shared" si="412"/>
        <v>0</v>
      </c>
      <c r="M412" s="41">
        <f t="shared" si="413"/>
        <v>0</v>
      </c>
      <c r="N412" s="41">
        <f t="shared" si="414"/>
        <v>0</v>
      </c>
      <c r="O412" s="41"/>
      <c r="P412" s="41"/>
      <c r="Q412" s="40">
        <f t="shared" si="383"/>
        <v>0</v>
      </c>
      <c r="R412" s="51"/>
      <c r="S412" s="41">
        <f t="shared" si="415"/>
        <v>0</v>
      </c>
      <c r="T412" s="41">
        <f>P412*K412</f>
        <v>0</v>
      </c>
      <c r="U412" s="41">
        <f t="shared" si="416"/>
        <v>0</v>
      </c>
      <c r="V412" s="41">
        <f t="shared" si="417"/>
        <v>0</v>
      </c>
      <c r="W412" s="51"/>
      <c r="X412" s="51"/>
      <c r="Y412" s="41"/>
      <c r="Z412" s="40">
        <f t="shared" si="418"/>
        <v>0</v>
      </c>
      <c r="AA412" s="54">
        <f>Z412-AB412-AC412-AD412-AE412-AF412</f>
        <v>0</v>
      </c>
      <c r="AB412" s="54">
        <f t="shared" si="419"/>
        <v>0</v>
      </c>
      <c r="AC412" s="54">
        <f t="shared" si="419"/>
        <v>0</v>
      </c>
      <c r="AD412" s="54">
        <f>M412</f>
        <v>0</v>
      </c>
      <c r="AE412" s="54">
        <f t="shared" si="419"/>
        <v>0</v>
      </c>
      <c r="AF412" s="54">
        <f t="shared" si="419"/>
        <v>0</v>
      </c>
      <c r="AG412" s="54"/>
      <c r="AH412" s="42">
        <f>SUM(AA412:AG412)</f>
        <v>0</v>
      </c>
      <c r="AI412" s="56">
        <f>I412-Z412</f>
        <v>0</v>
      </c>
    </row>
    <row r="413" spans="1:35" x14ac:dyDescent="0.25">
      <c r="A413" s="31">
        <v>15</v>
      </c>
      <c r="B413" s="52">
        <v>603.4</v>
      </c>
      <c r="C413" s="33">
        <v>2.2999999999999998</v>
      </c>
      <c r="D413" s="33">
        <v>9.02</v>
      </c>
      <c r="E413" s="33">
        <v>3.75</v>
      </c>
      <c r="F413" s="35">
        <v>0.77</v>
      </c>
      <c r="G413" s="35"/>
      <c r="H413" s="35"/>
      <c r="I413" s="51">
        <v>9515.64</v>
      </c>
      <c r="J413" s="41">
        <f t="shared" ref="J413:J414" si="420">I413-K413-L413-M413-N413</f>
        <v>1345.6039999999998</v>
      </c>
      <c r="K413" s="41">
        <f t="shared" si="411"/>
        <v>5442.6679999999997</v>
      </c>
      <c r="L413" s="41">
        <f t="shared" si="412"/>
        <v>2262.75</v>
      </c>
      <c r="M413" s="41">
        <f t="shared" si="413"/>
        <v>464.61799999999999</v>
      </c>
      <c r="N413" s="41">
        <f t="shared" si="414"/>
        <v>0</v>
      </c>
      <c r="O413" s="41"/>
      <c r="P413" s="41">
        <f t="shared" si="389"/>
        <v>0.87773286925524729</v>
      </c>
      <c r="Q413" s="40">
        <f t="shared" si="383"/>
        <v>9515.64</v>
      </c>
      <c r="R413" s="51">
        <v>8352.19</v>
      </c>
      <c r="S413" s="41">
        <f t="shared" si="415"/>
        <v>1181.0808598013366</v>
      </c>
      <c r="T413" s="41">
        <f t="shared" ref="T413:T414" si="421">P413*K413</f>
        <v>4777.2086000437184</v>
      </c>
      <c r="U413" s="41">
        <f t="shared" si="416"/>
        <v>1986.0900499073109</v>
      </c>
      <c r="V413" s="41">
        <f t="shared" si="417"/>
        <v>407.8104902476345</v>
      </c>
      <c r="W413" s="51"/>
      <c r="X413" s="51"/>
      <c r="Y413" s="41"/>
      <c r="Z413" s="40">
        <f t="shared" si="418"/>
        <v>8352.19</v>
      </c>
      <c r="AA413" s="54">
        <f t="shared" ref="AA413:AA414" si="422">Z413-AB413-AC413-AD413-AE413-AF413</f>
        <v>1124.2733500489712</v>
      </c>
      <c r="AB413" s="54">
        <f t="shared" si="419"/>
        <v>4777.2086000437184</v>
      </c>
      <c r="AC413" s="54">
        <f t="shared" si="419"/>
        <v>1986.0900499073109</v>
      </c>
      <c r="AD413" s="54">
        <f t="shared" ref="AD413:AD414" si="423">M413</f>
        <v>464.61799999999999</v>
      </c>
      <c r="AE413" s="54">
        <f t="shared" si="419"/>
        <v>0</v>
      </c>
      <c r="AF413" s="54">
        <f t="shared" si="419"/>
        <v>0</v>
      </c>
      <c r="AG413" s="54"/>
      <c r="AH413" s="42">
        <f t="shared" ref="AH413:AH414" si="424">SUM(AA413:AG413)</f>
        <v>8352.19</v>
      </c>
      <c r="AI413" s="56">
        <f t="shared" ref="AI413:AI414" si="425">I413-Z413</f>
        <v>1163.4499999999989</v>
      </c>
    </row>
    <row r="414" spans="1:35" x14ac:dyDescent="0.25">
      <c r="A414" s="31">
        <v>16</v>
      </c>
      <c r="B414" s="52">
        <v>127.5</v>
      </c>
      <c r="C414" s="33">
        <v>2.2999999999999998</v>
      </c>
      <c r="D414" s="33">
        <v>8.6999999999999993</v>
      </c>
      <c r="E414" s="33">
        <v>3</v>
      </c>
      <c r="F414" s="35">
        <v>0.77</v>
      </c>
      <c r="G414" s="35"/>
      <c r="H414" s="35"/>
      <c r="I414" s="51">
        <v>1898.48</v>
      </c>
      <c r="J414" s="41">
        <f t="shared" si="420"/>
        <v>308.55500000000001</v>
      </c>
      <c r="K414" s="41">
        <f t="shared" si="411"/>
        <v>1109.25</v>
      </c>
      <c r="L414" s="41">
        <f t="shared" si="412"/>
        <v>382.5</v>
      </c>
      <c r="M414" s="41">
        <f t="shared" si="413"/>
        <v>98.174999999999997</v>
      </c>
      <c r="N414" s="41">
        <f t="shared" si="414"/>
        <v>0</v>
      </c>
      <c r="O414" s="41"/>
      <c r="P414" s="41">
        <f t="shared" si="389"/>
        <v>0.55137267708903959</v>
      </c>
      <c r="Q414" s="40">
        <f t="shared" si="383"/>
        <v>1898.48</v>
      </c>
      <c r="R414" s="51">
        <v>1046.77</v>
      </c>
      <c r="S414" s="41">
        <f t="shared" si="415"/>
        <v>170.12879637920869</v>
      </c>
      <c r="T414" s="41">
        <f t="shared" si="421"/>
        <v>611.6101420610172</v>
      </c>
      <c r="U414" s="41">
        <f t="shared" si="416"/>
        <v>210.90004898655764</v>
      </c>
      <c r="V414" s="41">
        <f t="shared" si="417"/>
        <v>54.131012573216459</v>
      </c>
      <c r="W414" s="51"/>
      <c r="X414" s="51"/>
      <c r="Y414" s="41"/>
      <c r="Z414" s="40">
        <f t="shared" si="418"/>
        <v>1046.77</v>
      </c>
      <c r="AA414" s="54">
        <f t="shared" si="422"/>
        <v>126.08480895242515</v>
      </c>
      <c r="AB414" s="54">
        <f t="shared" si="419"/>
        <v>611.6101420610172</v>
      </c>
      <c r="AC414" s="54">
        <f t="shared" si="419"/>
        <v>210.90004898655764</v>
      </c>
      <c r="AD414" s="54">
        <f t="shared" si="423"/>
        <v>98.174999999999997</v>
      </c>
      <c r="AE414" s="54">
        <f t="shared" si="419"/>
        <v>0</v>
      </c>
      <c r="AF414" s="54">
        <f t="shared" si="419"/>
        <v>0</v>
      </c>
      <c r="AG414" s="54"/>
      <c r="AH414" s="42">
        <f t="shared" si="424"/>
        <v>1046.77</v>
      </c>
      <c r="AI414" s="56">
        <f t="shared" si="425"/>
        <v>851.71</v>
      </c>
    </row>
    <row r="415" spans="1:35" x14ac:dyDescent="0.25">
      <c r="A415" s="31">
        <v>17</v>
      </c>
      <c r="B415" s="52">
        <v>130</v>
      </c>
      <c r="C415" s="33">
        <v>2.2999999999999998</v>
      </c>
      <c r="D415" s="33">
        <v>9.0500000000000007</v>
      </c>
      <c r="E415" s="33">
        <v>3.25</v>
      </c>
      <c r="F415" s="35">
        <v>0.77</v>
      </c>
      <c r="G415" s="35"/>
      <c r="H415" s="35"/>
      <c r="I415" s="51">
        <v>1983.8</v>
      </c>
      <c r="J415" s="41">
        <f>I415-K415-L415-M415-N415</f>
        <v>284.69999999999993</v>
      </c>
      <c r="K415" s="41">
        <f t="shared" si="411"/>
        <v>1176.5</v>
      </c>
      <c r="L415" s="41">
        <f t="shared" si="412"/>
        <v>422.5</v>
      </c>
      <c r="M415" s="41">
        <f t="shared" si="413"/>
        <v>100.10000000000001</v>
      </c>
      <c r="N415" s="41">
        <f t="shared" si="414"/>
        <v>0</v>
      </c>
      <c r="O415" s="41"/>
      <c r="P415" s="41">
        <f t="shared" si="389"/>
        <v>1.3053735255570118</v>
      </c>
      <c r="Q415" s="40">
        <f t="shared" si="383"/>
        <v>1983.8</v>
      </c>
      <c r="R415" s="51">
        <v>2589.6</v>
      </c>
      <c r="S415" s="41">
        <f t="shared" si="415"/>
        <v>371.63984272608121</v>
      </c>
      <c r="T415" s="41">
        <f>P415*K415</f>
        <v>1535.7719528178243</v>
      </c>
      <c r="U415" s="41">
        <f t="shared" si="416"/>
        <v>551.52031454783753</v>
      </c>
      <c r="V415" s="41">
        <f t="shared" si="417"/>
        <v>130.66788990825688</v>
      </c>
      <c r="W415" s="51"/>
      <c r="X415" s="51"/>
      <c r="Y415" s="41"/>
      <c r="Z415" s="40">
        <f t="shared" si="418"/>
        <v>2589.6</v>
      </c>
      <c r="AA415" s="54">
        <f>Z415-AB415-AC415-AD415-AE415-AF415</f>
        <v>402.20773263433807</v>
      </c>
      <c r="AB415" s="54">
        <f t="shared" si="419"/>
        <v>1535.7719528178243</v>
      </c>
      <c r="AC415" s="54">
        <f t="shared" si="419"/>
        <v>551.52031454783753</v>
      </c>
      <c r="AD415" s="54">
        <f>M415</f>
        <v>100.10000000000001</v>
      </c>
      <c r="AE415" s="54">
        <f t="shared" si="419"/>
        <v>0</v>
      </c>
      <c r="AF415" s="54">
        <f t="shared" si="419"/>
        <v>0</v>
      </c>
      <c r="AG415" s="54"/>
      <c r="AH415" s="42">
        <f>SUM(AA415:AG415)</f>
        <v>2589.6</v>
      </c>
      <c r="AI415" s="56">
        <f>I415-Z415</f>
        <v>-605.79999999999995</v>
      </c>
    </row>
    <row r="416" spans="1:35" x14ac:dyDescent="0.25">
      <c r="A416" s="31" t="s">
        <v>38</v>
      </c>
      <c r="B416" s="52">
        <v>160.30000000000001</v>
      </c>
      <c r="C416" s="33">
        <v>2.2999999999999998</v>
      </c>
      <c r="D416" s="33">
        <v>9.6</v>
      </c>
      <c r="E416" s="33">
        <v>1.51</v>
      </c>
      <c r="F416" s="35">
        <v>0.77</v>
      </c>
      <c r="G416" s="35"/>
      <c r="H416" s="35"/>
      <c r="I416" s="51">
        <v>2245.8000000000002</v>
      </c>
      <c r="J416" s="41">
        <f>I416-K416-L416-M416-N416</f>
        <v>341.43600000000004</v>
      </c>
      <c r="K416" s="41">
        <f t="shared" si="411"/>
        <v>1538.88</v>
      </c>
      <c r="L416" s="41">
        <f t="shared" si="412"/>
        <v>242.05300000000003</v>
      </c>
      <c r="M416" s="41">
        <f t="shared" si="413"/>
        <v>123.43100000000001</v>
      </c>
      <c r="N416" s="41">
        <f t="shared" si="414"/>
        <v>0</v>
      </c>
      <c r="O416" s="41"/>
      <c r="P416" s="41">
        <f t="shared" si="389"/>
        <v>0.69182919227001505</v>
      </c>
      <c r="Q416" s="40">
        <f t="shared" si="383"/>
        <v>2245.8000000000002</v>
      </c>
      <c r="R416" s="51">
        <v>1553.71</v>
      </c>
      <c r="S416" s="41">
        <f t="shared" si="415"/>
        <v>236.21539209190496</v>
      </c>
      <c r="T416" s="41">
        <f>P416*K416</f>
        <v>1064.6421074004809</v>
      </c>
      <c r="U416" s="41">
        <f t="shared" si="416"/>
        <v>167.45933147653398</v>
      </c>
      <c r="V416" s="41">
        <f t="shared" si="417"/>
        <v>85.393169031080234</v>
      </c>
      <c r="W416" s="51"/>
      <c r="X416" s="51"/>
      <c r="Y416" s="41"/>
      <c r="Z416" s="40">
        <f t="shared" si="418"/>
        <v>1553.7100000000003</v>
      </c>
      <c r="AA416" s="54">
        <f>Z416-AB416-AC416-AD416-AE416-AF416</f>
        <v>198.1775611229854</v>
      </c>
      <c r="AB416" s="54">
        <f t="shared" si="419"/>
        <v>1064.6421074004809</v>
      </c>
      <c r="AC416" s="54">
        <f t="shared" si="419"/>
        <v>167.45933147653398</v>
      </c>
      <c r="AD416" s="54">
        <f>M416</f>
        <v>123.43100000000001</v>
      </c>
      <c r="AE416" s="54">
        <f t="shared" si="419"/>
        <v>0</v>
      </c>
      <c r="AF416" s="54">
        <f t="shared" si="419"/>
        <v>0</v>
      </c>
      <c r="AG416" s="54"/>
      <c r="AH416" s="42">
        <f>SUM(AA416:AG416)</f>
        <v>1553.7100000000005</v>
      </c>
      <c r="AI416" s="56">
        <f>I416-Z416</f>
        <v>692.08999999999992</v>
      </c>
    </row>
    <row r="417" spans="1:35" x14ac:dyDescent="0.25">
      <c r="A417" s="32" t="s">
        <v>37</v>
      </c>
      <c r="B417" s="53">
        <f>SUM(B411:B416)</f>
        <v>1233.8999999999999</v>
      </c>
      <c r="C417" s="33"/>
      <c r="D417" s="34"/>
      <c r="E417" s="34"/>
      <c r="F417" s="35"/>
      <c r="G417" s="35"/>
      <c r="H417" s="35"/>
      <c r="I417" s="43">
        <f>SUM(I411:I416)</f>
        <v>20276.329999999998</v>
      </c>
      <c r="J417" s="43">
        <f t="shared" ref="J417:O417" si="426">SUM(J411:J416)</f>
        <v>2816.3029999999999</v>
      </c>
      <c r="K417" s="43">
        <f t="shared" si="426"/>
        <v>11115.661</v>
      </c>
      <c r="L417" s="43">
        <f t="shared" si="426"/>
        <v>4222.2860000000001</v>
      </c>
      <c r="M417" s="43">
        <f t="shared" si="426"/>
        <v>950.10299999999995</v>
      </c>
      <c r="N417" s="43">
        <f t="shared" si="426"/>
        <v>1171.9769999999999</v>
      </c>
      <c r="O417" s="43">
        <f t="shared" si="426"/>
        <v>0</v>
      </c>
      <c r="P417" s="41">
        <f t="shared" si="389"/>
        <v>0.72019739272343686</v>
      </c>
      <c r="Q417" s="40">
        <f t="shared" si="383"/>
        <v>20276.329999999998</v>
      </c>
      <c r="R417" s="43">
        <f>SUM(R411:R416)</f>
        <v>14602.960000000003</v>
      </c>
      <c r="S417" s="43">
        <f>SUM(S411:S416)</f>
        <v>2081.787943931975</v>
      </c>
      <c r="T417" s="43">
        <f>SUM(T411:T416)</f>
        <v>8412.4370328691039</v>
      </c>
      <c r="U417" s="43">
        <f>SUM(U411:U416)</f>
        <v>3124.8933524030053</v>
      </c>
      <c r="V417" s="43">
        <f>SUM(V411:V416)</f>
        <v>715.50167079591517</v>
      </c>
      <c r="W417" s="43">
        <f t="shared" ref="W417:X417" si="427">SUM(W411:W416)</f>
        <v>0</v>
      </c>
      <c r="X417" s="43">
        <f t="shared" si="427"/>
        <v>268.33999999999997</v>
      </c>
      <c r="Y417" s="41"/>
      <c r="Z417" s="40">
        <f t="shared" ref="Z417:AF417" si="428">SUM(Z411:Z416)</f>
        <v>14602.960000000003</v>
      </c>
      <c r="AA417" s="55">
        <f t="shared" si="428"/>
        <v>1847.1866147278911</v>
      </c>
      <c r="AB417" s="55">
        <f t="shared" si="428"/>
        <v>8412.4370328691039</v>
      </c>
      <c r="AC417" s="55">
        <f t="shared" si="428"/>
        <v>3124.8933524030053</v>
      </c>
      <c r="AD417" s="55">
        <f t="shared" si="428"/>
        <v>950.10299999999995</v>
      </c>
      <c r="AE417" s="55">
        <f t="shared" si="428"/>
        <v>0</v>
      </c>
      <c r="AF417" s="55">
        <f t="shared" si="428"/>
        <v>268.33999999999997</v>
      </c>
      <c r="AG417" s="54"/>
      <c r="AH417" s="42">
        <f>SUM(AH411:AH416)</f>
        <v>14602.960000000003</v>
      </c>
      <c r="AI417" s="56">
        <f>SUM(AI411:AI416)</f>
        <v>5673.3699999999981</v>
      </c>
    </row>
    <row r="418" spans="1:35" x14ac:dyDescent="0.25">
      <c r="A418" t="s">
        <v>40</v>
      </c>
      <c r="G418" s="65"/>
      <c r="P418" s="41"/>
      <c r="Q418" s="40">
        <f t="shared" si="383"/>
        <v>0</v>
      </c>
    </row>
    <row r="419" spans="1:35" x14ac:dyDescent="0.25">
      <c r="A419" s="31">
        <v>2</v>
      </c>
      <c r="B419" s="52">
        <v>418.2</v>
      </c>
      <c r="C419" s="33">
        <v>2.2999999999999998</v>
      </c>
      <c r="D419" s="33">
        <v>8.86</v>
      </c>
      <c r="E419" s="33">
        <v>3.15</v>
      </c>
      <c r="F419" s="35">
        <v>0.77</v>
      </c>
      <c r="G419" s="35"/>
      <c r="H419" s="35"/>
      <c r="I419" s="51">
        <v>6302.28</v>
      </c>
      <c r="J419" s="41">
        <f>I419-K419-L419-M419-N419</f>
        <v>957.68400000000031</v>
      </c>
      <c r="K419" s="41">
        <f>B419*D419</f>
        <v>3705.2519999999995</v>
      </c>
      <c r="L419" s="41">
        <f>E419*B419</f>
        <v>1317.33</v>
      </c>
      <c r="M419" s="41">
        <f>F419*B419</f>
        <v>322.01400000000001</v>
      </c>
      <c r="N419" s="41">
        <v>0</v>
      </c>
      <c r="O419" s="41"/>
      <c r="P419" s="41">
        <f t="shared" si="389"/>
        <v>1.2788800243721319</v>
      </c>
      <c r="Q419" s="40">
        <f t="shared" si="383"/>
        <v>6302.28</v>
      </c>
      <c r="R419" s="51">
        <v>8059.86</v>
      </c>
      <c r="S419" s="41">
        <f>R419-T419-U419-V419-W419-X419</f>
        <v>1224.7629372608019</v>
      </c>
      <c r="T419" s="41">
        <f>P419*K419</f>
        <v>4738.5727680648897</v>
      </c>
      <c r="U419" s="41">
        <f>L419*P419</f>
        <v>1684.7070225061404</v>
      </c>
      <c r="V419" s="41">
        <f>P419*M419</f>
        <v>411.81727216816768</v>
      </c>
      <c r="W419" s="51"/>
      <c r="X419" s="51"/>
      <c r="Y419" s="41"/>
      <c r="Z419" s="40">
        <f>SUM(S419:Y419)</f>
        <v>8059.86</v>
      </c>
      <c r="AA419" s="54">
        <f>Z419-AB419-AC419-AD419-AE419-AF419</f>
        <v>1314.5662094289696</v>
      </c>
      <c r="AB419" s="54">
        <f t="shared" ref="AB419:AF422" si="429">T419</f>
        <v>4738.5727680648897</v>
      </c>
      <c r="AC419" s="54">
        <f t="shared" si="429"/>
        <v>1684.7070225061404</v>
      </c>
      <c r="AD419" s="54">
        <f>M419</f>
        <v>322.01400000000001</v>
      </c>
      <c r="AE419" s="54">
        <f t="shared" si="429"/>
        <v>0</v>
      </c>
      <c r="AF419" s="54">
        <f t="shared" si="429"/>
        <v>0</v>
      </c>
      <c r="AG419" s="54"/>
      <c r="AH419" s="42">
        <f>SUM(AA419:AG419)</f>
        <v>8059.8600000000006</v>
      </c>
      <c r="AI419" s="56">
        <f>I419-Z419</f>
        <v>-1757.58</v>
      </c>
    </row>
    <row r="420" spans="1:35" x14ac:dyDescent="0.25">
      <c r="A420" s="31">
        <v>14</v>
      </c>
      <c r="B420" s="52">
        <v>277.60000000000002</v>
      </c>
      <c r="C420" s="33">
        <v>2.2999999999999998</v>
      </c>
      <c r="D420" s="33">
        <v>8.9</v>
      </c>
      <c r="E420" s="33">
        <v>2.95</v>
      </c>
      <c r="F420" s="35">
        <v>0.77</v>
      </c>
      <c r="G420" s="35"/>
      <c r="H420" s="35"/>
      <c r="I420" s="51">
        <v>4191.76</v>
      </c>
      <c r="J420" s="41">
        <f>I420-K420-L420-M420-N420</f>
        <v>688.44799999999987</v>
      </c>
      <c r="K420" s="41">
        <f>B420*D420</f>
        <v>2470.6400000000003</v>
      </c>
      <c r="L420" s="41">
        <f>E420*B420</f>
        <v>818.92000000000007</v>
      </c>
      <c r="M420" s="41">
        <f>F420*B420</f>
        <v>213.75200000000001</v>
      </c>
      <c r="N420" s="41">
        <f>G420*B420</f>
        <v>0</v>
      </c>
      <c r="O420" s="41"/>
      <c r="P420" s="41">
        <f t="shared" si="389"/>
        <v>0</v>
      </c>
      <c r="Q420" s="40">
        <f t="shared" si="383"/>
        <v>4191.76</v>
      </c>
      <c r="R420" s="51"/>
      <c r="S420" s="41">
        <f>R420-T420-U420-V420-W420-X420</f>
        <v>0</v>
      </c>
      <c r="T420" s="41">
        <f>P420*K420</f>
        <v>0</v>
      </c>
      <c r="U420" s="41">
        <f>L420*P420</f>
        <v>0</v>
      </c>
      <c r="V420" s="41">
        <f>P420*M420</f>
        <v>0</v>
      </c>
      <c r="W420" s="51"/>
      <c r="X420" s="51"/>
      <c r="Y420" s="41"/>
      <c r="Z420" s="40">
        <f>SUM(S420:Y420)</f>
        <v>0</v>
      </c>
      <c r="AA420" s="54">
        <f>Z420-AB420-AC420-AD420-AE420-AF420</f>
        <v>-213.75200000000001</v>
      </c>
      <c r="AB420" s="54">
        <f t="shared" si="429"/>
        <v>0</v>
      </c>
      <c r="AC420" s="54">
        <f t="shared" si="429"/>
        <v>0</v>
      </c>
      <c r="AD420" s="54">
        <f>M420</f>
        <v>213.75200000000001</v>
      </c>
      <c r="AE420" s="54">
        <f t="shared" si="429"/>
        <v>0</v>
      </c>
      <c r="AF420" s="54">
        <f t="shared" si="429"/>
        <v>0</v>
      </c>
      <c r="AG420" s="54"/>
      <c r="AH420" s="42">
        <f>SUM(AA420:AG420)</f>
        <v>0</v>
      </c>
      <c r="AI420" s="56">
        <f>I420-Z420</f>
        <v>4191.76</v>
      </c>
    </row>
    <row r="421" spans="1:35" x14ac:dyDescent="0.25">
      <c r="A421" s="31">
        <v>6</v>
      </c>
      <c r="B421" s="52">
        <v>124</v>
      </c>
      <c r="C421" s="33">
        <v>2.2999999999999998</v>
      </c>
      <c r="D421" s="33">
        <v>9.1999999999999993</v>
      </c>
      <c r="E421" s="33">
        <v>3.02</v>
      </c>
      <c r="F421" s="35">
        <v>0.77</v>
      </c>
      <c r="G421" s="35"/>
      <c r="H421" s="35"/>
      <c r="I421" s="51">
        <v>1837.68</v>
      </c>
      <c r="J421" s="41">
        <f>I421-K421-L421-M421-N421</f>
        <v>226.92000000000007</v>
      </c>
      <c r="K421" s="41">
        <f>B421*D421</f>
        <v>1140.8</v>
      </c>
      <c r="L421" s="41">
        <f>E421*B421</f>
        <v>374.48</v>
      </c>
      <c r="M421" s="41">
        <f>F421*B421</f>
        <v>95.48</v>
      </c>
      <c r="N421" s="41">
        <f>G421*B421</f>
        <v>0</v>
      </c>
      <c r="O421" s="41"/>
      <c r="P421" s="41">
        <f t="shared" si="389"/>
        <v>2</v>
      </c>
      <c r="Q421" s="40">
        <f t="shared" si="383"/>
        <v>1837.68</v>
      </c>
      <c r="R421" s="51">
        <v>3675.36</v>
      </c>
      <c r="S421" s="41">
        <f>R421-T421-U421-V421-W421-X421</f>
        <v>453.84000000000015</v>
      </c>
      <c r="T421" s="41">
        <f>P421*K421</f>
        <v>2281.6</v>
      </c>
      <c r="U421" s="41">
        <f>L421*P421</f>
        <v>748.96</v>
      </c>
      <c r="V421" s="41">
        <f>P421*M421</f>
        <v>190.96</v>
      </c>
      <c r="W421" s="51"/>
      <c r="X421" s="51"/>
      <c r="Y421" s="41"/>
      <c r="Z421" s="40">
        <f>SUM(S421:Y421)</f>
        <v>3675.36</v>
      </c>
      <c r="AA421" s="54">
        <f>Z421-AB421-AC421-AD421-AE421-AF421</f>
        <v>549.32000000000016</v>
      </c>
      <c r="AB421" s="54">
        <f t="shared" si="429"/>
        <v>2281.6</v>
      </c>
      <c r="AC421" s="54">
        <f t="shared" si="429"/>
        <v>748.96</v>
      </c>
      <c r="AD421" s="54">
        <f>M421</f>
        <v>95.48</v>
      </c>
      <c r="AE421" s="54">
        <f t="shared" si="429"/>
        <v>0</v>
      </c>
      <c r="AF421" s="54">
        <f t="shared" si="429"/>
        <v>0</v>
      </c>
      <c r="AG421" s="54"/>
      <c r="AH421" s="42">
        <f>SUM(AA421:AG421)</f>
        <v>3675.36</v>
      </c>
      <c r="AI421" s="56">
        <f>I421-Z421</f>
        <v>-1837.68</v>
      </c>
    </row>
    <row r="422" spans="1:35" x14ac:dyDescent="0.25">
      <c r="A422" s="31">
        <v>24</v>
      </c>
      <c r="B422" s="52"/>
      <c r="C422" s="33"/>
      <c r="D422" s="33"/>
      <c r="E422" s="33"/>
      <c r="F422" s="35"/>
      <c r="G422" s="35"/>
      <c r="H422" s="35"/>
      <c r="I422" s="51"/>
      <c r="J422" s="41">
        <f>I422-K422-L422-M422-N422</f>
        <v>0</v>
      </c>
      <c r="K422" s="41">
        <f>B422*D422</f>
        <v>0</v>
      </c>
      <c r="L422" s="41">
        <f>E422*B422</f>
        <v>0</v>
      </c>
      <c r="M422" s="41">
        <f>F422*B422</f>
        <v>0</v>
      </c>
      <c r="N422" s="41">
        <f>G422*B422</f>
        <v>0</v>
      </c>
      <c r="O422" s="41"/>
      <c r="P422" s="41"/>
      <c r="Q422" s="40">
        <f t="shared" si="383"/>
        <v>0</v>
      </c>
      <c r="R422" s="51"/>
      <c r="S422" s="41">
        <f>R422-T422-U422-V422-W422-X422</f>
        <v>0</v>
      </c>
      <c r="T422" s="41">
        <f>P422*K422</f>
        <v>0</v>
      </c>
      <c r="U422" s="41">
        <f>L422*P422</f>
        <v>0</v>
      </c>
      <c r="V422" s="41">
        <f>P422*M422</f>
        <v>0</v>
      </c>
      <c r="W422" s="51"/>
      <c r="X422" s="51"/>
      <c r="Y422" s="41"/>
      <c r="Z422" s="40">
        <f>SUM(S422:Y422)</f>
        <v>0</v>
      </c>
      <c r="AA422" s="54">
        <f>Z422-AB422-AC422-AD422-AE422-AF422</f>
        <v>0</v>
      </c>
      <c r="AB422" s="54">
        <f t="shared" si="429"/>
        <v>0</v>
      </c>
      <c r="AC422" s="54">
        <f t="shared" si="429"/>
        <v>0</v>
      </c>
      <c r="AD422" s="54">
        <f>M422</f>
        <v>0</v>
      </c>
      <c r="AE422" s="54">
        <f t="shared" si="429"/>
        <v>0</v>
      </c>
      <c r="AF422" s="54">
        <f t="shared" si="429"/>
        <v>0</v>
      </c>
      <c r="AG422" s="54"/>
      <c r="AH422" s="42">
        <f>SUM(AA422:AG422)</f>
        <v>0</v>
      </c>
      <c r="AI422" s="56">
        <f>I422-Z422</f>
        <v>0</v>
      </c>
    </row>
    <row r="423" spans="1:35" x14ac:dyDescent="0.25">
      <c r="A423" s="32" t="s">
        <v>37</v>
      </c>
      <c r="B423" s="53">
        <f>SUM(B419:B422)</f>
        <v>819.8</v>
      </c>
      <c r="C423" s="33"/>
      <c r="D423" s="34"/>
      <c r="E423" s="34"/>
      <c r="F423" s="35"/>
      <c r="G423" s="35"/>
      <c r="H423" s="35"/>
      <c r="I423" s="43">
        <f>SUM(I419:I422)</f>
        <v>12331.720000000001</v>
      </c>
      <c r="J423" s="43">
        <f t="shared" ref="J423:O423" si="430">SUM(J419:J422)</f>
        <v>1873.0520000000001</v>
      </c>
      <c r="K423" s="43">
        <f t="shared" si="430"/>
        <v>7316.692</v>
      </c>
      <c r="L423" s="43">
        <f t="shared" si="430"/>
        <v>2510.73</v>
      </c>
      <c r="M423" s="43">
        <f t="shared" si="430"/>
        <v>631.24600000000009</v>
      </c>
      <c r="N423" s="43">
        <f t="shared" si="430"/>
        <v>0</v>
      </c>
      <c r="O423" s="43">
        <f t="shared" si="430"/>
        <v>0</v>
      </c>
      <c r="P423" s="41">
        <f t="shared" si="389"/>
        <v>0.95162880766024516</v>
      </c>
      <c r="Q423" s="40">
        <f t="shared" si="383"/>
        <v>12331.720000000001</v>
      </c>
      <c r="R423" s="43">
        <f>SUM(R419:R422)</f>
        <v>11735.22</v>
      </c>
      <c r="S423" s="43">
        <f>SUM(S419:S422)</f>
        <v>1678.602937260802</v>
      </c>
      <c r="T423" s="43">
        <f>SUM(T419:T422)</f>
        <v>7020.1727680648892</v>
      </c>
      <c r="U423" s="43">
        <f>SUM(U419:U422)</f>
        <v>2433.6670225061407</v>
      </c>
      <c r="V423" s="43">
        <f>SUM(V419:V422)</f>
        <v>602.77727216816766</v>
      </c>
      <c r="W423" s="43"/>
      <c r="X423" s="43"/>
      <c r="Y423" s="41"/>
      <c r="Z423" s="40">
        <f>SUM(Z419:Z422)</f>
        <v>11735.22</v>
      </c>
      <c r="AA423" s="55">
        <f>SUM(AA419:AA422)</f>
        <v>1650.1342094289698</v>
      </c>
      <c r="AB423" s="55">
        <f>SUM(AB419:AB422)</f>
        <v>7020.1727680648892</v>
      </c>
      <c r="AC423" s="55">
        <f>SUM(AC419:AC422)</f>
        <v>2433.6670225061407</v>
      </c>
      <c r="AD423" s="55">
        <f>SUM(AD419:AD422)</f>
        <v>631.24600000000009</v>
      </c>
      <c r="AE423" s="55">
        <f>SUM(AE421:AE422)</f>
        <v>0</v>
      </c>
      <c r="AF423" s="55">
        <f>SUM(AF419:AF422)</f>
        <v>0</v>
      </c>
      <c r="AG423" s="54"/>
      <c r="AH423" s="42">
        <f>SUM(AH419:AH422)</f>
        <v>11735.220000000001</v>
      </c>
      <c r="AI423" s="56">
        <f>SUM(AI419:AI422)</f>
        <v>596.50000000000023</v>
      </c>
    </row>
    <row r="424" spans="1:35" x14ac:dyDescent="0.25">
      <c r="A424" t="s">
        <v>41</v>
      </c>
      <c r="G424" s="65"/>
      <c r="I424" t="s">
        <v>59</v>
      </c>
      <c r="P424" s="41"/>
      <c r="Q424" s="40" t="str">
        <f t="shared" si="383"/>
        <v xml:space="preserve"> </v>
      </c>
    </row>
    <row r="425" spans="1:35" x14ac:dyDescent="0.25">
      <c r="A425" s="31">
        <v>15</v>
      </c>
      <c r="B425" s="52">
        <v>61.8</v>
      </c>
      <c r="C425" s="33">
        <v>2.2999999999999998</v>
      </c>
      <c r="D425" s="33">
        <v>9.7100000000000009</v>
      </c>
      <c r="E425" s="33">
        <v>10</v>
      </c>
      <c r="F425" s="35">
        <v>0.77</v>
      </c>
      <c r="G425" s="35"/>
      <c r="H425" s="35"/>
      <c r="I425" s="51">
        <v>1431.29</v>
      </c>
      <c r="J425" s="41">
        <f t="shared" ref="J425:J430" si="431">I425-K425-L425-M425-N425</f>
        <v>165.62599999999998</v>
      </c>
      <c r="K425" s="41">
        <f t="shared" ref="K425:K430" si="432">B425*D425</f>
        <v>600.07799999999997</v>
      </c>
      <c r="L425" s="41">
        <f t="shared" ref="L425:L430" si="433">E425*B425</f>
        <v>618</v>
      </c>
      <c r="M425" s="41">
        <f t="shared" ref="M425:M430" si="434">F425*B425</f>
        <v>47.585999999999999</v>
      </c>
      <c r="N425" s="41">
        <f t="shared" ref="N425:N430" si="435">G425*B425</f>
        <v>0</v>
      </c>
      <c r="O425" s="41"/>
      <c r="P425" s="41">
        <f t="shared" si="389"/>
        <v>0</v>
      </c>
      <c r="Q425" s="40">
        <f t="shared" si="383"/>
        <v>1431.29</v>
      </c>
      <c r="R425" s="51"/>
      <c r="S425" s="41">
        <v>0</v>
      </c>
      <c r="T425" s="41">
        <f t="shared" ref="T425:T433" si="436">P425*K425</f>
        <v>0</v>
      </c>
      <c r="U425" s="41">
        <f t="shared" ref="U425:U433" si="437">L425*P425</f>
        <v>0</v>
      </c>
      <c r="V425" s="41">
        <f t="shared" ref="V425:V436" si="438">P425*M425</f>
        <v>0</v>
      </c>
      <c r="W425" s="51"/>
      <c r="X425" s="51"/>
      <c r="Y425" s="41"/>
      <c r="Z425" s="40">
        <f t="shared" ref="Z425:Z433" si="439">SUM(S425:Y425)</f>
        <v>0</v>
      </c>
      <c r="AA425" s="54">
        <f t="shared" ref="AA425:AA436" si="440">Z425-AB425-AC425-AD425-AE425-AF425</f>
        <v>-47.585999999999999</v>
      </c>
      <c r="AB425" s="54">
        <f t="shared" ref="AB425:AF432" si="441">T425</f>
        <v>0</v>
      </c>
      <c r="AC425" s="54">
        <f t="shared" si="441"/>
        <v>0</v>
      </c>
      <c r="AD425" s="54">
        <f t="shared" ref="AD425:AD436" si="442">M425</f>
        <v>47.585999999999999</v>
      </c>
      <c r="AE425" s="54">
        <f t="shared" ref="AE425:AF430" si="443">W425</f>
        <v>0</v>
      </c>
      <c r="AF425" s="54">
        <f t="shared" si="443"/>
        <v>0</v>
      </c>
      <c r="AG425" s="54"/>
      <c r="AH425" s="42">
        <f t="shared" ref="AH425:AH430" si="444">SUM(AA425:AG425)</f>
        <v>0</v>
      </c>
      <c r="AI425" s="56">
        <f t="shared" ref="AI425:AI430" si="445">I425-Z425</f>
        <v>1431.29</v>
      </c>
    </row>
    <row r="426" spans="1:35" x14ac:dyDescent="0.25">
      <c r="A426" s="31">
        <v>17</v>
      </c>
      <c r="B426" s="52">
        <v>806</v>
      </c>
      <c r="C426" s="33">
        <v>2.2999999999999998</v>
      </c>
      <c r="D426" s="33">
        <v>8.89</v>
      </c>
      <c r="E426" s="33">
        <v>10</v>
      </c>
      <c r="F426" s="35">
        <v>0.77</v>
      </c>
      <c r="G426" s="35"/>
      <c r="H426" s="35"/>
      <c r="I426" s="51">
        <v>10510.24</v>
      </c>
      <c r="J426" s="41">
        <f t="shared" si="431"/>
        <v>-5335.72</v>
      </c>
      <c r="K426" s="41">
        <f t="shared" si="432"/>
        <v>7165.34</v>
      </c>
      <c r="L426" s="41">
        <f t="shared" si="433"/>
        <v>8060</v>
      </c>
      <c r="M426" s="41">
        <f t="shared" si="434"/>
        <v>620.62</v>
      </c>
      <c r="N426" s="41">
        <f t="shared" si="435"/>
        <v>0</v>
      </c>
      <c r="O426" s="41"/>
      <c r="P426" s="41">
        <f t="shared" si="389"/>
        <v>2</v>
      </c>
      <c r="Q426" s="40">
        <f t="shared" si="383"/>
        <v>10510.24</v>
      </c>
      <c r="R426" s="51">
        <v>21020.48</v>
      </c>
      <c r="S426" s="41">
        <f>R426-T426-U426-V426-W426-X426</f>
        <v>-10671.44</v>
      </c>
      <c r="T426" s="41">
        <f t="shared" si="436"/>
        <v>14330.68</v>
      </c>
      <c r="U426" s="41">
        <f t="shared" si="437"/>
        <v>16120</v>
      </c>
      <c r="V426" s="41">
        <f t="shared" si="438"/>
        <v>1241.24</v>
      </c>
      <c r="W426" s="51"/>
      <c r="X426" s="51"/>
      <c r="Y426" s="41"/>
      <c r="Z426" s="40">
        <f t="shared" si="439"/>
        <v>21020.48</v>
      </c>
      <c r="AA426" s="54">
        <f t="shared" si="440"/>
        <v>-10050.820000000002</v>
      </c>
      <c r="AB426" s="54">
        <f t="shared" si="441"/>
        <v>14330.68</v>
      </c>
      <c r="AC426" s="54">
        <f t="shared" si="441"/>
        <v>16120</v>
      </c>
      <c r="AD426" s="54">
        <f t="shared" si="442"/>
        <v>620.62</v>
      </c>
      <c r="AE426" s="54">
        <f t="shared" si="443"/>
        <v>0</v>
      </c>
      <c r="AF426" s="54">
        <f t="shared" si="443"/>
        <v>0</v>
      </c>
      <c r="AG426" s="54"/>
      <c r="AH426" s="42">
        <f t="shared" si="444"/>
        <v>21020.48</v>
      </c>
      <c r="AI426" s="56">
        <f t="shared" si="445"/>
        <v>-10510.24</v>
      </c>
    </row>
    <row r="427" spans="1:35" x14ac:dyDescent="0.25">
      <c r="A427" s="31">
        <v>18</v>
      </c>
      <c r="B427" s="52">
        <v>467</v>
      </c>
      <c r="C427" s="33">
        <v>2.48</v>
      </c>
      <c r="D427" s="33">
        <v>8.4</v>
      </c>
      <c r="E427" s="33">
        <v>3.59</v>
      </c>
      <c r="F427" s="35">
        <v>0.77</v>
      </c>
      <c r="G427" s="35">
        <v>5.51</v>
      </c>
      <c r="H427" s="35"/>
      <c r="I427" s="51">
        <v>26113.43</v>
      </c>
      <c r="J427" s="41">
        <f t="shared" si="431"/>
        <v>1158.1600000000035</v>
      </c>
      <c r="K427" s="41">
        <f t="shared" si="432"/>
        <v>3922.8</v>
      </c>
      <c r="L427" s="41">
        <f t="shared" si="433"/>
        <v>1676.53</v>
      </c>
      <c r="M427" s="41">
        <f t="shared" si="434"/>
        <v>359.59000000000003</v>
      </c>
      <c r="N427" s="41">
        <v>18996.349999999999</v>
      </c>
      <c r="O427" s="41"/>
      <c r="P427" s="41">
        <f t="shared" si="389"/>
        <v>1.7445012011060976</v>
      </c>
      <c r="Q427" s="40">
        <f t="shared" si="383"/>
        <v>26113.43</v>
      </c>
      <c r="R427" s="51">
        <v>45554.91</v>
      </c>
      <c r="S427" s="41">
        <f>R427-T427-U427-V427-W427-X427</f>
        <v>-3278.2630972951447</v>
      </c>
      <c r="T427" s="41">
        <f t="shared" si="436"/>
        <v>6843.3293116989998</v>
      </c>
      <c r="U427" s="41">
        <f t="shared" si="437"/>
        <v>2924.7085986904058</v>
      </c>
      <c r="V427" s="41">
        <f t="shared" si="438"/>
        <v>627.30518690574172</v>
      </c>
      <c r="W427" s="51"/>
      <c r="X427" s="51">
        <v>38437.83</v>
      </c>
      <c r="Y427" s="41"/>
      <c r="Z427" s="40">
        <f t="shared" si="439"/>
        <v>45554.91</v>
      </c>
      <c r="AA427" s="54">
        <f t="shared" si="440"/>
        <v>-3010.5479103894031</v>
      </c>
      <c r="AB427" s="54">
        <f t="shared" si="441"/>
        <v>6843.3293116989998</v>
      </c>
      <c r="AC427" s="54">
        <f t="shared" si="441"/>
        <v>2924.7085986904058</v>
      </c>
      <c r="AD427" s="54">
        <f t="shared" si="442"/>
        <v>359.59000000000003</v>
      </c>
      <c r="AE427" s="54">
        <f t="shared" si="443"/>
        <v>0</v>
      </c>
      <c r="AF427" s="54">
        <f t="shared" si="443"/>
        <v>38437.83</v>
      </c>
      <c r="AG427" s="54"/>
      <c r="AH427" s="42">
        <f t="shared" si="444"/>
        <v>45554.91</v>
      </c>
      <c r="AI427" s="56">
        <f t="shared" si="445"/>
        <v>-19441.480000000003</v>
      </c>
    </row>
    <row r="428" spans="1:35" x14ac:dyDescent="0.25">
      <c r="A428" s="31">
        <v>19</v>
      </c>
      <c r="B428" s="52">
        <v>477.2</v>
      </c>
      <c r="C428" s="33">
        <v>2.48</v>
      </c>
      <c r="D428" s="33">
        <v>9.3000000000000007</v>
      </c>
      <c r="E428" s="33">
        <v>4.09</v>
      </c>
      <c r="F428" s="35">
        <v>0.77</v>
      </c>
      <c r="G428" s="35">
        <v>5.51</v>
      </c>
      <c r="H428" s="35"/>
      <c r="I428" s="51">
        <v>10677.31</v>
      </c>
      <c r="J428" s="41">
        <f t="shared" si="431"/>
        <v>1290.7779999999998</v>
      </c>
      <c r="K428" s="41">
        <f t="shared" si="432"/>
        <v>4437.96</v>
      </c>
      <c r="L428" s="41">
        <f t="shared" si="433"/>
        <v>1951.7479999999998</v>
      </c>
      <c r="M428" s="41">
        <f t="shared" si="434"/>
        <v>367.44400000000002</v>
      </c>
      <c r="N428" s="41">
        <v>2629.38</v>
      </c>
      <c r="O428" s="41"/>
      <c r="P428" s="41">
        <f t="shared" si="389"/>
        <v>0.24555529435784856</v>
      </c>
      <c r="Q428" s="40">
        <f t="shared" si="383"/>
        <v>10677.31</v>
      </c>
      <c r="R428" s="51">
        <v>2621.87</v>
      </c>
      <c r="S428" s="41">
        <f t="shared" ref="S428:S436" si="446">R428-T428-U428-V428-W428-X428</f>
        <v>317.39555161927467</v>
      </c>
      <c r="T428" s="41">
        <f t="shared" si="436"/>
        <v>1089.7645741483577</v>
      </c>
      <c r="U428" s="41">
        <f t="shared" si="437"/>
        <v>479.26205465234216</v>
      </c>
      <c r="V428" s="41">
        <f t="shared" si="438"/>
        <v>90.227819580025312</v>
      </c>
      <c r="W428" s="51"/>
      <c r="X428" s="51">
        <v>645.22</v>
      </c>
      <c r="Y428" s="41"/>
      <c r="Z428" s="40">
        <f t="shared" si="439"/>
        <v>2621.87</v>
      </c>
      <c r="AA428" s="54">
        <f t="shared" si="440"/>
        <v>40.179371199300022</v>
      </c>
      <c r="AB428" s="54">
        <f t="shared" si="441"/>
        <v>1089.7645741483577</v>
      </c>
      <c r="AC428" s="54">
        <f t="shared" si="441"/>
        <v>479.26205465234216</v>
      </c>
      <c r="AD428" s="54">
        <f t="shared" si="442"/>
        <v>367.44400000000002</v>
      </c>
      <c r="AE428" s="54">
        <f t="shared" si="443"/>
        <v>0</v>
      </c>
      <c r="AF428" s="54">
        <f t="shared" si="443"/>
        <v>645.22</v>
      </c>
      <c r="AG428" s="54"/>
      <c r="AH428" s="42">
        <f t="shared" si="444"/>
        <v>2621.87</v>
      </c>
      <c r="AI428" s="56">
        <f t="shared" si="445"/>
        <v>8055.44</v>
      </c>
    </row>
    <row r="429" spans="1:35" x14ac:dyDescent="0.25">
      <c r="A429" s="31">
        <v>20</v>
      </c>
      <c r="B429" s="52">
        <v>714.5</v>
      </c>
      <c r="C429" s="33">
        <v>2.48</v>
      </c>
      <c r="D429" s="33">
        <v>8.8800000000000008</v>
      </c>
      <c r="E429" s="33">
        <v>3.26</v>
      </c>
      <c r="F429" s="35">
        <v>0.77</v>
      </c>
      <c r="G429" s="35">
        <v>5.51</v>
      </c>
      <c r="H429" s="35"/>
      <c r="I429" s="51">
        <v>15104.55</v>
      </c>
      <c r="J429" s="41">
        <f t="shared" si="431"/>
        <v>1943.4599999999987</v>
      </c>
      <c r="K429" s="41">
        <f t="shared" si="432"/>
        <v>6344.76</v>
      </c>
      <c r="L429" s="41">
        <f t="shared" si="433"/>
        <v>2329.27</v>
      </c>
      <c r="M429" s="41">
        <f t="shared" si="434"/>
        <v>550.16499999999996</v>
      </c>
      <c r="N429" s="41">
        <f t="shared" si="435"/>
        <v>3936.895</v>
      </c>
      <c r="O429" s="41"/>
      <c r="P429" s="41">
        <f t="shared" si="389"/>
        <v>1.1762071693628742</v>
      </c>
      <c r="Q429" s="40">
        <f t="shared" si="383"/>
        <v>15104.55</v>
      </c>
      <c r="R429" s="51">
        <v>17766.080000000002</v>
      </c>
      <c r="S429" s="41">
        <f t="shared" si="446"/>
        <v>2285.915709398826</v>
      </c>
      <c r="T429" s="41">
        <f t="shared" si="436"/>
        <v>7462.7521998867896</v>
      </c>
      <c r="U429" s="41">
        <f t="shared" si="437"/>
        <v>2739.7040733818617</v>
      </c>
      <c r="V429" s="41">
        <f t="shared" si="438"/>
        <v>647.10801733252561</v>
      </c>
      <c r="W429" s="51"/>
      <c r="X429" s="51">
        <v>4630.6000000000004</v>
      </c>
      <c r="Y429" s="41"/>
      <c r="Z429" s="40">
        <f t="shared" si="439"/>
        <v>17766.080000000002</v>
      </c>
      <c r="AA429" s="54">
        <f t="shared" si="440"/>
        <v>2382.8587267313515</v>
      </c>
      <c r="AB429" s="54">
        <f t="shared" si="441"/>
        <v>7462.7521998867896</v>
      </c>
      <c r="AC429" s="54">
        <f t="shared" si="441"/>
        <v>2739.7040733818617</v>
      </c>
      <c r="AD429" s="54">
        <f t="shared" si="442"/>
        <v>550.16499999999996</v>
      </c>
      <c r="AE429" s="54">
        <f t="shared" si="443"/>
        <v>0</v>
      </c>
      <c r="AF429" s="54">
        <f t="shared" si="443"/>
        <v>4630.6000000000004</v>
      </c>
      <c r="AG429" s="54"/>
      <c r="AH429" s="42">
        <f t="shared" si="444"/>
        <v>17766.080000000002</v>
      </c>
      <c r="AI429" s="56">
        <f t="shared" si="445"/>
        <v>-2661.5300000000025</v>
      </c>
    </row>
    <row r="430" spans="1:35" x14ac:dyDescent="0.25">
      <c r="A430" s="31">
        <v>42</v>
      </c>
      <c r="B430" s="52">
        <v>86.3</v>
      </c>
      <c r="C430" s="33">
        <v>2.48</v>
      </c>
      <c r="D430" s="33">
        <v>8.64</v>
      </c>
      <c r="E430" s="33">
        <v>4</v>
      </c>
      <c r="F430" s="35">
        <v>0.77</v>
      </c>
      <c r="G430" s="35">
        <v>5.51</v>
      </c>
      <c r="H430" s="35"/>
      <c r="I430" s="51">
        <v>1878.75</v>
      </c>
      <c r="J430" s="41">
        <f t="shared" si="431"/>
        <v>245.95399999999989</v>
      </c>
      <c r="K430" s="41">
        <f t="shared" si="432"/>
        <v>745.63200000000006</v>
      </c>
      <c r="L430" s="41">
        <f t="shared" si="433"/>
        <v>345.2</v>
      </c>
      <c r="M430" s="41">
        <f t="shared" si="434"/>
        <v>66.450999999999993</v>
      </c>
      <c r="N430" s="41">
        <f t="shared" si="435"/>
        <v>475.51299999999998</v>
      </c>
      <c r="O430" s="41"/>
      <c r="P430" s="41">
        <f t="shared" si="389"/>
        <v>0</v>
      </c>
      <c r="Q430" s="40">
        <f t="shared" si="383"/>
        <v>1878.75</v>
      </c>
      <c r="R430" s="51"/>
      <c r="S430" s="41">
        <f t="shared" si="446"/>
        <v>0</v>
      </c>
      <c r="T430" s="41">
        <f t="shared" si="436"/>
        <v>0</v>
      </c>
      <c r="U430" s="41">
        <f t="shared" si="437"/>
        <v>0</v>
      </c>
      <c r="V430" s="41">
        <f t="shared" si="438"/>
        <v>0</v>
      </c>
      <c r="W430" s="51"/>
      <c r="X430" s="51"/>
      <c r="Y430" s="41"/>
      <c r="Z430" s="40">
        <f t="shared" si="439"/>
        <v>0</v>
      </c>
      <c r="AA430" s="54">
        <f t="shared" si="440"/>
        <v>-66.450999999999993</v>
      </c>
      <c r="AB430" s="54">
        <f t="shared" si="441"/>
        <v>0</v>
      </c>
      <c r="AC430" s="54">
        <f t="shared" si="441"/>
        <v>0</v>
      </c>
      <c r="AD430" s="54">
        <f t="shared" si="442"/>
        <v>66.450999999999993</v>
      </c>
      <c r="AE430" s="54">
        <f t="shared" si="443"/>
        <v>0</v>
      </c>
      <c r="AF430" s="54">
        <f t="shared" si="443"/>
        <v>0</v>
      </c>
      <c r="AG430" s="54"/>
      <c r="AH430" s="42">
        <f t="shared" si="444"/>
        <v>0</v>
      </c>
      <c r="AI430" s="56">
        <f t="shared" si="445"/>
        <v>1878.75</v>
      </c>
    </row>
    <row r="431" spans="1:35" x14ac:dyDescent="0.25">
      <c r="A431" s="31"/>
      <c r="B431" s="52"/>
      <c r="C431" s="33"/>
      <c r="D431" s="33"/>
      <c r="E431" s="33"/>
      <c r="F431" s="35"/>
      <c r="G431" s="35"/>
      <c r="H431" s="35"/>
      <c r="I431" s="51"/>
      <c r="J431" s="41"/>
      <c r="K431" s="41"/>
      <c r="L431" s="41"/>
      <c r="M431" s="41"/>
      <c r="N431" s="41"/>
      <c r="O431" s="41"/>
      <c r="P431" s="41"/>
      <c r="Q431" s="40">
        <f t="shared" si="383"/>
        <v>0</v>
      </c>
      <c r="R431" s="51"/>
      <c r="S431" s="41">
        <f t="shared" si="446"/>
        <v>0</v>
      </c>
      <c r="T431" s="41">
        <f t="shared" si="436"/>
        <v>0</v>
      </c>
      <c r="U431" s="41">
        <f t="shared" si="437"/>
        <v>0</v>
      </c>
      <c r="V431" s="41">
        <f t="shared" si="438"/>
        <v>0</v>
      </c>
      <c r="W431" s="51"/>
      <c r="X431" s="51"/>
      <c r="Y431" s="41"/>
      <c r="Z431" s="40">
        <f t="shared" si="439"/>
        <v>0</v>
      </c>
      <c r="AA431" s="54">
        <f t="shared" si="440"/>
        <v>0</v>
      </c>
      <c r="AB431" s="54">
        <f t="shared" si="441"/>
        <v>0</v>
      </c>
      <c r="AC431" s="54">
        <f t="shared" si="441"/>
        <v>0</v>
      </c>
      <c r="AD431" s="54">
        <f t="shared" si="442"/>
        <v>0</v>
      </c>
      <c r="AE431" s="54">
        <f t="shared" si="441"/>
        <v>0</v>
      </c>
      <c r="AF431" s="54">
        <f t="shared" si="441"/>
        <v>0</v>
      </c>
      <c r="AG431" s="54"/>
      <c r="AH431" s="42">
        <f>SUM(AA431:AG431)</f>
        <v>0</v>
      </c>
      <c r="AI431" s="56">
        <f>I431-Z431</f>
        <v>0</v>
      </c>
    </row>
    <row r="432" spans="1:35" x14ac:dyDescent="0.25">
      <c r="A432" s="31">
        <v>44</v>
      </c>
      <c r="B432" s="52"/>
      <c r="C432" s="33"/>
      <c r="D432" s="33"/>
      <c r="E432" s="33"/>
      <c r="F432" s="35"/>
      <c r="G432" s="35"/>
      <c r="H432" s="35"/>
      <c r="I432" s="51"/>
      <c r="J432" s="41">
        <f>I432-K432-L432-M432-N432</f>
        <v>0</v>
      </c>
      <c r="K432" s="41">
        <f>B432*D432</f>
        <v>0</v>
      </c>
      <c r="L432" s="41">
        <f>E432*B432</f>
        <v>0</v>
      </c>
      <c r="M432" s="41">
        <f>F432*B432</f>
        <v>0</v>
      </c>
      <c r="N432" s="41">
        <f>G432*B432</f>
        <v>0</v>
      </c>
      <c r="O432" s="41"/>
      <c r="P432" s="41"/>
      <c r="Q432" s="40">
        <f t="shared" si="383"/>
        <v>0</v>
      </c>
      <c r="R432" s="51"/>
      <c r="S432" s="41">
        <v>0</v>
      </c>
      <c r="T432" s="41">
        <v>0</v>
      </c>
      <c r="U432" s="41">
        <v>0</v>
      </c>
      <c r="V432" s="41">
        <f t="shared" si="438"/>
        <v>0</v>
      </c>
      <c r="W432" s="51"/>
      <c r="X432" s="51"/>
      <c r="Y432" s="41"/>
      <c r="Z432" s="40">
        <f t="shared" si="439"/>
        <v>0</v>
      </c>
      <c r="AA432" s="54">
        <f t="shared" si="440"/>
        <v>0</v>
      </c>
      <c r="AB432" s="54">
        <f t="shared" si="441"/>
        <v>0</v>
      </c>
      <c r="AC432" s="54">
        <f t="shared" si="441"/>
        <v>0</v>
      </c>
      <c r="AD432" s="54">
        <f t="shared" si="442"/>
        <v>0</v>
      </c>
      <c r="AE432" s="54">
        <f t="shared" si="441"/>
        <v>0</v>
      </c>
      <c r="AF432" s="54">
        <f t="shared" si="441"/>
        <v>0</v>
      </c>
      <c r="AG432" s="54"/>
      <c r="AH432" s="42">
        <f>SUM(AA432:AG432)</f>
        <v>0</v>
      </c>
      <c r="AI432" s="56">
        <f>I432-Z432</f>
        <v>0</v>
      </c>
    </row>
    <row r="433" spans="1:35" x14ac:dyDescent="0.25">
      <c r="A433" s="31">
        <v>65</v>
      </c>
      <c r="B433" s="52">
        <v>1044.7</v>
      </c>
      <c r="C433" s="33">
        <v>2.2999999999999998</v>
      </c>
      <c r="D433" s="33">
        <v>8.73</v>
      </c>
      <c r="E433" s="33">
        <v>3.44</v>
      </c>
      <c r="F433" s="35">
        <v>0.77</v>
      </c>
      <c r="G433" s="35"/>
      <c r="H433" s="35"/>
      <c r="I433" s="51">
        <v>15830.92</v>
      </c>
      <c r="J433" s="41">
        <f>I433-K433-L433-M433-N433</f>
        <v>2312.5019999999986</v>
      </c>
      <c r="K433" s="41">
        <f>B433*D433</f>
        <v>9120.2310000000016</v>
      </c>
      <c r="L433" s="41">
        <f>E433*B433</f>
        <v>3593.768</v>
      </c>
      <c r="M433" s="41">
        <f>F433*B433</f>
        <v>804.4190000000001</v>
      </c>
      <c r="N433" s="41">
        <f>G433*B433</f>
        <v>0</v>
      </c>
      <c r="O433" s="41">
        <f>H433*B433</f>
        <v>0</v>
      </c>
      <c r="P433" s="41">
        <f t="shared" si="389"/>
        <v>0.69606946406146963</v>
      </c>
      <c r="Q433" s="40">
        <f t="shared" si="383"/>
        <v>15830.92</v>
      </c>
      <c r="R433" s="51">
        <v>11019.42</v>
      </c>
      <c r="S433" s="41">
        <f t="shared" si="446"/>
        <v>1609.6620277810748</v>
      </c>
      <c r="T433" s="41">
        <f t="shared" si="436"/>
        <v>6348.3143042868023</v>
      </c>
      <c r="U433" s="41">
        <f t="shared" si="437"/>
        <v>2501.5121657212594</v>
      </c>
      <c r="V433" s="41">
        <f t="shared" si="438"/>
        <v>559.93150221086341</v>
      </c>
      <c r="W433" s="51"/>
      <c r="X433" s="51"/>
      <c r="Y433" s="41"/>
      <c r="Z433" s="40">
        <f t="shared" si="439"/>
        <v>11019.420000000002</v>
      </c>
      <c r="AA433" s="54">
        <f t="shared" si="440"/>
        <v>1365.1745299919401</v>
      </c>
      <c r="AB433" s="54">
        <f>T433</f>
        <v>6348.3143042868023</v>
      </c>
      <c r="AC433" s="54">
        <f>U433</f>
        <v>2501.5121657212594</v>
      </c>
      <c r="AD433" s="54">
        <f t="shared" si="442"/>
        <v>804.4190000000001</v>
      </c>
      <c r="AE433" s="54">
        <f>W433</f>
        <v>0</v>
      </c>
      <c r="AF433" s="54">
        <f>X433</f>
        <v>0</v>
      </c>
      <c r="AG433" s="54"/>
      <c r="AH433" s="42">
        <f>SUM(AA433:AG433)</f>
        <v>11019.420000000002</v>
      </c>
      <c r="AI433" s="56">
        <f>I433-Z433</f>
        <v>4811.4999999999982</v>
      </c>
    </row>
    <row r="434" spans="1:35" x14ac:dyDescent="0.25">
      <c r="A434" s="31"/>
      <c r="B434" s="52"/>
      <c r="C434" s="33"/>
      <c r="D434" s="33"/>
      <c r="E434" s="33"/>
      <c r="F434" s="35"/>
      <c r="G434" s="35"/>
      <c r="H434" s="35"/>
      <c r="I434" s="51"/>
      <c r="J434" s="41"/>
      <c r="K434" s="41"/>
      <c r="L434" s="41"/>
      <c r="M434" s="41"/>
      <c r="N434" s="41"/>
      <c r="O434" s="41"/>
      <c r="P434" s="41"/>
      <c r="Q434" s="40">
        <f t="shared" si="383"/>
        <v>0</v>
      </c>
      <c r="R434" s="51"/>
      <c r="S434" s="41"/>
      <c r="T434" s="41"/>
      <c r="U434" s="41"/>
      <c r="V434" s="41">
        <f t="shared" si="438"/>
        <v>0</v>
      </c>
      <c r="W434" s="51"/>
      <c r="X434" s="51"/>
      <c r="Y434" s="41"/>
      <c r="Z434" s="40"/>
      <c r="AA434" s="54">
        <f t="shared" si="440"/>
        <v>0</v>
      </c>
      <c r="AB434" s="54"/>
      <c r="AC434" s="54"/>
      <c r="AD434" s="54">
        <f t="shared" si="442"/>
        <v>0</v>
      </c>
      <c r="AE434" s="54"/>
      <c r="AF434" s="54"/>
      <c r="AG434" s="54"/>
      <c r="AH434" s="42"/>
      <c r="AI434" s="56"/>
    </row>
    <row r="435" spans="1:35" x14ac:dyDescent="0.25">
      <c r="A435" s="31"/>
      <c r="B435" s="52"/>
      <c r="C435" s="33"/>
      <c r="D435" s="33"/>
      <c r="E435" s="33"/>
      <c r="F435" s="35"/>
      <c r="G435" s="35"/>
      <c r="H435" s="35"/>
      <c r="I435" s="51"/>
      <c r="J435" s="41"/>
      <c r="K435" s="41"/>
      <c r="L435" s="41"/>
      <c r="M435" s="41"/>
      <c r="N435" s="41"/>
      <c r="O435" s="41"/>
      <c r="P435" s="41"/>
      <c r="Q435" s="40">
        <f t="shared" si="383"/>
        <v>0</v>
      </c>
      <c r="R435" s="51"/>
      <c r="S435" s="41"/>
      <c r="T435" s="41"/>
      <c r="U435" s="41"/>
      <c r="V435" s="41">
        <f t="shared" si="438"/>
        <v>0</v>
      </c>
      <c r="W435" s="51"/>
      <c r="X435" s="51"/>
      <c r="Y435" s="41"/>
      <c r="Z435" s="40"/>
      <c r="AA435" s="54">
        <f t="shared" si="440"/>
        <v>0</v>
      </c>
      <c r="AB435" s="54"/>
      <c r="AC435" s="54"/>
      <c r="AD435" s="54">
        <f t="shared" si="442"/>
        <v>0</v>
      </c>
      <c r="AE435" s="54"/>
      <c r="AF435" s="54"/>
      <c r="AG435" s="54"/>
      <c r="AH435" s="42"/>
      <c r="AI435" s="56"/>
    </row>
    <row r="436" spans="1:35" x14ac:dyDescent="0.25">
      <c r="A436" s="31">
        <v>67</v>
      </c>
      <c r="B436" s="52">
        <v>311.89999999999998</v>
      </c>
      <c r="C436" s="33">
        <v>2.2999999999999998</v>
      </c>
      <c r="D436" s="33">
        <v>9.2899999999999991</v>
      </c>
      <c r="E436" s="33">
        <v>2.75</v>
      </c>
      <c r="F436" s="35">
        <v>0.77</v>
      </c>
      <c r="G436" s="35"/>
      <c r="H436" s="35"/>
      <c r="I436" s="51">
        <v>4722.18</v>
      </c>
      <c r="J436" s="41">
        <f>I436-K436-L436-M436-N436</f>
        <v>726.74100000000089</v>
      </c>
      <c r="K436" s="41">
        <f>B436*D436</f>
        <v>2897.5509999999995</v>
      </c>
      <c r="L436" s="41">
        <f>E436*B436</f>
        <v>857.72499999999991</v>
      </c>
      <c r="M436" s="41">
        <f>F436*B436</f>
        <v>240.16299999999998</v>
      </c>
      <c r="N436" s="41">
        <f>G436*B436</f>
        <v>0</v>
      </c>
      <c r="O436" s="41"/>
      <c r="P436" s="41">
        <f t="shared" si="389"/>
        <v>2.0157046110059338</v>
      </c>
      <c r="Q436" s="40">
        <f t="shared" si="383"/>
        <v>4722.18</v>
      </c>
      <c r="R436" s="51">
        <v>9518.52</v>
      </c>
      <c r="S436" s="41">
        <f t="shared" si="446"/>
        <v>1464.8951847070648</v>
      </c>
      <c r="T436" s="41">
        <f>P436*K436</f>
        <v>5840.6069113248532</v>
      </c>
      <c r="U436" s="41">
        <f>L436*P436</f>
        <v>1728.9202374750644</v>
      </c>
      <c r="V436" s="41">
        <f t="shared" si="438"/>
        <v>484.09766649301804</v>
      </c>
      <c r="W436" s="51"/>
      <c r="X436" s="51"/>
      <c r="Y436" s="41"/>
      <c r="Z436" s="40">
        <f>SUM(S436:Y436)</f>
        <v>9518.52</v>
      </c>
      <c r="AA436" s="54">
        <f t="shared" si="440"/>
        <v>1708.8298512000829</v>
      </c>
      <c r="AB436" s="54">
        <f>T436</f>
        <v>5840.6069113248532</v>
      </c>
      <c r="AC436" s="54">
        <f>U436</f>
        <v>1728.9202374750644</v>
      </c>
      <c r="AD436" s="54">
        <f t="shared" si="442"/>
        <v>240.16299999999998</v>
      </c>
      <c r="AE436" s="54">
        <f>W436</f>
        <v>0</v>
      </c>
      <c r="AF436" s="54">
        <f>X436</f>
        <v>0</v>
      </c>
      <c r="AG436" s="54"/>
      <c r="AH436" s="42">
        <f>SUM(AA436:AG436)</f>
        <v>9518.52</v>
      </c>
      <c r="AI436" s="56">
        <f>I436-Z436</f>
        <v>-4796.34</v>
      </c>
    </row>
    <row r="437" spans="1:35" x14ac:dyDescent="0.25">
      <c r="A437" s="32" t="s">
        <v>37</v>
      </c>
      <c r="B437" s="53">
        <f>SUM(B425:B436)</f>
        <v>3969.4</v>
      </c>
      <c r="C437" s="33"/>
      <c r="D437" s="34"/>
      <c r="E437" s="34"/>
      <c r="F437" s="35"/>
      <c r="G437" s="35"/>
      <c r="H437" s="35"/>
      <c r="I437" s="43">
        <f>SUM(I425:I436)</f>
        <v>86268.669999999984</v>
      </c>
      <c r="J437" s="43">
        <f t="shared" ref="J437:O437" si="447">SUM(J425:J436)</f>
        <v>2507.5010000000011</v>
      </c>
      <c r="K437" s="43">
        <f t="shared" si="447"/>
        <v>35234.352000000006</v>
      </c>
      <c r="L437" s="43">
        <f t="shared" si="447"/>
        <v>19432.241000000002</v>
      </c>
      <c r="M437" s="43">
        <f t="shared" si="447"/>
        <v>3056.4380000000001</v>
      </c>
      <c r="N437" s="43">
        <f t="shared" si="447"/>
        <v>26038.137999999999</v>
      </c>
      <c r="O437" s="43">
        <f t="shared" si="447"/>
        <v>0</v>
      </c>
      <c r="P437" s="41">
        <f t="shared" si="389"/>
        <v>1.2461219119293252</v>
      </c>
      <c r="Q437" s="40">
        <f t="shared" si="383"/>
        <v>86268.669999999984</v>
      </c>
      <c r="R437" s="43">
        <f>SUM(R425:R436)</f>
        <v>107501.28</v>
      </c>
      <c r="S437" s="43">
        <f>SUM(S425:S436)</f>
        <v>-8271.8346237889054</v>
      </c>
      <c r="T437" s="43">
        <f>SUM(T425:T436)</f>
        <v>41915.447301345797</v>
      </c>
      <c r="U437" s="43">
        <f>SUM(U425:U436)</f>
        <v>26494.107129920932</v>
      </c>
      <c r="V437" s="43">
        <f>SUM(V425:V436)</f>
        <v>3649.9101925221739</v>
      </c>
      <c r="W437" s="43">
        <f t="shared" ref="W437:X437" si="448">SUM(W425:W436)</f>
        <v>0</v>
      </c>
      <c r="X437" s="43">
        <f t="shared" si="448"/>
        <v>43713.65</v>
      </c>
      <c r="Y437" s="41"/>
      <c r="Z437" s="40">
        <f t="shared" ref="Z437:AF437" si="449">SUM(Z425:Z436)</f>
        <v>107501.28</v>
      </c>
      <c r="AA437" s="55">
        <f t="shared" si="449"/>
        <v>-7678.362431266728</v>
      </c>
      <c r="AB437" s="55">
        <f t="shared" si="449"/>
        <v>41915.447301345797</v>
      </c>
      <c r="AC437" s="55">
        <f t="shared" si="449"/>
        <v>26494.107129920932</v>
      </c>
      <c r="AD437" s="55">
        <f t="shared" si="449"/>
        <v>3056.4380000000001</v>
      </c>
      <c r="AE437" s="55">
        <f t="shared" si="449"/>
        <v>0</v>
      </c>
      <c r="AF437" s="55">
        <f t="shared" si="449"/>
        <v>43713.65</v>
      </c>
      <c r="AG437" s="54"/>
      <c r="AH437" s="42">
        <f>SUM(AH425:AH436)</f>
        <v>107501.28</v>
      </c>
      <c r="AI437" s="56">
        <f>SUM(AI425:AI436)</f>
        <v>-21232.610000000011</v>
      </c>
    </row>
    <row r="438" spans="1:35" x14ac:dyDescent="0.25">
      <c r="A438" t="s">
        <v>60</v>
      </c>
      <c r="P438" s="41"/>
      <c r="Q438" s="40">
        <f t="shared" si="383"/>
        <v>0</v>
      </c>
    </row>
    <row r="439" spans="1:35" x14ac:dyDescent="0.25">
      <c r="A439" s="31">
        <v>1</v>
      </c>
      <c r="B439" s="38">
        <v>9</v>
      </c>
      <c r="C439" s="33">
        <v>2.2999999999999998</v>
      </c>
      <c r="D439" s="33">
        <v>10.18</v>
      </c>
      <c r="E439" s="33">
        <v>10.050000000000001</v>
      </c>
      <c r="F439" s="35">
        <v>0.77</v>
      </c>
      <c r="G439" s="35"/>
      <c r="H439" s="35"/>
      <c r="I439" s="51">
        <v>209.7</v>
      </c>
      <c r="J439" s="41">
        <f t="shared" ref="J439" si="450">I439-K439-L439-M439-N439</f>
        <v>20.699999999999982</v>
      </c>
      <c r="K439" s="41">
        <f t="shared" ref="K439" si="451">B439*D439</f>
        <v>91.62</v>
      </c>
      <c r="L439" s="41">
        <f t="shared" ref="L439" si="452">E439*B439</f>
        <v>90.45</v>
      </c>
      <c r="M439" s="41">
        <f t="shared" ref="M439" si="453">F439*B439</f>
        <v>6.93</v>
      </c>
      <c r="N439" s="41">
        <f>G439*B439</f>
        <v>0</v>
      </c>
      <c r="O439" s="41"/>
      <c r="P439" s="41">
        <f t="shared" si="389"/>
        <v>1</v>
      </c>
      <c r="Q439" s="40">
        <f t="shared" si="383"/>
        <v>209.7</v>
      </c>
      <c r="R439" s="51">
        <v>209.7</v>
      </c>
      <c r="S439" s="41">
        <f>R439-T439-U439-V439-W439-X439</f>
        <v>20.699999999999982</v>
      </c>
      <c r="T439" s="41">
        <f>P439*K439</f>
        <v>91.62</v>
      </c>
      <c r="U439" s="41">
        <f>L439*P439</f>
        <v>90.45</v>
      </c>
      <c r="V439" s="41">
        <f>P439*M439</f>
        <v>6.93</v>
      </c>
      <c r="W439" s="51"/>
      <c r="X439" s="51"/>
      <c r="Y439" s="41"/>
      <c r="Z439" s="40">
        <f>SUM(S439:Y439)</f>
        <v>209.7</v>
      </c>
      <c r="AA439" s="54">
        <f>Z439-AB439-AC439-AD439-AE439-AF439</f>
        <v>20.699999999999982</v>
      </c>
      <c r="AB439" s="54">
        <f t="shared" ref="AB439:AF441" si="454">T439</f>
        <v>91.62</v>
      </c>
      <c r="AC439" s="54">
        <f t="shared" si="454"/>
        <v>90.45</v>
      </c>
      <c r="AD439" s="54">
        <f>M439</f>
        <v>6.93</v>
      </c>
      <c r="AE439" s="54">
        <f t="shared" si="454"/>
        <v>0</v>
      </c>
      <c r="AF439" s="54">
        <f t="shared" si="454"/>
        <v>0</v>
      </c>
      <c r="AG439" s="54"/>
      <c r="AH439" s="42">
        <f>SUM(AA439:AG439)</f>
        <v>209.7</v>
      </c>
      <c r="AI439" s="56">
        <f>I439-Z439</f>
        <v>0</v>
      </c>
    </row>
    <row r="440" spans="1:35" x14ac:dyDescent="0.25">
      <c r="A440" s="31">
        <v>2</v>
      </c>
      <c r="B440" s="38">
        <v>162.80000000000001</v>
      </c>
      <c r="C440" s="33">
        <v>2.2999999999999998</v>
      </c>
      <c r="D440" s="33">
        <v>9.98</v>
      </c>
      <c r="E440" s="33">
        <v>10.41</v>
      </c>
      <c r="F440" s="35">
        <v>0.77</v>
      </c>
      <c r="G440" s="35"/>
      <c r="H440" s="35"/>
      <c r="I440" s="51">
        <v>3846.97</v>
      </c>
      <c r="J440" s="41">
        <f>I440-K440-L440-M440-N440</f>
        <v>402.12199999999962</v>
      </c>
      <c r="K440" s="41">
        <f>B440*D440</f>
        <v>1624.7440000000001</v>
      </c>
      <c r="L440" s="41">
        <f>E440*B440</f>
        <v>1694.748</v>
      </c>
      <c r="M440" s="41">
        <f>F440*B440</f>
        <v>125.35600000000001</v>
      </c>
      <c r="N440" s="41">
        <f>G440*B440</f>
        <v>0</v>
      </c>
      <c r="O440" s="41"/>
      <c r="P440" s="41">
        <f t="shared" si="389"/>
        <v>2.1289950272552165</v>
      </c>
      <c r="Q440" s="40">
        <f t="shared" si="383"/>
        <v>3846.97</v>
      </c>
      <c r="R440" s="51">
        <v>8190.18</v>
      </c>
      <c r="S440" s="41">
        <f>R440-T440-U440-V440-W440-X440</f>
        <v>856.11573834992237</v>
      </c>
      <c r="T440" s="41">
        <f>P440*K440</f>
        <v>3459.0718965627498</v>
      </c>
      <c r="U440" s="41">
        <f>L440*P440</f>
        <v>3608.1100644507237</v>
      </c>
      <c r="V440" s="41">
        <f>P440*M440</f>
        <v>266.88230063660495</v>
      </c>
      <c r="W440" s="51"/>
      <c r="X440" s="51"/>
      <c r="Y440" s="41"/>
      <c r="Z440" s="40">
        <f>SUM(S440:Y440)</f>
        <v>8190.1800000000012</v>
      </c>
      <c r="AA440" s="54">
        <f>Z440-AB440-AC440-AD440-AE440-AF440</f>
        <v>997.64203898652727</v>
      </c>
      <c r="AB440" s="54">
        <f t="shared" si="454"/>
        <v>3459.0718965627498</v>
      </c>
      <c r="AC440" s="54">
        <f t="shared" si="454"/>
        <v>3608.1100644507237</v>
      </c>
      <c r="AD440" s="54">
        <f>M440</f>
        <v>125.35600000000001</v>
      </c>
      <c r="AE440" s="54">
        <f t="shared" si="454"/>
        <v>0</v>
      </c>
      <c r="AF440" s="54">
        <f t="shared" si="454"/>
        <v>0</v>
      </c>
      <c r="AG440" s="54"/>
      <c r="AH440" s="42">
        <f>SUM(AA440:AG440)</f>
        <v>8190.18</v>
      </c>
      <c r="AI440" s="56">
        <f>I440-Z440</f>
        <v>-4343.2100000000009</v>
      </c>
    </row>
    <row r="441" spans="1:35" x14ac:dyDescent="0.25">
      <c r="A441" s="31">
        <v>3</v>
      </c>
      <c r="B441" s="38"/>
      <c r="C441" s="33"/>
      <c r="D441" s="33"/>
      <c r="E441" s="33"/>
      <c r="F441" s="35"/>
      <c r="G441" s="35"/>
      <c r="H441" s="35"/>
      <c r="I441" s="51"/>
      <c r="J441" s="41">
        <v>0</v>
      </c>
      <c r="K441" s="41">
        <v>0</v>
      </c>
      <c r="L441" s="41">
        <f>E441*B441</f>
        <v>0</v>
      </c>
      <c r="M441" s="41">
        <v>0</v>
      </c>
      <c r="N441" s="41">
        <f>G441*B441</f>
        <v>0</v>
      </c>
      <c r="O441" s="41"/>
      <c r="P441" s="41"/>
      <c r="Q441" s="40">
        <f t="shared" si="383"/>
        <v>0</v>
      </c>
      <c r="R441" s="51"/>
      <c r="S441" s="41">
        <v>0</v>
      </c>
      <c r="T441" s="41">
        <f>P441*K441</f>
        <v>0</v>
      </c>
      <c r="U441" s="41">
        <f>L441*P441</f>
        <v>0</v>
      </c>
      <c r="V441" s="41">
        <f>P441*M441</f>
        <v>0</v>
      </c>
      <c r="W441" s="51"/>
      <c r="X441" s="51"/>
      <c r="Y441" s="41"/>
      <c r="Z441" s="40">
        <f>SUM(S441:Y441)</f>
        <v>0</v>
      </c>
      <c r="AA441" s="54">
        <f>Z441-AB441-AC441-AD441-AE441-AF441</f>
        <v>0</v>
      </c>
      <c r="AB441" s="54">
        <f t="shared" si="454"/>
        <v>0</v>
      </c>
      <c r="AC441" s="54">
        <f t="shared" si="454"/>
        <v>0</v>
      </c>
      <c r="AD441" s="54">
        <f>M441</f>
        <v>0</v>
      </c>
      <c r="AE441" s="54">
        <f t="shared" si="454"/>
        <v>0</v>
      </c>
      <c r="AF441" s="54">
        <f t="shared" si="454"/>
        <v>0</v>
      </c>
      <c r="AG441" s="54"/>
      <c r="AH441" s="42">
        <f>SUM(AA441:AG441)</f>
        <v>0</v>
      </c>
      <c r="AI441" s="56">
        <f>I441-Z441</f>
        <v>0</v>
      </c>
    </row>
    <row r="442" spans="1:35" x14ac:dyDescent="0.25">
      <c r="A442" s="32" t="s">
        <v>37</v>
      </c>
      <c r="B442" s="39">
        <f>SUM(B438:B441)</f>
        <v>171.8</v>
      </c>
      <c r="C442" s="33"/>
      <c r="D442" s="34"/>
      <c r="E442" s="34"/>
      <c r="F442" s="35"/>
      <c r="G442" s="35"/>
      <c r="H442" s="35"/>
      <c r="I442" s="43">
        <f>SUM(I439:I441)</f>
        <v>4056.6699999999996</v>
      </c>
      <c r="J442" s="43">
        <f t="shared" ref="J442:O442" si="455">SUM(J439:J441)</f>
        <v>422.8219999999996</v>
      </c>
      <c r="K442" s="43">
        <f t="shared" si="455"/>
        <v>1716.364</v>
      </c>
      <c r="L442" s="43">
        <f t="shared" si="455"/>
        <v>1785.1980000000001</v>
      </c>
      <c r="M442" s="43">
        <f t="shared" si="455"/>
        <v>132.286</v>
      </c>
      <c r="N442" s="43">
        <f t="shared" si="455"/>
        <v>0</v>
      </c>
      <c r="O442" s="43">
        <f t="shared" si="455"/>
        <v>0</v>
      </c>
      <c r="P442" s="41">
        <f t="shared" si="389"/>
        <v>2.0706342887146358</v>
      </c>
      <c r="Q442" s="40">
        <f t="shared" si="383"/>
        <v>4056.6699999999996</v>
      </c>
      <c r="R442" s="43">
        <f>SUM(R439:R441)</f>
        <v>8399.880000000001</v>
      </c>
      <c r="S442" s="43">
        <f>SUM(S439:S441)</f>
        <v>876.8157383499223</v>
      </c>
      <c r="T442" s="43">
        <f>SUM(T439:T441)</f>
        <v>3550.6918965627497</v>
      </c>
      <c r="U442" s="43">
        <f>SUM(U439:U441)</f>
        <v>3698.5600644507235</v>
      </c>
      <c r="V442" s="43">
        <f>P442*M442</f>
        <v>273.91592751690433</v>
      </c>
      <c r="W442" s="43"/>
      <c r="X442" s="43"/>
      <c r="Y442" s="41"/>
      <c r="Z442" s="40">
        <f>SUM(Z439:Z441)</f>
        <v>8399.880000000001</v>
      </c>
      <c r="AA442" s="55">
        <f>SUM(AA439:AA441)</f>
        <v>1018.3420389865272</v>
      </c>
      <c r="AB442" s="55">
        <f>SUM(AB439:AB441)</f>
        <v>3550.6918965627497</v>
      </c>
      <c r="AC442" s="55">
        <f>SUM(AC439:AC441)</f>
        <v>3698.5600644507235</v>
      </c>
      <c r="AD442" s="55">
        <f>SUM(AD439:AD441)</f>
        <v>132.286</v>
      </c>
      <c r="AE442" s="55">
        <f>SUM(AE440:AE441)</f>
        <v>0</v>
      </c>
      <c r="AF442" s="55">
        <f>SUM(AF439:AF441)</f>
        <v>0</v>
      </c>
      <c r="AG442" s="54"/>
      <c r="AH442" s="42">
        <f>SUM(AH439:AH441)</f>
        <v>8399.880000000001</v>
      </c>
      <c r="AI442" s="56">
        <f>SUM(AI439:AI441)</f>
        <v>-4343.2100000000009</v>
      </c>
    </row>
    <row r="443" spans="1:35" x14ac:dyDescent="0.25">
      <c r="A443" s="67" t="s">
        <v>61</v>
      </c>
      <c r="B443" s="68">
        <f>B391+B409+B417+B423+B437+B442</f>
        <v>10242.199999999999</v>
      </c>
      <c r="C443" s="67"/>
      <c r="D443" s="67"/>
      <c r="E443" s="67"/>
      <c r="F443" s="67"/>
      <c r="G443" s="67"/>
      <c r="H443" s="67"/>
      <c r="I443" s="68">
        <f t="shared" ref="I443:O443" si="456">I391+I409+I417+I423+I437+I442</f>
        <v>184189.88999999998</v>
      </c>
      <c r="J443" s="68">
        <f t="shared" si="456"/>
        <v>16761.16</v>
      </c>
      <c r="K443" s="68">
        <f t="shared" si="456"/>
        <v>90752.236000000004</v>
      </c>
      <c r="L443" s="68">
        <f t="shared" si="456"/>
        <v>41427.809000000001</v>
      </c>
      <c r="M443" s="68">
        <f t="shared" si="456"/>
        <v>7886.4940000000006</v>
      </c>
      <c r="N443" s="68">
        <f t="shared" si="456"/>
        <v>27362.190999999999</v>
      </c>
      <c r="O443" s="68">
        <f t="shared" si="456"/>
        <v>0</v>
      </c>
      <c r="P443" s="41">
        <f t="shared" ref="P443" si="457">R443/I443</f>
        <v>1.1908256202335539</v>
      </c>
      <c r="Q443" s="40">
        <f t="shared" si="383"/>
        <v>184189.88999999998</v>
      </c>
      <c r="R443" s="68">
        <f>R391+R409+R417+R423+R437+R442</f>
        <v>219338.04000000004</v>
      </c>
      <c r="S443" s="68">
        <f>S391+S409+S417+S423+S437+S442</f>
        <v>7980.2899849698842</v>
      </c>
      <c r="T443" s="68">
        <f>T391+T409+T417+T423+T437+T442</f>
        <v>105399.8626251914</v>
      </c>
      <c r="U443" s="68">
        <f>U391+U409+U417+U423+U437+U442</f>
        <v>52237.066083517595</v>
      </c>
      <c r="V443" s="68">
        <f>V391+V409+V417+V423+V437+V442</f>
        <v>9130.6149332014411</v>
      </c>
      <c r="W443" s="68">
        <f t="shared" ref="W443:X443" si="458">W391+W409+W417+W423+W437+W442</f>
        <v>0</v>
      </c>
      <c r="X443" s="68">
        <f t="shared" si="458"/>
        <v>44590.310000000005</v>
      </c>
      <c r="Y443" s="68"/>
      <c r="Z443" s="68">
        <f t="shared" ref="Z443:AI443" si="459">Z391+Z409+Z417+Z423+Z437+Z442</f>
        <v>219338.03999999998</v>
      </c>
      <c r="AA443" s="68">
        <f t="shared" si="459"/>
        <v>9224.3072912910357</v>
      </c>
      <c r="AB443" s="68">
        <f t="shared" si="459"/>
        <v>105399.8626251914</v>
      </c>
      <c r="AC443" s="68">
        <f t="shared" si="459"/>
        <v>52237.066083517595</v>
      </c>
      <c r="AD443" s="68">
        <f t="shared" si="459"/>
        <v>7886.4940000000006</v>
      </c>
      <c r="AE443" s="68">
        <f t="shared" si="459"/>
        <v>0</v>
      </c>
      <c r="AF443" s="68">
        <f t="shared" si="459"/>
        <v>44590.310000000005</v>
      </c>
      <c r="AG443" s="68">
        <f t="shared" si="459"/>
        <v>0</v>
      </c>
      <c r="AH443" s="68">
        <f t="shared" si="459"/>
        <v>219338.04000000004</v>
      </c>
      <c r="AI443" s="68">
        <f t="shared" si="459"/>
        <v>-35148.150000000016</v>
      </c>
    </row>
    <row r="449" spans="1:35" ht="18.75" x14ac:dyDescent="0.3">
      <c r="A449" s="8"/>
      <c r="B449" s="114" t="s">
        <v>84</v>
      </c>
      <c r="C449" s="9"/>
      <c r="D449" s="9"/>
      <c r="E449" s="10" t="s">
        <v>81</v>
      </c>
      <c r="F449" s="10"/>
      <c r="G449" s="10"/>
      <c r="H449" s="10"/>
      <c r="I449" s="10"/>
      <c r="J449" s="10"/>
      <c r="K449" s="10"/>
      <c r="L449" s="10"/>
      <c r="M449" s="11"/>
      <c r="N449" s="11"/>
      <c r="O449" s="11"/>
      <c r="P449" s="11"/>
      <c r="Q449" s="11"/>
      <c r="R449" s="12"/>
      <c r="S449" s="13"/>
      <c r="T449" s="13"/>
      <c r="U449" s="13"/>
      <c r="V449" s="13"/>
      <c r="W449" s="13"/>
      <c r="X449" s="13"/>
      <c r="Y449" s="13"/>
      <c r="Z449" s="12"/>
      <c r="AA449" s="12"/>
      <c r="AB449" s="12"/>
      <c r="AC449" s="12"/>
      <c r="AD449" s="12"/>
      <c r="AE449" s="12"/>
      <c r="AF449" s="12"/>
      <c r="AG449" s="12"/>
      <c r="AH449" s="11"/>
    </row>
    <row r="450" spans="1:35" ht="18.75" x14ac:dyDescent="0.3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14" t="s">
        <v>84</v>
      </c>
      <c r="L450" s="17"/>
      <c r="M450" s="11" t="s">
        <v>52</v>
      </c>
      <c r="N450" s="11"/>
      <c r="O450" s="11"/>
      <c r="P450" s="11"/>
      <c r="Q450" s="11"/>
      <c r="R450" s="12"/>
      <c r="S450" s="13"/>
      <c r="T450" s="14" t="s">
        <v>53</v>
      </c>
      <c r="U450" s="13"/>
      <c r="V450" s="13"/>
      <c r="W450" s="13"/>
      <c r="X450" s="13"/>
      <c r="Y450" s="13"/>
      <c r="Z450" s="12"/>
      <c r="AA450" s="12"/>
      <c r="AB450" s="12"/>
      <c r="AC450" s="12"/>
      <c r="AD450" s="12"/>
      <c r="AE450" s="12"/>
      <c r="AF450" s="12"/>
      <c r="AG450" s="12"/>
      <c r="AH450" s="11"/>
    </row>
    <row r="451" spans="1:35" ht="21.75" x14ac:dyDescent="0.25">
      <c r="A451" s="171" t="s">
        <v>1</v>
      </c>
      <c r="B451" s="171" t="s">
        <v>39</v>
      </c>
      <c r="C451" s="174" t="s">
        <v>2</v>
      </c>
      <c r="D451" s="175"/>
      <c r="E451" s="175"/>
      <c r="F451" s="175"/>
      <c r="G451" s="175"/>
      <c r="H451" s="176"/>
      <c r="I451" s="44" t="s">
        <v>51</v>
      </c>
      <c r="J451" s="44" t="s">
        <v>55</v>
      </c>
      <c r="K451" s="177" t="s">
        <v>46</v>
      </c>
      <c r="L451" s="169"/>
      <c r="M451" s="46" t="s">
        <v>47</v>
      </c>
      <c r="N451" s="46"/>
      <c r="O451" s="47"/>
      <c r="P451" s="187" t="s">
        <v>54</v>
      </c>
      <c r="Q451" s="170" t="s">
        <v>50</v>
      </c>
      <c r="R451" s="45" t="s">
        <v>51</v>
      </c>
      <c r="S451" s="48" t="s">
        <v>55</v>
      </c>
      <c r="T451" s="168" t="s">
        <v>46</v>
      </c>
      <c r="U451" s="169"/>
      <c r="V451" s="49" t="s">
        <v>47</v>
      </c>
      <c r="W451" s="49"/>
      <c r="X451" s="50" t="s">
        <v>49</v>
      </c>
      <c r="Y451" s="45"/>
      <c r="Z451" s="170" t="s">
        <v>42</v>
      </c>
      <c r="AA451" s="184" t="s">
        <v>3</v>
      </c>
      <c r="AB451" s="185"/>
      <c r="AC451" s="185"/>
      <c r="AD451" s="185"/>
      <c r="AE451" s="185"/>
      <c r="AF451" s="185"/>
      <c r="AG451" s="186"/>
      <c r="AH451" s="181" t="s">
        <v>44</v>
      </c>
      <c r="AI451" s="178" t="s">
        <v>43</v>
      </c>
    </row>
    <row r="452" spans="1:35" x14ac:dyDescent="0.25">
      <c r="A452" s="172"/>
      <c r="B452" s="172"/>
      <c r="C452" s="171" t="s">
        <v>4</v>
      </c>
      <c r="D452" s="171" t="s">
        <v>5</v>
      </c>
      <c r="E452" s="171" t="s">
        <v>6</v>
      </c>
      <c r="F452" s="171" t="s">
        <v>7</v>
      </c>
      <c r="G452" s="171"/>
      <c r="H452" s="171"/>
      <c r="I452" s="166"/>
      <c r="J452" s="166" t="s">
        <v>4</v>
      </c>
      <c r="K452" s="166" t="s">
        <v>5</v>
      </c>
      <c r="L452" s="166" t="s">
        <v>6</v>
      </c>
      <c r="M452" s="166" t="s">
        <v>7</v>
      </c>
      <c r="N452" s="166" t="s">
        <v>98</v>
      </c>
      <c r="O452" s="166"/>
      <c r="P452" s="188"/>
      <c r="Q452" s="170"/>
      <c r="R452" s="166"/>
      <c r="S452" s="166" t="s">
        <v>4</v>
      </c>
      <c r="T452" s="166" t="s">
        <v>5</v>
      </c>
      <c r="U452" s="166" t="s">
        <v>6</v>
      </c>
      <c r="V452" s="166" t="s">
        <v>7</v>
      </c>
      <c r="W452" s="166"/>
      <c r="X452" s="166" t="s">
        <v>98</v>
      </c>
      <c r="Y452" s="166"/>
      <c r="Z452" s="170"/>
      <c r="AA452" s="165" t="s">
        <v>4</v>
      </c>
      <c r="AB452" s="165" t="s">
        <v>5</v>
      </c>
      <c r="AC452" s="165" t="s">
        <v>6</v>
      </c>
      <c r="AD452" s="165" t="s">
        <v>7</v>
      </c>
      <c r="AE452" s="165" t="s">
        <v>8</v>
      </c>
      <c r="AF452" s="165" t="s">
        <v>9</v>
      </c>
      <c r="AG452" s="165" t="s">
        <v>10</v>
      </c>
      <c r="AH452" s="182"/>
      <c r="AI452" s="179"/>
    </row>
    <row r="453" spans="1:35" x14ac:dyDescent="0.25">
      <c r="A453" s="173"/>
      <c r="B453" s="173"/>
      <c r="C453" s="173"/>
      <c r="D453" s="173"/>
      <c r="E453" s="173"/>
      <c r="F453" s="173"/>
      <c r="G453" s="173"/>
      <c r="H453" s="173"/>
      <c r="I453" s="167"/>
      <c r="J453" s="167"/>
      <c r="K453" s="167"/>
      <c r="L453" s="167"/>
      <c r="M453" s="167"/>
      <c r="N453" s="167"/>
      <c r="O453" s="167"/>
      <c r="P453" s="189"/>
      <c r="Q453" s="170"/>
      <c r="R453" s="167"/>
      <c r="S453" s="167"/>
      <c r="T453" s="167"/>
      <c r="U453" s="167"/>
      <c r="V453" s="167"/>
      <c r="W453" s="167"/>
      <c r="X453" s="167"/>
      <c r="Y453" s="167"/>
      <c r="Z453" s="170"/>
      <c r="AA453" s="165"/>
      <c r="AB453" s="165"/>
      <c r="AC453" s="165"/>
      <c r="AD453" s="165"/>
      <c r="AE453" s="165"/>
      <c r="AF453" s="165"/>
      <c r="AG453" s="165"/>
      <c r="AH453" s="182"/>
      <c r="AI453" s="179"/>
    </row>
    <row r="454" spans="1:35" x14ac:dyDescent="0.25">
      <c r="A454" s="19" t="s">
        <v>11</v>
      </c>
      <c r="B454" s="19">
        <v>2</v>
      </c>
      <c r="C454" s="20">
        <v>3</v>
      </c>
      <c r="D454" s="21" t="s">
        <v>12</v>
      </c>
      <c r="E454" s="21" t="s">
        <v>13</v>
      </c>
      <c r="F454" s="21" t="s">
        <v>14</v>
      </c>
      <c r="G454" s="21" t="s">
        <v>15</v>
      </c>
      <c r="H454" s="21" t="s">
        <v>16</v>
      </c>
      <c r="I454" s="22" t="s">
        <v>17</v>
      </c>
      <c r="J454" s="22" t="s">
        <v>18</v>
      </c>
      <c r="K454" s="22" t="s">
        <v>19</v>
      </c>
      <c r="L454" s="22" t="s">
        <v>20</v>
      </c>
      <c r="M454" s="22" t="s">
        <v>21</v>
      </c>
      <c r="N454" s="22" t="s">
        <v>22</v>
      </c>
      <c r="O454" s="22" t="s">
        <v>23</v>
      </c>
      <c r="P454" s="22" t="s">
        <v>24</v>
      </c>
      <c r="Q454" s="23" t="s">
        <v>25</v>
      </c>
      <c r="R454" s="22" t="s">
        <v>26</v>
      </c>
      <c r="S454" s="22" t="s">
        <v>27</v>
      </c>
      <c r="T454" s="22" t="s">
        <v>28</v>
      </c>
      <c r="U454" s="22" t="s">
        <v>29</v>
      </c>
      <c r="V454" s="22" t="s">
        <v>30</v>
      </c>
      <c r="W454" s="22" t="s">
        <v>31</v>
      </c>
      <c r="X454" s="22" t="s">
        <v>32</v>
      </c>
      <c r="Y454" s="22" t="s">
        <v>33</v>
      </c>
      <c r="Z454" s="23" t="s">
        <v>34</v>
      </c>
      <c r="AA454" s="66">
        <v>36</v>
      </c>
      <c r="AB454" s="66">
        <v>37</v>
      </c>
      <c r="AC454" s="66">
        <v>38</v>
      </c>
      <c r="AD454" s="66">
        <v>39</v>
      </c>
      <c r="AE454" s="66">
        <v>40</v>
      </c>
      <c r="AF454" s="66">
        <v>41</v>
      </c>
      <c r="AG454" s="66">
        <v>42</v>
      </c>
      <c r="AH454" s="183"/>
      <c r="AI454" s="180"/>
    </row>
    <row r="455" spans="1:35" x14ac:dyDescent="0.25">
      <c r="A455" s="6" t="s">
        <v>35</v>
      </c>
      <c r="B455" s="37"/>
      <c r="C455" s="7"/>
      <c r="D455" s="24"/>
      <c r="E455" s="24"/>
      <c r="F455" s="24"/>
      <c r="G455" s="25"/>
      <c r="H455" s="25"/>
      <c r="I455" s="26"/>
      <c r="J455" s="26"/>
      <c r="K455" s="26"/>
      <c r="L455" s="26"/>
      <c r="M455" s="26"/>
      <c r="N455" s="26"/>
      <c r="O455" s="27"/>
      <c r="P455" s="27"/>
      <c r="Q455" s="28"/>
      <c r="R455" s="26"/>
      <c r="S455" s="26"/>
      <c r="T455" s="26"/>
      <c r="U455" s="26"/>
      <c r="V455" s="26"/>
      <c r="W455" s="26"/>
      <c r="X455" s="27"/>
      <c r="Y455" s="27"/>
      <c r="Z455" s="28"/>
      <c r="AA455" s="29"/>
      <c r="AB455" s="29"/>
      <c r="AC455" s="29"/>
      <c r="AD455" s="29"/>
      <c r="AE455" s="29"/>
      <c r="AF455" s="29"/>
      <c r="AG455" s="29"/>
      <c r="AH455" s="30"/>
      <c r="AI455" s="36"/>
    </row>
    <row r="456" spans="1:35" x14ac:dyDescent="0.25">
      <c r="A456" s="31">
        <v>1</v>
      </c>
      <c r="B456" s="52">
        <v>562</v>
      </c>
      <c r="C456" s="33">
        <v>2.2999999999999998</v>
      </c>
      <c r="D456" s="33">
        <v>9.4600000000000009</v>
      </c>
      <c r="E456" s="33">
        <v>3.46</v>
      </c>
      <c r="F456" s="35">
        <v>0.77</v>
      </c>
      <c r="G456" s="35"/>
      <c r="H456" s="35"/>
      <c r="I456" s="51">
        <v>8870.65</v>
      </c>
      <c r="J456" s="41">
        <f>I456-K456-L456-M456-N456</f>
        <v>1176.8699999999992</v>
      </c>
      <c r="K456" s="41">
        <f>B456*D456</f>
        <v>5316.52</v>
      </c>
      <c r="L456" s="41">
        <f>E456*B456</f>
        <v>1944.52</v>
      </c>
      <c r="M456" s="41">
        <f>F456*B456</f>
        <v>432.74</v>
      </c>
      <c r="N456" s="41">
        <f>G456*B456</f>
        <v>0</v>
      </c>
      <c r="O456" s="41"/>
      <c r="P456" s="41">
        <f t="shared" ref="P456:P518" si="460">R456/I456</f>
        <v>0.68572314317440108</v>
      </c>
      <c r="Q456" s="40">
        <f t="shared" ref="Q456:Q519" si="461">I456</f>
        <v>8870.65</v>
      </c>
      <c r="R456" s="51">
        <v>6082.81</v>
      </c>
      <c r="S456" s="41">
        <f>R456-T456-U456-V456-W456-X456</f>
        <v>807.00699550765637</v>
      </c>
      <c r="T456" s="41">
        <f>P456*K456</f>
        <v>3645.6608051495673</v>
      </c>
      <c r="U456" s="41">
        <f>L456*P456</f>
        <v>1333.4023663654864</v>
      </c>
      <c r="V456" s="41">
        <f t="shared" ref="V456:V466" si="462">P456*M456</f>
        <v>296.73983297729035</v>
      </c>
      <c r="W456" s="51"/>
      <c r="X456" s="51"/>
      <c r="Y456" s="41"/>
      <c r="Z456" s="40">
        <f>SUM(S456:Y456)</f>
        <v>6082.81</v>
      </c>
      <c r="AA456" s="54">
        <f t="shared" ref="AA456:AA466" si="463">Z456-AB456-AC456-AD456-AE456-AF456</f>
        <v>671.00682848494671</v>
      </c>
      <c r="AB456" s="54">
        <f t="shared" ref="AB456:AF459" si="464">T456</f>
        <v>3645.6608051495673</v>
      </c>
      <c r="AC456" s="54">
        <f t="shared" si="464"/>
        <v>1333.4023663654864</v>
      </c>
      <c r="AD456" s="54">
        <f t="shared" ref="AD456:AD466" si="465">M456</f>
        <v>432.74</v>
      </c>
      <c r="AE456" s="54">
        <f t="shared" si="464"/>
        <v>0</v>
      </c>
      <c r="AF456" s="54">
        <f t="shared" si="464"/>
        <v>0</v>
      </c>
      <c r="AG456" s="54"/>
      <c r="AH456" s="42">
        <f>SUM(AA456:AG456)</f>
        <v>6082.8099999999995</v>
      </c>
      <c r="AI456" s="56">
        <f>I456-Z456</f>
        <v>2787.8399999999992</v>
      </c>
    </row>
    <row r="457" spans="1:35" x14ac:dyDescent="0.25">
      <c r="A457" s="31">
        <v>2</v>
      </c>
      <c r="B457" s="52">
        <v>401.9</v>
      </c>
      <c r="C457" s="33">
        <v>2.2999999999999998</v>
      </c>
      <c r="D457" s="33">
        <v>8.23</v>
      </c>
      <c r="E457" s="33">
        <v>3.54</v>
      </c>
      <c r="F457" s="35">
        <v>0.77</v>
      </c>
      <c r="G457" s="35"/>
      <c r="H457" s="35"/>
      <c r="I457" s="51">
        <v>5976.25</v>
      </c>
      <c r="J457" s="41">
        <f>I457-K457-L457-M457-N457</f>
        <v>936.42399999999998</v>
      </c>
      <c r="K457" s="41">
        <f>B457*D457</f>
        <v>3307.6370000000002</v>
      </c>
      <c r="L457" s="41">
        <f>E457*B457</f>
        <v>1422.7259999999999</v>
      </c>
      <c r="M457" s="41">
        <f>F457*B457</f>
        <v>309.46299999999997</v>
      </c>
      <c r="N457" s="41">
        <f>G457*B457</f>
        <v>0</v>
      </c>
      <c r="O457" s="41"/>
      <c r="P457" s="41">
        <f t="shared" si="460"/>
        <v>1.2274770968416648</v>
      </c>
      <c r="Q457" s="40">
        <f t="shared" si="461"/>
        <v>5976.25</v>
      </c>
      <c r="R457" s="51">
        <v>7335.71</v>
      </c>
      <c r="S457" s="41">
        <f>R457-T457-U457-V457-W457-X457</f>
        <v>1149.4390129328597</v>
      </c>
      <c r="T457" s="41">
        <f>P457*K457</f>
        <v>4060.0486621660739</v>
      </c>
      <c r="U457" s="41">
        <f>L457*P457</f>
        <v>1746.3635800811544</v>
      </c>
      <c r="V457" s="41">
        <f t="shared" si="462"/>
        <v>379.85874481991209</v>
      </c>
      <c r="W457" s="51"/>
      <c r="X457" s="51"/>
      <c r="Y457" s="41"/>
      <c r="Z457" s="40">
        <f>SUM(S457:Y457)</f>
        <v>7335.71</v>
      </c>
      <c r="AA457" s="54">
        <f t="shared" si="463"/>
        <v>1219.8347577527718</v>
      </c>
      <c r="AB457" s="54">
        <f t="shared" si="464"/>
        <v>4060.0486621660739</v>
      </c>
      <c r="AC457" s="54">
        <f t="shared" si="464"/>
        <v>1746.3635800811544</v>
      </c>
      <c r="AD457" s="54">
        <f t="shared" si="465"/>
        <v>309.46299999999997</v>
      </c>
      <c r="AE457" s="54">
        <f t="shared" si="464"/>
        <v>0</v>
      </c>
      <c r="AF457" s="54">
        <f t="shared" si="464"/>
        <v>0</v>
      </c>
      <c r="AG457" s="54"/>
      <c r="AH457" s="42">
        <f>SUM(AA457:AG457)</f>
        <v>7335.71</v>
      </c>
      <c r="AI457" s="56">
        <f>I457-Z457</f>
        <v>-1359.46</v>
      </c>
    </row>
    <row r="458" spans="1:35" x14ac:dyDescent="0.25">
      <c r="A458" s="31">
        <v>5</v>
      </c>
      <c r="B458" s="52">
        <v>329.8</v>
      </c>
      <c r="C458" s="33">
        <v>2.2999999999999998</v>
      </c>
      <c r="D458" s="33">
        <v>8.81</v>
      </c>
      <c r="E458" s="33">
        <v>3.12</v>
      </c>
      <c r="F458" s="35">
        <v>0.77</v>
      </c>
      <c r="G458" s="35"/>
      <c r="H458" s="35"/>
      <c r="I458" s="51">
        <v>4933.8100000000004</v>
      </c>
      <c r="J458" s="41">
        <f>I458-K458-L458-M458-N458-O458</f>
        <v>745.3499999999998</v>
      </c>
      <c r="K458" s="41">
        <f>B458*D458</f>
        <v>2905.5380000000005</v>
      </c>
      <c r="L458" s="41">
        <f>E458*B458</f>
        <v>1028.9760000000001</v>
      </c>
      <c r="M458" s="41">
        <f>F458*B458</f>
        <v>253.94600000000003</v>
      </c>
      <c r="N458" s="41">
        <f>G458*B458</f>
        <v>0</v>
      </c>
      <c r="O458" s="41">
        <f>H458*B458</f>
        <v>0</v>
      </c>
      <c r="P458" s="41">
        <f t="shared" si="460"/>
        <v>1.4420822852927047</v>
      </c>
      <c r="Q458" s="40">
        <f t="shared" si="461"/>
        <v>4933.8100000000004</v>
      </c>
      <c r="R458" s="51">
        <v>7114.96</v>
      </c>
      <c r="S458" s="41">
        <f>R458-T458-U458-V458-W458-X458</f>
        <v>1074.8560313429175</v>
      </c>
      <c r="T458" s="41">
        <f>P458*K458</f>
        <v>4190.0248790447949</v>
      </c>
      <c r="U458" s="41">
        <f>L458*P458</f>
        <v>1483.8680615913463</v>
      </c>
      <c r="V458" s="41">
        <f t="shared" si="462"/>
        <v>366.21102802094123</v>
      </c>
      <c r="W458" s="51"/>
      <c r="X458" s="51"/>
      <c r="Y458" s="41"/>
      <c r="Z458" s="40">
        <f>SUM(S458:Y458)</f>
        <v>7114.9599999999991</v>
      </c>
      <c r="AA458" s="54">
        <f t="shared" si="463"/>
        <v>1187.121059363858</v>
      </c>
      <c r="AB458" s="54">
        <f t="shared" si="464"/>
        <v>4190.0248790447949</v>
      </c>
      <c r="AC458" s="54">
        <f t="shared" si="464"/>
        <v>1483.8680615913463</v>
      </c>
      <c r="AD458" s="54">
        <f t="shared" si="465"/>
        <v>253.94600000000003</v>
      </c>
      <c r="AE458" s="54">
        <f t="shared" si="464"/>
        <v>0</v>
      </c>
      <c r="AF458" s="54">
        <f t="shared" si="464"/>
        <v>0</v>
      </c>
      <c r="AG458" s="54"/>
      <c r="AH458" s="42">
        <f>SUM(AA458:AG458)</f>
        <v>7114.9599999999991</v>
      </c>
      <c r="AI458" s="56">
        <f>I458-Z458</f>
        <v>-2181.1499999999987</v>
      </c>
    </row>
    <row r="459" spans="1:35" x14ac:dyDescent="0.25">
      <c r="A459" s="31">
        <v>7</v>
      </c>
      <c r="B459" s="52">
        <v>264.10000000000002</v>
      </c>
      <c r="C459" s="33">
        <v>2.2999999999999998</v>
      </c>
      <c r="D459" s="33">
        <v>8.91</v>
      </c>
      <c r="E459" s="33">
        <v>2.96</v>
      </c>
      <c r="F459" s="35">
        <v>0.77</v>
      </c>
      <c r="G459" s="35"/>
      <c r="H459" s="35"/>
      <c r="I459" s="51">
        <v>3940.38</v>
      </c>
      <c r="J459" s="41">
        <f>I459-K459-L459-M459-N459-O459</f>
        <v>602.15599999999972</v>
      </c>
      <c r="K459" s="41">
        <f>B459*D459</f>
        <v>2353.1310000000003</v>
      </c>
      <c r="L459" s="41">
        <f>E459*B459</f>
        <v>781.7360000000001</v>
      </c>
      <c r="M459" s="41">
        <f>F459*B459</f>
        <v>203.35700000000003</v>
      </c>
      <c r="N459" s="41">
        <f>G459*B459</f>
        <v>0</v>
      </c>
      <c r="O459" s="41">
        <f>H459*B459</f>
        <v>0</v>
      </c>
      <c r="P459" s="41">
        <f t="shared" si="460"/>
        <v>1.0018932184205585</v>
      </c>
      <c r="Q459" s="40">
        <f t="shared" si="461"/>
        <v>3940.38</v>
      </c>
      <c r="R459" s="51">
        <v>3947.84</v>
      </c>
      <c r="S459" s="41">
        <f>R459-T459-U459-V459-W459-X459</f>
        <v>603.29601283124953</v>
      </c>
      <c r="T459" s="41">
        <f>P459*K459</f>
        <v>2357.5859909551873</v>
      </c>
      <c r="U459" s="41">
        <f>L459*P459</f>
        <v>783.2159969952138</v>
      </c>
      <c r="V459" s="41">
        <f t="shared" si="462"/>
        <v>203.74199921834952</v>
      </c>
      <c r="W459" s="51"/>
      <c r="X459" s="51"/>
      <c r="Y459" s="41"/>
      <c r="Z459" s="40">
        <f>SUM(S459:Y459)</f>
        <v>3947.84</v>
      </c>
      <c r="AA459" s="54">
        <f t="shared" si="463"/>
        <v>603.68101204959908</v>
      </c>
      <c r="AB459" s="54">
        <f t="shared" si="464"/>
        <v>2357.5859909551873</v>
      </c>
      <c r="AC459" s="54">
        <f t="shared" si="464"/>
        <v>783.2159969952138</v>
      </c>
      <c r="AD459" s="54">
        <f t="shared" si="465"/>
        <v>203.35700000000003</v>
      </c>
      <c r="AE459" s="54">
        <f t="shared" si="464"/>
        <v>0</v>
      </c>
      <c r="AF459" s="54">
        <f t="shared" si="464"/>
        <v>0</v>
      </c>
      <c r="AG459" s="54"/>
      <c r="AH459" s="42">
        <f>SUM(AA459:AG459)</f>
        <v>3947.84</v>
      </c>
      <c r="AI459" s="56">
        <f>I459-Z459</f>
        <v>-7.4600000000000364</v>
      </c>
    </row>
    <row r="460" spans="1:35" x14ac:dyDescent="0.25">
      <c r="A460" s="31"/>
      <c r="B460" s="52"/>
      <c r="C460" s="33"/>
      <c r="D460" s="33"/>
      <c r="E460" s="33"/>
      <c r="F460" s="35"/>
      <c r="G460" s="35"/>
      <c r="H460" s="35"/>
      <c r="I460" s="51"/>
      <c r="J460" s="41"/>
      <c r="K460" s="41"/>
      <c r="L460" s="41"/>
      <c r="M460" s="41"/>
      <c r="N460" s="41"/>
      <c r="O460" s="41"/>
      <c r="P460" s="41"/>
      <c r="Q460" s="40">
        <f t="shared" si="461"/>
        <v>0</v>
      </c>
      <c r="R460" s="51"/>
      <c r="S460" s="41"/>
      <c r="T460" s="41"/>
      <c r="U460" s="41"/>
      <c r="V460" s="41">
        <f t="shared" si="462"/>
        <v>0</v>
      </c>
      <c r="W460" s="51"/>
      <c r="X460" s="51"/>
      <c r="Y460" s="41"/>
      <c r="Z460" s="40"/>
      <c r="AA460" s="54">
        <f t="shared" si="463"/>
        <v>0</v>
      </c>
      <c r="AB460" s="54"/>
      <c r="AC460" s="54"/>
      <c r="AD460" s="54">
        <f t="shared" si="465"/>
        <v>0</v>
      </c>
      <c r="AE460" s="54"/>
      <c r="AF460" s="54"/>
      <c r="AG460" s="54"/>
      <c r="AH460" s="42"/>
      <c r="AI460" s="56"/>
    </row>
    <row r="461" spans="1:35" x14ac:dyDescent="0.25">
      <c r="A461" s="31">
        <v>8</v>
      </c>
      <c r="B461" s="52">
        <v>175.3</v>
      </c>
      <c r="C461" s="33">
        <v>2.2999999999999998</v>
      </c>
      <c r="D461" s="33">
        <v>8.85</v>
      </c>
      <c r="E461" s="33">
        <v>2.66</v>
      </c>
      <c r="F461" s="35">
        <v>0.77</v>
      </c>
      <c r="G461" s="35"/>
      <c r="H461" s="35"/>
      <c r="I461" s="51">
        <v>2571.65</v>
      </c>
      <c r="J461" s="41">
        <f>I461-K461-L461-M461-N461-O461</f>
        <v>418.96600000000012</v>
      </c>
      <c r="K461" s="41">
        <f>B461*D461</f>
        <v>1551.405</v>
      </c>
      <c r="L461" s="41">
        <f>E461*B461</f>
        <v>466.29800000000006</v>
      </c>
      <c r="M461" s="41">
        <f>F461*B461</f>
        <v>134.98100000000002</v>
      </c>
      <c r="N461" s="41">
        <f>G461*B461</f>
        <v>0</v>
      </c>
      <c r="O461" s="41">
        <f>H461*B461</f>
        <v>0</v>
      </c>
      <c r="P461" s="41">
        <f t="shared" si="460"/>
        <v>0.27780607780996636</v>
      </c>
      <c r="Q461" s="40">
        <f t="shared" si="461"/>
        <v>2571.65</v>
      </c>
      <c r="R461" s="51">
        <v>714.42</v>
      </c>
      <c r="S461" s="41">
        <f>R461-T461-U461-V461-W461-X461</f>
        <v>116.39130119573031</v>
      </c>
      <c r="T461" s="41">
        <f>P461*K461</f>
        <v>430.98973814477085</v>
      </c>
      <c r="U461" s="41">
        <f>L461*P461</f>
        <v>129.54041847063172</v>
      </c>
      <c r="V461" s="41">
        <f t="shared" si="462"/>
        <v>37.498542188867077</v>
      </c>
      <c r="W461" s="51"/>
      <c r="X461" s="51"/>
      <c r="Y461" s="41"/>
      <c r="Z461" s="40">
        <f>SUM(S461:Y461)</f>
        <v>714.42</v>
      </c>
      <c r="AA461" s="54">
        <f t="shared" si="463"/>
        <v>18.908843384597361</v>
      </c>
      <c r="AB461" s="54">
        <f>T461</f>
        <v>430.98973814477085</v>
      </c>
      <c r="AC461" s="54">
        <f>U461</f>
        <v>129.54041847063172</v>
      </c>
      <c r="AD461" s="54">
        <f t="shared" si="465"/>
        <v>134.98100000000002</v>
      </c>
      <c r="AE461" s="54">
        <f>W461</f>
        <v>0</v>
      </c>
      <c r="AF461" s="54">
        <f>X461</f>
        <v>0</v>
      </c>
      <c r="AG461" s="54"/>
      <c r="AH461" s="42">
        <f>SUM(AA461:AG461)</f>
        <v>714.42</v>
      </c>
      <c r="AI461" s="56">
        <f>I461-Z461</f>
        <v>1857.23</v>
      </c>
    </row>
    <row r="462" spans="1:35" x14ac:dyDescent="0.25">
      <c r="A462" s="31"/>
      <c r="B462" s="52"/>
      <c r="C462" s="33"/>
      <c r="D462" s="33"/>
      <c r="E462" s="33"/>
      <c r="F462" s="35"/>
      <c r="G462" s="35"/>
      <c r="H462" s="35"/>
      <c r="I462" s="51"/>
      <c r="J462" s="41"/>
      <c r="K462" s="41"/>
      <c r="L462" s="41"/>
      <c r="M462" s="41"/>
      <c r="N462" s="41"/>
      <c r="O462" s="41"/>
      <c r="P462" s="41"/>
      <c r="Q462" s="40">
        <f t="shared" si="461"/>
        <v>0</v>
      </c>
      <c r="R462" s="51"/>
      <c r="S462" s="41"/>
      <c r="T462" s="41"/>
      <c r="U462" s="41"/>
      <c r="V462" s="41">
        <f t="shared" si="462"/>
        <v>0</v>
      </c>
      <c r="W462" s="51"/>
      <c r="X462" s="51"/>
      <c r="Y462" s="41"/>
      <c r="Z462" s="40"/>
      <c r="AA462" s="54">
        <f t="shared" si="463"/>
        <v>0</v>
      </c>
      <c r="AB462" s="54"/>
      <c r="AC462" s="54"/>
      <c r="AD462" s="54">
        <f t="shared" si="465"/>
        <v>0</v>
      </c>
      <c r="AE462" s="54"/>
      <c r="AF462" s="54"/>
      <c r="AG462" s="54"/>
      <c r="AH462" s="42"/>
      <c r="AI462" s="56"/>
    </row>
    <row r="463" spans="1:35" x14ac:dyDescent="0.25">
      <c r="A463" s="31"/>
      <c r="B463" s="52"/>
      <c r="C463" s="33"/>
      <c r="D463" s="33"/>
      <c r="E463" s="33"/>
      <c r="F463" s="35"/>
      <c r="G463" s="35"/>
      <c r="H463" s="35"/>
      <c r="I463" s="51"/>
      <c r="J463" s="41"/>
      <c r="K463" s="41"/>
      <c r="L463" s="41"/>
      <c r="M463" s="41"/>
      <c r="N463" s="41"/>
      <c r="O463" s="41"/>
      <c r="P463" s="41"/>
      <c r="Q463" s="40">
        <f t="shared" si="461"/>
        <v>0</v>
      </c>
      <c r="R463" s="51"/>
      <c r="S463" s="41"/>
      <c r="T463" s="41"/>
      <c r="U463" s="41"/>
      <c r="V463" s="41">
        <f t="shared" si="462"/>
        <v>0</v>
      </c>
      <c r="W463" s="51"/>
      <c r="X463" s="51"/>
      <c r="Y463" s="41"/>
      <c r="Z463" s="40"/>
      <c r="AA463" s="54">
        <f t="shared" si="463"/>
        <v>0</v>
      </c>
      <c r="AB463" s="54"/>
      <c r="AC463" s="54"/>
      <c r="AD463" s="54">
        <f t="shared" si="465"/>
        <v>0</v>
      </c>
      <c r="AE463" s="54"/>
      <c r="AF463" s="54"/>
      <c r="AG463" s="54"/>
      <c r="AH463" s="42"/>
      <c r="AI463" s="56"/>
    </row>
    <row r="464" spans="1:35" x14ac:dyDescent="0.25">
      <c r="A464" s="31">
        <v>11</v>
      </c>
      <c r="B464" s="52">
        <v>27.6</v>
      </c>
      <c r="C464" s="33">
        <v>2.48</v>
      </c>
      <c r="D464" s="33">
        <v>8.57</v>
      </c>
      <c r="E464" s="33">
        <v>3.83</v>
      </c>
      <c r="F464" s="35">
        <v>0.77</v>
      </c>
      <c r="G464" s="35">
        <v>5.51</v>
      </c>
      <c r="H464" s="35"/>
      <c r="I464" s="51">
        <v>597.54</v>
      </c>
      <c r="J464" s="41">
        <f>I464-K464-L464-M464-N464</f>
        <v>81.971999999999895</v>
      </c>
      <c r="K464" s="41">
        <f>B464*D464</f>
        <v>236.53200000000001</v>
      </c>
      <c r="L464" s="41">
        <f>E464*B464</f>
        <v>105.70800000000001</v>
      </c>
      <c r="M464" s="41">
        <f>F464*B464</f>
        <v>21.252000000000002</v>
      </c>
      <c r="N464" s="41">
        <f>G464*B464</f>
        <v>152.07599999999999</v>
      </c>
      <c r="O464" s="41"/>
      <c r="P464" s="41">
        <f t="shared" si="460"/>
        <v>1</v>
      </c>
      <c r="Q464" s="40">
        <f t="shared" si="461"/>
        <v>597.54</v>
      </c>
      <c r="R464" s="51">
        <v>597.54</v>
      </c>
      <c r="S464" s="41">
        <f>R464-T464-U464-V464-W464-X464</f>
        <v>81.967999999999876</v>
      </c>
      <c r="T464" s="41">
        <f>P464*K464</f>
        <v>236.53200000000001</v>
      </c>
      <c r="U464" s="41">
        <f>L464*P464</f>
        <v>105.70800000000001</v>
      </c>
      <c r="V464" s="41">
        <f t="shared" si="462"/>
        <v>21.252000000000002</v>
      </c>
      <c r="W464" s="51"/>
      <c r="X464" s="51">
        <v>152.08000000000001</v>
      </c>
      <c r="Y464" s="41"/>
      <c r="Z464" s="40">
        <f>SUM(S464:Y464)</f>
        <v>597.54</v>
      </c>
      <c r="AA464" s="54">
        <f t="shared" si="463"/>
        <v>81.967999999999876</v>
      </c>
      <c r="AB464" s="54">
        <f t="shared" ref="AB464:AF466" si="466">T464</f>
        <v>236.53200000000001</v>
      </c>
      <c r="AC464" s="54">
        <f t="shared" si="466"/>
        <v>105.70800000000001</v>
      </c>
      <c r="AD464" s="54">
        <f t="shared" si="465"/>
        <v>21.252000000000002</v>
      </c>
      <c r="AE464" s="54">
        <f t="shared" si="466"/>
        <v>0</v>
      </c>
      <c r="AF464" s="54">
        <f t="shared" si="466"/>
        <v>152.08000000000001</v>
      </c>
      <c r="AG464" s="54"/>
      <c r="AH464" s="42">
        <f>SUM(AA464:AG464)</f>
        <v>597.54</v>
      </c>
      <c r="AI464" s="56">
        <f>I464-Z464</f>
        <v>0</v>
      </c>
    </row>
    <row r="465" spans="1:35" x14ac:dyDescent="0.25">
      <c r="A465" s="31">
        <v>12</v>
      </c>
      <c r="B465" s="52">
        <v>132.1</v>
      </c>
      <c r="C465" s="33">
        <v>2.2999999999999998</v>
      </c>
      <c r="D465" s="33">
        <v>8.07</v>
      </c>
      <c r="E465" s="33">
        <v>3.28</v>
      </c>
      <c r="F465" s="35">
        <v>0.77</v>
      </c>
      <c r="G465" s="35"/>
      <c r="H465" s="35"/>
      <c r="I465" s="51">
        <v>1898.28</v>
      </c>
      <c r="J465" s="41">
        <f>I465-K465-L465-M465-N465</f>
        <v>297.22800000000001</v>
      </c>
      <c r="K465" s="41">
        <f>B465*D465</f>
        <v>1066.047</v>
      </c>
      <c r="L465" s="41">
        <f>E465*B465</f>
        <v>433.28799999999995</v>
      </c>
      <c r="M465" s="41">
        <f>F465*B465</f>
        <v>101.717</v>
      </c>
      <c r="N465" s="41">
        <f>G465*B465</f>
        <v>0</v>
      </c>
      <c r="O465" s="41"/>
      <c r="P465" s="41">
        <f t="shared" si="460"/>
        <v>0</v>
      </c>
      <c r="Q465" s="40">
        <f t="shared" si="461"/>
        <v>1898.28</v>
      </c>
      <c r="R465" s="51"/>
      <c r="S465" s="41">
        <f>R465-T465-U465-V465-W465-X465</f>
        <v>0</v>
      </c>
      <c r="T465" s="41">
        <f>P465*K465</f>
        <v>0</v>
      </c>
      <c r="U465" s="41">
        <f>L465*P465</f>
        <v>0</v>
      </c>
      <c r="V465" s="41">
        <f t="shared" si="462"/>
        <v>0</v>
      </c>
      <c r="W465" s="51"/>
      <c r="X465" s="51"/>
      <c r="Y465" s="41"/>
      <c r="Z465" s="40">
        <f>SUM(S465:Y465)</f>
        <v>0</v>
      </c>
      <c r="AA465" s="54">
        <f t="shared" si="463"/>
        <v>-101.717</v>
      </c>
      <c r="AB465" s="54">
        <f t="shared" si="466"/>
        <v>0</v>
      </c>
      <c r="AC465" s="54">
        <f t="shared" si="466"/>
        <v>0</v>
      </c>
      <c r="AD465" s="54">
        <f t="shared" si="465"/>
        <v>101.717</v>
      </c>
      <c r="AE465" s="54">
        <f t="shared" si="466"/>
        <v>0</v>
      </c>
      <c r="AF465" s="54">
        <f t="shared" si="466"/>
        <v>0</v>
      </c>
      <c r="AG465" s="54"/>
      <c r="AH465" s="42">
        <f>SUM(AA465:AG465)</f>
        <v>0</v>
      </c>
      <c r="AI465" s="56">
        <f>I465-Z465</f>
        <v>1898.28</v>
      </c>
    </row>
    <row r="466" spans="1:35" x14ac:dyDescent="0.25">
      <c r="A466" s="31">
        <v>16</v>
      </c>
      <c r="B466" s="52">
        <v>116.9</v>
      </c>
      <c r="C466" s="33">
        <v>2.2999999999999998</v>
      </c>
      <c r="D466" s="33">
        <v>8.9700000000000006</v>
      </c>
      <c r="E466" s="33">
        <v>3.26</v>
      </c>
      <c r="F466" s="35">
        <v>0.77</v>
      </c>
      <c r="G466" s="35"/>
      <c r="H466" s="35"/>
      <c r="I466" s="51">
        <v>1765.19</v>
      </c>
      <c r="J466" s="41">
        <f>I466-K466-L466-M466-N466</f>
        <v>245.48999999999998</v>
      </c>
      <c r="K466" s="41">
        <f>B466*D466</f>
        <v>1048.5930000000001</v>
      </c>
      <c r="L466" s="41">
        <f>E466*B466</f>
        <v>381.09399999999999</v>
      </c>
      <c r="M466" s="41">
        <f>F466*B466</f>
        <v>90.013000000000005</v>
      </c>
      <c r="N466" s="41">
        <f>G466*B466</f>
        <v>0</v>
      </c>
      <c r="O466" s="41"/>
      <c r="P466" s="41">
        <f t="shared" si="460"/>
        <v>2.9999999999999996</v>
      </c>
      <c r="Q466" s="40">
        <f t="shared" si="461"/>
        <v>1765.19</v>
      </c>
      <c r="R466" s="51">
        <v>5295.57</v>
      </c>
      <c r="S466" s="41">
        <f>R466-T466-U466-V466-W466-X466</f>
        <v>736.47000000000025</v>
      </c>
      <c r="T466" s="41">
        <f>P466*K466</f>
        <v>3145.7789999999995</v>
      </c>
      <c r="U466" s="41">
        <f>L466*P466</f>
        <v>1143.2819999999999</v>
      </c>
      <c r="V466" s="41">
        <f t="shared" si="462"/>
        <v>270.03899999999999</v>
      </c>
      <c r="W466" s="51"/>
      <c r="X466" s="51"/>
      <c r="Y466" s="41"/>
      <c r="Z466" s="40">
        <f>SUM(S466:Y466)</f>
        <v>5295.57</v>
      </c>
      <c r="AA466" s="54">
        <f t="shared" si="463"/>
        <v>916.49600000000021</v>
      </c>
      <c r="AB466" s="54">
        <f t="shared" si="466"/>
        <v>3145.7789999999995</v>
      </c>
      <c r="AC466" s="54">
        <f t="shared" si="466"/>
        <v>1143.2819999999999</v>
      </c>
      <c r="AD466" s="54">
        <f t="shared" si="465"/>
        <v>90.013000000000005</v>
      </c>
      <c r="AE466" s="54">
        <f t="shared" si="466"/>
        <v>0</v>
      </c>
      <c r="AF466" s="54">
        <f t="shared" si="466"/>
        <v>0</v>
      </c>
      <c r="AG466" s="54"/>
      <c r="AH466" s="42">
        <f>SUM(AA466:AG466)</f>
        <v>5295.57</v>
      </c>
      <c r="AI466" s="56">
        <f>I466-Z466</f>
        <v>-3530.3799999999997</v>
      </c>
    </row>
    <row r="467" spans="1:35" x14ac:dyDescent="0.25">
      <c r="A467" s="70" t="s">
        <v>37</v>
      </c>
      <c r="B467" s="71">
        <f>SUM(B456:B466)</f>
        <v>2009.7</v>
      </c>
      <c r="C467" s="33"/>
      <c r="D467" s="34"/>
      <c r="E467" s="34"/>
      <c r="F467" s="35"/>
      <c r="G467" s="35"/>
      <c r="H467" s="35"/>
      <c r="I467" s="43">
        <f>SUM(I456:I466)</f>
        <v>30553.75</v>
      </c>
      <c r="J467" s="43">
        <f t="shared" ref="J467:O467" si="467">SUM(J456:J466)</f>
        <v>4504.4559999999983</v>
      </c>
      <c r="K467" s="43">
        <f t="shared" si="467"/>
        <v>17785.403000000002</v>
      </c>
      <c r="L467" s="43">
        <f t="shared" si="467"/>
        <v>6564.3459999999986</v>
      </c>
      <c r="M467" s="43">
        <f t="shared" si="467"/>
        <v>1547.4690000000001</v>
      </c>
      <c r="N467" s="43">
        <f t="shared" si="467"/>
        <v>152.07599999999999</v>
      </c>
      <c r="O467" s="43">
        <f t="shared" si="467"/>
        <v>0</v>
      </c>
      <c r="P467" s="41">
        <f t="shared" si="460"/>
        <v>1.0175133985190032</v>
      </c>
      <c r="Q467" s="40">
        <f t="shared" si="461"/>
        <v>30553.75</v>
      </c>
      <c r="R467" s="43">
        <f>SUM(R456:R466)</f>
        <v>31088.85</v>
      </c>
      <c r="S467" s="43">
        <f>SUM(S456:S466)</f>
        <v>4569.4273538104135</v>
      </c>
      <c r="T467" s="43">
        <f>SUM(T456:T466)</f>
        <v>18066.621075460393</v>
      </c>
      <c r="U467" s="43">
        <f>SUM(U456:U466)</f>
        <v>6725.3804235038315</v>
      </c>
      <c r="V467" s="43">
        <f>SUM(V456:V466)</f>
        <v>1575.3411472253601</v>
      </c>
      <c r="W467" s="43">
        <f t="shared" ref="W467:X467" si="468">SUM(W456:W466)</f>
        <v>0</v>
      </c>
      <c r="X467" s="43">
        <f t="shared" si="468"/>
        <v>152.08000000000001</v>
      </c>
      <c r="Y467" s="41"/>
      <c r="Z467" s="40">
        <f>SUM(S467:Y467)</f>
        <v>31088.850000000002</v>
      </c>
      <c r="AA467" s="55">
        <f t="shared" ref="AA467:AF467" si="469">SUM(AA456:AA466)</f>
        <v>4597.2995010357736</v>
      </c>
      <c r="AB467" s="55">
        <f t="shared" si="469"/>
        <v>18066.621075460393</v>
      </c>
      <c r="AC467" s="55">
        <f t="shared" si="469"/>
        <v>6725.3804235038315</v>
      </c>
      <c r="AD467" s="55">
        <f t="shared" si="469"/>
        <v>1547.4690000000001</v>
      </c>
      <c r="AE467" s="55">
        <f t="shared" si="469"/>
        <v>0</v>
      </c>
      <c r="AF467" s="55">
        <f t="shared" si="469"/>
        <v>152.08000000000001</v>
      </c>
      <c r="AG467" s="54"/>
      <c r="AH467" s="42">
        <f>SUM(AH456:AH466)</f>
        <v>31088.85</v>
      </c>
      <c r="AI467" s="56">
        <f>SUM(AI456:AI466)</f>
        <v>-535.099999999999</v>
      </c>
    </row>
    <row r="468" spans="1:35" x14ac:dyDescent="0.25">
      <c r="A468" s="6" t="s">
        <v>56</v>
      </c>
      <c r="B468" s="37"/>
      <c r="C468" s="7"/>
      <c r="D468" s="24"/>
      <c r="E468" s="24"/>
      <c r="F468" s="24"/>
      <c r="G468" s="25"/>
      <c r="H468" s="25"/>
      <c r="I468" s="26"/>
      <c r="J468" s="85"/>
      <c r="K468" s="85"/>
      <c r="L468" s="85"/>
      <c r="M468" s="85"/>
      <c r="N468" s="85"/>
      <c r="O468" s="86"/>
      <c r="P468" s="41"/>
      <c r="Q468" s="115"/>
      <c r="R468" s="85"/>
      <c r="S468" s="85"/>
      <c r="T468" s="85"/>
      <c r="U468" s="85"/>
      <c r="V468" s="85"/>
      <c r="W468" s="85"/>
      <c r="X468" s="86"/>
      <c r="Y468" s="86"/>
      <c r="Z468" s="85"/>
      <c r="AA468" s="29"/>
      <c r="AB468" s="29"/>
      <c r="AC468" s="29"/>
      <c r="AD468" s="29"/>
      <c r="AE468" s="29"/>
      <c r="AF468" s="29"/>
      <c r="AG468" s="29"/>
      <c r="AH468" s="30"/>
      <c r="AI468" s="36"/>
    </row>
    <row r="469" spans="1:35" x14ac:dyDescent="0.25">
      <c r="A469" s="31">
        <v>1</v>
      </c>
      <c r="B469" s="52">
        <v>18.8</v>
      </c>
      <c r="C469" s="33">
        <v>2.2999999999999998</v>
      </c>
      <c r="D469" s="33">
        <v>9.27</v>
      </c>
      <c r="E469" s="33">
        <v>10.1</v>
      </c>
      <c r="F469" s="35">
        <v>0.77</v>
      </c>
      <c r="G469" s="35"/>
      <c r="H469" s="35"/>
      <c r="I469" s="51">
        <v>426.76</v>
      </c>
      <c r="J469" s="41">
        <f>I469-K469-L469-M469-N469</f>
        <v>48.127999999999986</v>
      </c>
      <c r="K469" s="41">
        <f>B469*D469</f>
        <v>174.27600000000001</v>
      </c>
      <c r="L469" s="41">
        <f>E469*B469</f>
        <v>189.88</v>
      </c>
      <c r="M469" s="41">
        <f>F469*B469</f>
        <v>14.476000000000001</v>
      </c>
      <c r="N469" s="41">
        <f>G469*B469</f>
        <v>0</v>
      </c>
      <c r="O469" s="41"/>
      <c r="P469" s="41">
        <f t="shared" si="460"/>
        <v>1</v>
      </c>
      <c r="Q469" s="40">
        <f t="shared" si="461"/>
        <v>426.76</v>
      </c>
      <c r="R469" s="51">
        <v>426.76</v>
      </c>
      <c r="S469" s="41">
        <f>R469-T469-U469-V469-W469-X469</f>
        <v>48.127999999999986</v>
      </c>
      <c r="T469" s="41">
        <f>P469*K469</f>
        <v>174.27600000000001</v>
      </c>
      <c r="U469" s="41">
        <f>L469*P469</f>
        <v>189.88</v>
      </c>
      <c r="V469" s="41">
        <f t="shared" ref="V469:V484" si="470">P469*M469</f>
        <v>14.476000000000001</v>
      </c>
      <c r="W469" s="51"/>
      <c r="X469" s="51"/>
      <c r="Y469" s="41"/>
      <c r="Z469" s="40">
        <f>SUM(S469:Y469)</f>
        <v>426.76</v>
      </c>
      <c r="AA469" s="54">
        <f t="shared" ref="AA469:AA484" si="471">Z469-AB469-AC469-AD469-AE469-AF469</f>
        <v>48.127999999999986</v>
      </c>
      <c r="AB469" s="54">
        <f>T469</f>
        <v>174.27600000000001</v>
      </c>
      <c r="AC469" s="54">
        <f>U469</f>
        <v>189.88</v>
      </c>
      <c r="AD469" s="54">
        <f t="shared" ref="AD469:AD484" si="472">M469</f>
        <v>14.476000000000001</v>
      </c>
      <c r="AE469" s="54">
        <f>W469</f>
        <v>0</v>
      </c>
      <c r="AF469" s="54">
        <f>X469</f>
        <v>0</v>
      </c>
      <c r="AG469" s="54"/>
      <c r="AH469" s="42">
        <f>SUM(AA469:AG469)</f>
        <v>426.76</v>
      </c>
      <c r="AI469" s="56">
        <f>I469-Z469</f>
        <v>0</v>
      </c>
    </row>
    <row r="470" spans="1:35" x14ac:dyDescent="0.25">
      <c r="A470" s="31"/>
      <c r="B470" s="52"/>
      <c r="C470" s="33"/>
      <c r="D470" s="33"/>
      <c r="E470" s="33"/>
      <c r="F470" s="35"/>
      <c r="G470" s="35"/>
      <c r="H470" s="35"/>
      <c r="I470" s="51"/>
      <c r="J470" s="41"/>
      <c r="K470" s="41"/>
      <c r="L470" s="41"/>
      <c r="M470" s="41"/>
      <c r="N470" s="41"/>
      <c r="O470" s="41"/>
      <c r="P470" s="41"/>
      <c r="Q470" s="40">
        <f t="shared" si="461"/>
        <v>0</v>
      </c>
      <c r="R470" s="51"/>
      <c r="S470" s="41">
        <f>R470-T470-U470-V470-W470-X470</f>
        <v>0</v>
      </c>
      <c r="T470" s="41"/>
      <c r="U470" s="41"/>
      <c r="V470" s="41">
        <f t="shared" si="470"/>
        <v>0</v>
      </c>
      <c r="W470" s="51"/>
      <c r="X470" s="51"/>
      <c r="Y470" s="41"/>
      <c r="Z470" s="40"/>
      <c r="AA470" s="54">
        <f t="shared" si="471"/>
        <v>0</v>
      </c>
      <c r="AB470" s="54"/>
      <c r="AC470" s="54"/>
      <c r="AD470" s="54">
        <f t="shared" si="472"/>
        <v>0</v>
      </c>
      <c r="AE470" s="54"/>
      <c r="AF470" s="54"/>
      <c r="AG470" s="54"/>
      <c r="AH470" s="42"/>
      <c r="AI470" s="56"/>
    </row>
    <row r="471" spans="1:35" x14ac:dyDescent="0.25">
      <c r="A471" s="31"/>
      <c r="B471" s="52"/>
      <c r="C471" s="33"/>
      <c r="D471" s="33"/>
      <c r="E471" s="33"/>
      <c r="F471" s="35"/>
      <c r="G471" s="35"/>
      <c r="H471" s="35"/>
      <c r="I471" s="51"/>
      <c r="J471" s="41"/>
      <c r="K471" s="41"/>
      <c r="L471" s="41"/>
      <c r="M471" s="41"/>
      <c r="N471" s="41"/>
      <c r="O471" s="41"/>
      <c r="P471" s="41"/>
      <c r="Q471" s="40">
        <f t="shared" si="461"/>
        <v>0</v>
      </c>
      <c r="R471" s="51"/>
      <c r="S471" s="41">
        <f>R471-T471-U471-V471-W471-X471</f>
        <v>0</v>
      </c>
      <c r="T471" s="41"/>
      <c r="U471" s="41"/>
      <c r="V471" s="41">
        <f t="shared" si="470"/>
        <v>0</v>
      </c>
      <c r="W471" s="51"/>
      <c r="X471" s="51"/>
      <c r="Y471" s="41"/>
      <c r="Z471" s="40"/>
      <c r="AA471" s="54">
        <f t="shared" si="471"/>
        <v>0</v>
      </c>
      <c r="AB471" s="54"/>
      <c r="AC471" s="54"/>
      <c r="AD471" s="54">
        <f t="shared" si="472"/>
        <v>0</v>
      </c>
      <c r="AE471" s="54"/>
      <c r="AF471" s="54"/>
      <c r="AG471" s="54"/>
      <c r="AH471" s="42"/>
      <c r="AI471" s="56"/>
    </row>
    <row r="472" spans="1:35" x14ac:dyDescent="0.25">
      <c r="A472" s="31"/>
      <c r="B472" s="52"/>
      <c r="C472" s="33"/>
      <c r="D472" s="33"/>
      <c r="E472" s="33"/>
      <c r="F472" s="35"/>
      <c r="G472" s="35"/>
      <c r="H472" s="35"/>
      <c r="I472" s="51"/>
      <c r="J472" s="41"/>
      <c r="K472" s="41"/>
      <c r="L472" s="41"/>
      <c r="M472" s="41"/>
      <c r="N472" s="41"/>
      <c r="O472" s="41"/>
      <c r="P472" s="41"/>
      <c r="Q472" s="40">
        <f t="shared" si="461"/>
        <v>0</v>
      </c>
      <c r="R472" s="51"/>
      <c r="S472" s="41">
        <f>R472-T472-U472-V472-W472-X472</f>
        <v>0</v>
      </c>
      <c r="T472" s="41"/>
      <c r="U472" s="41"/>
      <c r="V472" s="41">
        <f t="shared" si="470"/>
        <v>0</v>
      </c>
      <c r="W472" s="51"/>
      <c r="X472" s="51"/>
      <c r="Y472" s="41"/>
      <c r="Z472" s="40"/>
      <c r="AA472" s="54">
        <f t="shared" si="471"/>
        <v>0</v>
      </c>
      <c r="AB472" s="54"/>
      <c r="AC472" s="54"/>
      <c r="AD472" s="54">
        <f t="shared" si="472"/>
        <v>0</v>
      </c>
      <c r="AE472" s="54"/>
      <c r="AF472" s="54"/>
      <c r="AG472" s="54"/>
      <c r="AH472" s="42"/>
      <c r="AI472" s="56"/>
    </row>
    <row r="473" spans="1:35" x14ac:dyDescent="0.25">
      <c r="A473" s="31">
        <v>5</v>
      </c>
      <c r="B473" s="52">
        <v>288</v>
      </c>
      <c r="C473" s="33">
        <v>2.2999999999999998</v>
      </c>
      <c r="D473" s="33">
        <v>8.59</v>
      </c>
      <c r="E473" s="33">
        <v>3.72</v>
      </c>
      <c r="F473" s="35">
        <v>0.77</v>
      </c>
      <c r="G473" s="35"/>
      <c r="H473" s="35"/>
      <c r="I473" s="51">
        <v>4371.84</v>
      </c>
      <c r="J473" s="41">
        <f>I473-K473-L473-M473-N473</f>
        <v>604.79999999999995</v>
      </c>
      <c r="K473" s="41">
        <f t="shared" ref="K473:K480" si="473">B473*D473</f>
        <v>2473.92</v>
      </c>
      <c r="L473" s="41">
        <f t="shared" ref="L473:L480" si="474">E473*B473</f>
        <v>1071.3600000000001</v>
      </c>
      <c r="M473" s="41">
        <f t="shared" ref="M473:M480" si="475">F473*B473</f>
        <v>221.76</v>
      </c>
      <c r="N473" s="41">
        <f t="shared" ref="N473:N482" si="476">G473*B473</f>
        <v>0</v>
      </c>
      <c r="O473" s="41"/>
      <c r="P473" s="41">
        <f t="shared" si="460"/>
        <v>0</v>
      </c>
      <c r="Q473" s="40">
        <f t="shared" si="461"/>
        <v>4371.84</v>
      </c>
      <c r="R473" s="51"/>
      <c r="S473" s="41">
        <f>R473-T473-U473-V473-W473-X473</f>
        <v>0</v>
      </c>
      <c r="T473" s="41">
        <f t="shared" ref="T473:T480" si="477">P473*K473</f>
        <v>0</v>
      </c>
      <c r="U473" s="41">
        <f t="shared" ref="U473:U480" si="478">L473*P473</f>
        <v>0</v>
      </c>
      <c r="V473" s="41">
        <f t="shared" si="470"/>
        <v>0</v>
      </c>
      <c r="W473" s="51"/>
      <c r="X473" s="51"/>
      <c r="Y473" s="41"/>
      <c r="Z473" s="40">
        <f t="shared" ref="Z473:Z482" si="479">SUM(S473:Y473)</f>
        <v>0</v>
      </c>
      <c r="AA473" s="54">
        <f t="shared" si="471"/>
        <v>-221.76</v>
      </c>
      <c r="AB473" s="54">
        <f t="shared" ref="AB473:AC482" si="480">T473</f>
        <v>0</v>
      </c>
      <c r="AC473" s="54">
        <f t="shared" si="480"/>
        <v>0</v>
      </c>
      <c r="AD473" s="54">
        <f t="shared" si="472"/>
        <v>221.76</v>
      </c>
      <c r="AE473" s="54">
        <f t="shared" ref="AE473:AF482" si="481">W473</f>
        <v>0</v>
      </c>
      <c r="AF473" s="54">
        <f t="shared" si="481"/>
        <v>0</v>
      </c>
      <c r="AG473" s="54"/>
      <c r="AH473" s="42">
        <f t="shared" ref="AH473:AH482" si="482">SUM(AA473:AG473)</f>
        <v>0</v>
      </c>
      <c r="AI473" s="56">
        <f t="shared" ref="AI473:AI482" si="483">I473-Z473</f>
        <v>4371.84</v>
      </c>
    </row>
    <row r="474" spans="1:35" x14ac:dyDescent="0.25">
      <c r="A474" s="31">
        <v>6</v>
      </c>
      <c r="B474" s="52">
        <v>252.7</v>
      </c>
      <c r="C474" s="33">
        <v>2.2999999999999998</v>
      </c>
      <c r="D474" s="33">
        <v>8.82</v>
      </c>
      <c r="E474" s="33">
        <v>2.5099999999999998</v>
      </c>
      <c r="F474" s="35">
        <v>0.77</v>
      </c>
      <c r="G474" s="35"/>
      <c r="H474" s="35"/>
      <c r="I474" s="51">
        <v>3590.87</v>
      </c>
      <c r="J474" s="41">
        <f>I474-K474-L474-M474-N474</f>
        <v>533.20000000000005</v>
      </c>
      <c r="K474" s="41">
        <f t="shared" si="473"/>
        <v>2228.8139999999999</v>
      </c>
      <c r="L474" s="41">
        <f t="shared" si="474"/>
        <v>634.27699999999993</v>
      </c>
      <c r="M474" s="41">
        <f t="shared" si="475"/>
        <v>194.57900000000001</v>
      </c>
      <c r="N474" s="41">
        <f t="shared" si="476"/>
        <v>0</v>
      </c>
      <c r="O474" s="41"/>
      <c r="P474" s="41">
        <f t="shared" si="460"/>
        <v>0.38150364674855958</v>
      </c>
      <c r="Q474" s="40">
        <f t="shared" si="461"/>
        <v>3590.87</v>
      </c>
      <c r="R474" s="51">
        <v>1369.93</v>
      </c>
      <c r="S474" s="41">
        <f t="shared" ref="S474:S482" si="484">R474-T474-U474-V474-W474-X474</f>
        <v>203.41774444633194</v>
      </c>
      <c r="T474" s="41">
        <f t="shared" si="477"/>
        <v>850.30066892424406</v>
      </c>
      <c r="U474" s="41">
        <f t="shared" si="478"/>
        <v>241.97898854873608</v>
      </c>
      <c r="V474" s="41">
        <f t="shared" si="470"/>
        <v>74.232598080687978</v>
      </c>
      <c r="W474" s="51"/>
      <c r="X474" s="51"/>
      <c r="Y474" s="41"/>
      <c r="Z474" s="40">
        <f t="shared" si="479"/>
        <v>1369.93</v>
      </c>
      <c r="AA474" s="54">
        <f t="shared" si="471"/>
        <v>83.071342527019908</v>
      </c>
      <c r="AB474" s="54">
        <f t="shared" si="480"/>
        <v>850.30066892424406</v>
      </c>
      <c r="AC474" s="54">
        <f t="shared" si="480"/>
        <v>241.97898854873608</v>
      </c>
      <c r="AD474" s="54">
        <f t="shared" si="472"/>
        <v>194.57900000000001</v>
      </c>
      <c r="AE474" s="54">
        <f t="shared" si="481"/>
        <v>0</v>
      </c>
      <c r="AF474" s="54">
        <f t="shared" si="481"/>
        <v>0</v>
      </c>
      <c r="AG474" s="54"/>
      <c r="AH474" s="42">
        <f t="shared" si="482"/>
        <v>1369.93</v>
      </c>
      <c r="AI474" s="56">
        <f t="shared" si="483"/>
        <v>2220.9399999999996</v>
      </c>
    </row>
    <row r="475" spans="1:35" x14ac:dyDescent="0.25">
      <c r="A475" s="31">
        <v>7</v>
      </c>
      <c r="B475" s="52">
        <v>121.7</v>
      </c>
      <c r="C475" s="33">
        <v>2.2999999999999998</v>
      </c>
      <c r="D475" s="33">
        <v>9.19</v>
      </c>
      <c r="E475" s="33">
        <v>3.45</v>
      </c>
      <c r="F475" s="35">
        <v>0.77</v>
      </c>
      <c r="G475" s="35"/>
      <c r="H475" s="35"/>
      <c r="I475" s="51">
        <v>1917.99</v>
      </c>
      <c r="J475" s="41">
        <f>I475-K475-L475-M475-N475-O475</f>
        <v>285.99299999999999</v>
      </c>
      <c r="K475" s="41">
        <f t="shared" si="473"/>
        <v>1118.423</v>
      </c>
      <c r="L475" s="41">
        <f t="shared" si="474"/>
        <v>419.86500000000001</v>
      </c>
      <c r="M475" s="41">
        <f t="shared" si="475"/>
        <v>93.709000000000003</v>
      </c>
      <c r="N475" s="41">
        <f t="shared" si="476"/>
        <v>0</v>
      </c>
      <c r="O475" s="41">
        <f>H475*B475</f>
        <v>0</v>
      </c>
      <c r="P475" s="41">
        <f t="shared" si="460"/>
        <v>0</v>
      </c>
      <c r="Q475" s="40">
        <f t="shared" si="461"/>
        <v>1917.99</v>
      </c>
      <c r="R475" s="51"/>
      <c r="S475" s="41">
        <f t="shared" si="484"/>
        <v>0</v>
      </c>
      <c r="T475" s="41">
        <f t="shared" si="477"/>
        <v>0</v>
      </c>
      <c r="U475" s="41">
        <f t="shared" si="478"/>
        <v>0</v>
      </c>
      <c r="V475" s="41">
        <f t="shared" si="470"/>
        <v>0</v>
      </c>
      <c r="W475" s="51"/>
      <c r="X475" s="51"/>
      <c r="Y475" s="41"/>
      <c r="Z475" s="40">
        <f t="shared" si="479"/>
        <v>0</v>
      </c>
      <c r="AA475" s="54">
        <f t="shared" si="471"/>
        <v>-93.709000000000003</v>
      </c>
      <c r="AB475" s="54">
        <f t="shared" si="480"/>
        <v>0</v>
      </c>
      <c r="AC475" s="54">
        <f t="shared" si="480"/>
        <v>0</v>
      </c>
      <c r="AD475" s="54">
        <f t="shared" si="472"/>
        <v>93.709000000000003</v>
      </c>
      <c r="AE475" s="54">
        <f t="shared" si="481"/>
        <v>0</v>
      </c>
      <c r="AF475" s="54">
        <f t="shared" si="481"/>
        <v>0</v>
      </c>
      <c r="AG475" s="54"/>
      <c r="AH475" s="42">
        <f t="shared" si="482"/>
        <v>0</v>
      </c>
      <c r="AI475" s="56">
        <f t="shared" si="483"/>
        <v>1917.99</v>
      </c>
    </row>
    <row r="476" spans="1:35" x14ac:dyDescent="0.25">
      <c r="A476" s="31">
        <v>8</v>
      </c>
      <c r="B476" s="52"/>
      <c r="C476" s="33">
        <v>2.2999999999999998</v>
      </c>
      <c r="D476" s="33">
        <v>8.57</v>
      </c>
      <c r="E476" s="33">
        <v>3.07</v>
      </c>
      <c r="F476" s="35">
        <v>0.77</v>
      </c>
      <c r="G476" s="35"/>
      <c r="H476" s="35"/>
      <c r="I476" s="51"/>
      <c r="J476" s="41"/>
      <c r="K476" s="41"/>
      <c r="L476" s="41"/>
      <c r="M476" s="41"/>
      <c r="N476" s="41"/>
      <c r="O476" s="41"/>
      <c r="P476" s="41"/>
      <c r="Q476" s="40"/>
      <c r="R476" s="51"/>
      <c r="S476" s="41"/>
      <c r="T476" s="41"/>
      <c r="U476" s="41"/>
      <c r="V476" s="41"/>
      <c r="W476" s="51"/>
      <c r="X476" s="51"/>
      <c r="Y476" s="41"/>
      <c r="Z476" s="40"/>
      <c r="AA476" s="54"/>
      <c r="AB476" s="54"/>
      <c r="AC476" s="54"/>
      <c r="AD476" s="54"/>
      <c r="AE476" s="54"/>
      <c r="AF476" s="54"/>
      <c r="AG476" s="54"/>
      <c r="AH476" s="42"/>
      <c r="AI476" s="56"/>
    </row>
    <row r="477" spans="1:35" x14ac:dyDescent="0.25">
      <c r="A477" s="31">
        <v>9</v>
      </c>
      <c r="B477" s="52">
        <v>281.60000000000002</v>
      </c>
      <c r="C477" s="33">
        <v>2.2999999999999998</v>
      </c>
      <c r="D477" s="33">
        <v>8.83</v>
      </c>
      <c r="E477" s="33">
        <v>3.26</v>
      </c>
      <c r="F477" s="35">
        <v>0.77</v>
      </c>
      <c r="G477" s="35"/>
      <c r="H477" s="35"/>
      <c r="I477" s="51">
        <v>4269.0600000000004</v>
      </c>
      <c r="J477" s="41">
        <f>I477-K477-L477-M477-N477-O477</f>
        <v>647.6840000000002</v>
      </c>
      <c r="K477" s="41">
        <f t="shared" si="473"/>
        <v>2486.5280000000002</v>
      </c>
      <c r="L477" s="41">
        <f t="shared" si="474"/>
        <v>918.01599999999996</v>
      </c>
      <c r="M477" s="41">
        <f t="shared" si="475"/>
        <v>216.83200000000002</v>
      </c>
      <c r="N477" s="41">
        <f t="shared" si="476"/>
        <v>0</v>
      </c>
      <c r="O477" s="41">
        <f>H477*B477</f>
        <v>0</v>
      </c>
      <c r="P477" s="41">
        <f t="shared" si="460"/>
        <v>1</v>
      </c>
      <c r="Q477" s="40">
        <f t="shared" si="461"/>
        <v>4269.0600000000004</v>
      </c>
      <c r="R477" s="51">
        <v>4269.0600000000004</v>
      </c>
      <c r="S477" s="41">
        <f t="shared" si="484"/>
        <v>647.6840000000002</v>
      </c>
      <c r="T477" s="41">
        <f t="shared" si="477"/>
        <v>2486.5280000000002</v>
      </c>
      <c r="U477" s="41">
        <f t="shared" si="478"/>
        <v>918.01599999999996</v>
      </c>
      <c r="V477" s="41">
        <f t="shared" si="470"/>
        <v>216.83200000000002</v>
      </c>
      <c r="W477" s="51"/>
      <c r="X477" s="51"/>
      <c r="Y477" s="41"/>
      <c r="Z477" s="40">
        <f t="shared" si="479"/>
        <v>4269.0600000000004</v>
      </c>
      <c r="AA477" s="54">
        <f t="shared" si="471"/>
        <v>647.6840000000002</v>
      </c>
      <c r="AB477" s="54">
        <f t="shared" si="480"/>
        <v>2486.5280000000002</v>
      </c>
      <c r="AC477" s="54">
        <f t="shared" si="480"/>
        <v>918.01599999999996</v>
      </c>
      <c r="AD477" s="54">
        <f t="shared" si="472"/>
        <v>216.83200000000002</v>
      </c>
      <c r="AE477" s="54">
        <f t="shared" si="481"/>
        <v>0</v>
      </c>
      <c r="AF477" s="54">
        <f t="shared" si="481"/>
        <v>0</v>
      </c>
      <c r="AG477" s="54"/>
      <c r="AH477" s="42">
        <f t="shared" si="482"/>
        <v>4269.0600000000004</v>
      </c>
      <c r="AI477" s="56">
        <f t="shared" si="483"/>
        <v>0</v>
      </c>
    </row>
    <row r="478" spans="1:35" x14ac:dyDescent="0.25">
      <c r="A478" s="31">
        <v>10</v>
      </c>
      <c r="B478" s="52">
        <v>387.7</v>
      </c>
      <c r="C478" s="33">
        <v>2.2999999999999998</v>
      </c>
      <c r="D478" s="33">
        <v>8.52</v>
      </c>
      <c r="E478" s="33">
        <v>3.97</v>
      </c>
      <c r="F478" s="35">
        <v>0.77</v>
      </c>
      <c r="G478" s="35"/>
      <c r="H478" s="35"/>
      <c r="I478" s="51">
        <v>6032.31</v>
      </c>
      <c r="J478" s="41">
        <f>I478-K478-L478-M478-N478</f>
        <v>891.40800000000058</v>
      </c>
      <c r="K478" s="41">
        <f t="shared" si="473"/>
        <v>3303.2039999999997</v>
      </c>
      <c r="L478" s="41">
        <f t="shared" si="474"/>
        <v>1539.1690000000001</v>
      </c>
      <c r="M478" s="41">
        <f t="shared" si="475"/>
        <v>298.529</v>
      </c>
      <c r="N478" s="41">
        <f t="shared" si="476"/>
        <v>0</v>
      </c>
      <c r="O478" s="41"/>
      <c r="P478" s="41">
        <f t="shared" si="460"/>
        <v>0.52252785417195069</v>
      </c>
      <c r="Q478" s="40">
        <f t="shared" si="461"/>
        <v>6032.31</v>
      </c>
      <c r="R478" s="51">
        <v>3152.05</v>
      </c>
      <c r="S478" s="41">
        <f t="shared" si="484"/>
        <v>465.78550943171058</v>
      </c>
      <c r="T478" s="41">
        <f t="shared" si="477"/>
        <v>1726.0160980122041</v>
      </c>
      <c r="U478" s="41">
        <f t="shared" si="478"/>
        <v>804.25867477798727</v>
      </c>
      <c r="V478" s="41">
        <f t="shared" si="470"/>
        <v>155.98971777809825</v>
      </c>
      <c r="W478" s="51"/>
      <c r="X478" s="51"/>
      <c r="Y478" s="41"/>
      <c r="Z478" s="40">
        <f t="shared" si="479"/>
        <v>3152.05</v>
      </c>
      <c r="AA478" s="54">
        <f t="shared" si="471"/>
        <v>323.24622720980881</v>
      </c>
      <c r="AB478" s="54">
        <f t="shared" si="480"/>
        <v>1726.0160980122041</v>
      </c>
      <c r="AC478" s="54">
        <f t="shared" si="480"/>
        <v>804.25867477798727</v>
      </c>
      <c r="AD478" s="54">
        <f t="shared" si="472"/>
        <v>298.529</v>
      </c>
      <c r="AE478" s="54">
        <f t="shared" si="481"/>
        <v>0</v>
      </c>
      <c r="AF478" s="54">
        <f t="shared" si="481"/>
        <v>0</v>
      </c>
      <c r="AG478" s="54"/>
      <c r="AH478" s="42">
        <f t="shared" si="482"/>
        <v>3152.05</v>
      </c>
      <c r="AI478" s="56">
        <f t="shared" si="483"/>
        <v>2880.26</v>
      </c>
    </row>
    <row r="479" spans="1:35" x14ac:dyDescent="0.25">
      <c r="A479" s="31">
        <v>11</v>
      </c>
      <c r="B479" s="52">
        <v>495</v>
      </c>
      <c r="C479" s="33">
        <v>2.2999999999999998</v>
      </c>
      <c r="D479" s="33">
        <v>8.31</v>
      </c>
      <c r="E479" s="33">
        <v>3.3</v>
      </c>
      <c r="F479" s="35">
        <v>0.77</v>
      </c>
      <c r="G479" s="35"/>
      <c r="H479" s="35"/>
      <c r="I479" s="51">
        <v>7321.06</v>
      </c>
      <c r="J479" s="41">
        <f>I479-K479-L479-M479-N479</f>
        <v>1192.9600000000005</v>
      </c>
      <c r="K479" s="41">
        <f t="shared" si="473"/>
        <v>4113.45</v>
      </c>
      <c r="L479" s="41">
        <f t="shared" si="474"/>
        <v>1633.5</v>
      </c>
      <c r="M479" s="41">
        <f t="shared" si="475"/>
        <v>381.15000000000003</v>
      </c>
      <c r="N479" s="41">
        <f t="shared" si="476"/>
        <v>0</v>
      </c>
      <c r="O479" s="41"/>
      <c r="P479" s="41">
        <f t="shared" si="460"/>
        <v>1.3445279781889508</v>
      </c>
      <c r="Q479" s="40">
        <f t="shared" si="461"/>
        <v>7321.06</v>
      </c>
      <c r="R479" s="51">
        <v>9843.3700000000008</v>
      </c>
      <c r="S479" s="41">
        <f t="shared" si="484"/>
        <v>1603.968096860292</v>
      </c>
      <c r="T479" s="41">
        <f t="shared" si="477"/>
        <v>5530.6486118813391</v>
      </c>
      <c r="U479" s="41">
        <f t="shared" si="478"/>
        <v>2196.2864523716512</v>
      </c>
      <c r="V479" s="41">
        <f t="shared" si="470"/>
        <v>512.46683888671862</v>
      </c>
      <c r="W479" s="51"/>
      <c r="X479" s="51"/>
      <c r="Y479" s="41"/>
      <c r="Z479" s="40">
        <f t="shared" si="479"/>
        <v>9843.3700000000008</v>
      </c>
      <c r="AA479" s="54">
        <f t="shared" si="471"/>
        <v>1735.2849357470104</v>
      </c>
      <c r="AB479" s="54">
        <f t="shared" si="480"/>
        <v>5530.6486118813391</v>
      </c>
      <c r="AC479" s="54">
        <f t="shared" si="480"/>
        <v>2196.2864523716512</v>
      </c>
      <c r="AD479" s="54">
        <f t="shared" si="472"/>
        <v>381.15000000000003</v>
      </c>
      <c r="AE479" s="54">
        <f t="shared" si="481"/>
        <v>0</v>
      </c>
      <c r="AF479" s="54">
        <f t="shared" si="481"/>
        <v>0</v>
      </c>
      <c r="AG479" s="54"/>
      <c r="AH479" s="42">
        <f t="shared" si="482"/>
        <v>9843.3700000000008</v>
      </c>
      <c r="AI479" s="56">
        <f t="shared" si="483"/>
        <v>-2522.3100000000004</v>
      </c>
    </row>
    <row r="480" spans="1:35" x14ac:dyDescent="0.25">
      <c r="A480" s="31">
        <v>12</v>
      </c>
      <c r="B480" s="52">
        <v>70.3</v>
      </c>
      <c r="C480" s="33">
        <v>2.2999999999999998</v>
      </c>
      <c r="D480" s="33">
        <v>8.65</v>
      </c>
      <c r="E480" s="33">
        <v>2.95</v>
      </c>
      <c r="F480" s="35">
        <v>0.77</v>
      </c>
      <c r="G480" s="35"/>
      <c r="H480" s="35"/>
      <c r="I480" s="51">
        <v>1038.33</v>
      </c>
      <c r="J480" s="41">
        <f>I480-K480-L480-M480-N480</f>
        <v>168.71899999999991</v>
      </c>
      <c r="K480" s="41">
        <f t="shared" si="473"/>
        <v>608.09500000000003</v>
      </c>
      <c r="L480" s="41">
        <f t="shared" si="474"/>
        <v>207.38499999999999</v>
      </c>
      <c r="M480" s="41">
        <f t="shared" si="475"/>
        <v>54.131</v>
      </c>
      <c r="N480" s="41">
        <f t="shared" si="476"/>
        <v>0</v>
      </c>
      <c r="O480" s="41"/>
      <c r="P480" s="41">
        <f t="shared" si="460"/>
        <v>0</v>
      </c>
      <c r="Q480" s="40">
        <f t="shared" si="461"/>
        <v>1038.33</v>
      </c>
      <c r="R480" s="51">
        <v>0</v>
      </c>
      <c r="S480" s="41">
        <f t="shared" si="484"/>
        <v>0</v>
      </c>
      <c r="T480" s="41">
        <f t="shared" si="477"/>
        <v>0</v>
      </c>
      <c r="U480" s="41">
        <f t="shared" si="478"/>
        <v>0</v>
      </c>
      <c r="V480" s="41">
        <f t="shared" si="470"/>
        <v>0</v>
      </c>
      <c r="W480" s="51"/>
      <c r="X480" s="51"/>
      <c r="Y480" s="41"/>
      <c r="Z480" s="40">
        <f t="shared" si="479"/>
        <v>0</v>
      </c>
      <c r="AA480" s="54">
        <f t="shared" si="471"/>
        <v>-54.131</v>
      </c>
      <c r="AB480" s="54">
        <f t="shared" si="480"/>
        <v>0</v>
      </c>
      <c r="AC480" s="54">
        <f t="shared" si="480"/>
        <v>0</v>
      </c>
      <c r="AD480" s="54">
        <f t="shared" si="472"/>
        <v>54.131</v>
      </c>
      <c r="AE480" s="54">
        <f t="shared" si="481"/>
        <v>0</v>
      </c>
      <c r="AF480" s="54">
        <f t="shared" si="481"/>
        <v>0</v>
      </c>
      <c r="AG480" s="54"/>
      <c r="AH480" s="42">
        <f t="shared" si="482"/>
        <v>0</v>
      </c>
      <c r="AI480" s="56">
        <f t="shared" si="483"/>
        <v>1038.33</v>
      </c>
    </row>
    <row r="481" spans="1:35" x14ac:dyDescent="0.25">
      <c r="A481" s="31">
        <v>13</v>
      </c>
      <c r="B481" s="52"/>
      <c r="C481" s="33"/>
      <c r="D481" s="33"/>
      <c r="E481" s="33"/>
      <c r="F481" s="35"/>
      <c r="G481" s="35"/>
      <c r="H481" s="35"/>
      <c r="I481" s="51"/>
      <c r="J481" s="41">
        <v>0</v>
      </c>
      <c r="K481" s="41">
        <v>0</v>
      </c>
      <c r="L481" s="41">
        <v>0</v>
      </c>
      <c r="M481" s="41">
        <v>0</v>
      </c>
      <c r="N481" s="41">
        <f t="shared" si="476"/>
        <v>0</v>
      </c>
      <c r="O481" s="41"/>
      <c r="P481" s="41"/>
      <c r="Q481" s="40">
        <f t="shared" si="461"/>
        <v>0</v>
      </c>
      <c r="R481" s="51"/>
      <c r="S481" s="41">
        <f t="shared" si="484"/>
        <v>0</v>
      </c>
      <c r="T481" s="41">
        <v>0</v>
      </c>
      <c r="U481" s="41">
        <v>0</v>
      </c>
      <c r="V481" s="41">
        <f t="shared" si="470"/>
        <v>0</v>
      </c>
      <c r="W481" s="51"/>
      <c r="X481" s="51"/>
      <c r="Y481" s="41"/>
      <c r="Z481" s="40">
        <f t="shared" si="479"/>
        <v>0</v>
      </c>
      <c r="AA481" s="54">
        <f t="shared" si="471"/>
        <v>0</v>
      </c>
      <c r="AB481" s="54">
        <f t="shared" si="480"/>
        <v>0</v>
      </c>
      <c r="AC481" s="54">
        <f t="shared" si="480"/>
        <v>0</v>
      </c>
      <c r="AD481" s="54">
        <f t="shared" si="472"/>
        <v>0</v>
      </c>
      <c r="AE481" s="54">
        <f t="shared" si="481"/>
        <v>0</v>
      </c>
      <c r="AF481" s="54">
        <f t="shared" si="481"/>
        <v>0</v>
      </c>
      <c r="AG481" s="54"/>
      <c r="AH481" s="42">
        <f t="shared" si="482"/>
        <v>0</v>
      </c>
      <c r="AI481" s="56">
        <f t="shared" si="483"/>
        <v>0</v>
      </c>
    </row>
    <row r="482" spans="1:35" x14ac:dyDescent="0.25">
      <c r="A482" s="31">
        <v>14</v>
      </c>
      <c r="B482" s="52">
        <v>66.900000000000006</v>
      </c>
      <c r="C482" s="33">
        <v>2.2999999999999998</v>
      </c>
      <c r="D482" s="33">
        <v>8.9600000000000009</v>
      </c>
      <c r="E482" s="33">
        <v>2.82</v>
      </c>
      <c r="F482" s="35">
        <v>0.77</v>
      </c>
      <c r="G482" s="35"/>
      <c r="H482" s="35"/>
      <c r="I482" s="51">
        <v>992.8</v>
      </c>
      <c r="J482" s="41">
        <f>I482-K482-L482-M482-N482</f>
        <v>153.20499999999984</v>
      </c>
      <c r="K482" s="41">
        <f>B482*D482</f>
        <v>599.42400000000009</v>
      </c>
      <c r="L482" s="41">
        <f>E482*B482</f>
        <v>188.65800000000002</v>
      </c>
      <c r="M482" s="41">
        <f>F482*B482</f>
        <v>51.513000000000005</v>
      </c>
      <c r="N482" s="41">
        <f t="shared" si="476"/>
        <v>0</v>
      </c>
      <c r="O482" s="41"/>
      <c r="P482" s="41">
        <f t="shared" si="460"/>
        <v>0.77560435132957295</v>
      </c>
      <c r="Q482" s="40">
        <f t="shared" si="461"/>
        <v>992.8</v>
      </c>
      <c r="R482" s="51">
        <v>770.02</v>
      </c>
      <c r="S482" s="41">
        <f t="shared" si="484"/>
        <v>118.82646464544712</v>
      </c>
      <c r="T482" s="41">
        <f>P482*K482</f>
        <v>464.91586269137798</v>
      </c>
      <c r="U482" s="41">
        <f>L482*P482</f>
        <v>146.32396571313458</v>
      </c>
      <c r="V482" s="41">
        <f t="shared" si="470"/>
        <v>39.953706950040292</v>
      </c>
      <c r="W482" s="51"/>
      <c r="X482" s="51"/>
      <c r="Y482" s="41"/>
      <c r="Z482" s="40">
        <f t="shared" si="479"/>
        <v>770.0200000000001</v>
      </c>
      <c r="AA482" s="54">
        <f t="shared" si="471"/>
        <v>107.26717159548753</v>
      </c>
      <c r="AB482" s="54">
        <f t="shared" si="480"/>
        <v>464.91586269137798</v>
      </c>
      <c r="AC482" s="54">
        <f t="shared" si="480"/>
        <v>146.32396571313458</v>
      </c>
      <c r="AD482" s="54">
        <f t="shared" si="472"/>
        <v>51.513000000000005</v>
      </c>
      <c r="AE482" s="54">
        <f t="shared" si="481"/>
        <v>0</v>
      </c>
      <c r="AF482" s="54">
        <f t="shared" si="481"/>
        <v>0</v>
      </c>
      <c r="AG482" s="54"/>
      <c r="AH482" s="42">
        <f t="shared" si="482"/>
        <v>770.0200000000001</v>
      </c>
      <c r="AI482" s="56">
        <f t="shared" si="483"/>
        <v>222.77999999999986</v>
      </c>
    </row>
    <row r="483" spans="1:35" x14ac:dyDescent="0.25">
      <c r="A483" s="31"/>
      <c r="B483" s="52"/>
      <c r="C483" s="33"/>
      <c r="D483" s="33"/>
      <c r="E483" s="33"/>
      <c r="F483" s="35"/>
      <c r="G483" s="35"/>
      <c r="H483" s="35"/>
      <c r="I483" s="51"/>
      <c r="J483" s="41"/>
      <c r="K483" s="41"/>
      <c r="L483" s="41"/>
      <c r="M483" s="41"/>
      <c r="N483" s="41"/>
      <c r="O483" s="41"/>
      <c r="P483" s="41"/>
      <c r="Q483" s="40">
        <f t="shared" si="461"/>
        <v>0</v>
      </c>
      <c r="R483" s="51"/>
      <c r="S483" s="41"/>
      <c r="T483" s="41"/>
      <c r="U483" s="41"/>
      <c r="V483" s="41">
        <f t="shared" si="470"/>
        <v>0</v>
      </c>
      <c r="W483" s="51"/>
      <c r="X483" s="51"/>
      <c r="Y483" s="41"/>
      <c r="Z483" s="40"/>
      <c r="AA483" s="54">
        <f t="shared" si="471"/>
        <v>0</v>
      </c>
      <c r="AB483" s="54"/>
      <c r="AC483" s="54"/>
      <c r="AD483" s="54">
        <f t="shared" si="472"/>
        <v>0</v>
      </c>
      <c r="AE483" s="54"/>
      <c r="AF483" s="54"/>
      <c r="AG483" s="54"/>
      <c r="AH483" s="42"/>
      <c r="AI483" s="56"/>
    </row>
    <row r="484" spans="1:35" x14ac:dyDescent="0.25">
      <c r="A484" s="31">
        <v>32</v>
      </c>
      <c r="B484" s="52">
        <v>54.9</v>
      </c>
      <c r="C484" s="33">
        <v>2.2999999999999998</v>
      </c>
      <c r="D484" s="33">
        <v>8.6999999999999993</v>
      </c>
      <c r="E484" s="33">
        <v>2.02</v>
      </c>
      <c r="F484" s="35">
        <v>0.77</v>
      </c>
      <c r="G484" s="35"/>
      <c r="H484" s="35"/>
      <c r="I484" s="51">
        <v>741.73</v>
      </c>
      <c r="J484" s="41">
        <f>I484-K484-L484-M484-N484</f>
        <v>110.92900000000009</v>
      </c>
      <c r="K484" s="41">
        <f>B484*D484</f>
        <v>477.62999999999994</v>
      </c>
      <c r="L484" s="41">
        <f>E484*B484</f>
        <v>110.898</v>
      </c>
      <c r="M484" s="41">
        <f>F484*B484</f>
        <v>42.273000000000003</v>
      </c>
      <c r="N484" s="41">
        <f>G484*B484</f>
        <v>0</v>
      </c>
      <c r="O484" s="41"/>
      <c r="P484" s="41">
        <f t="shared" si="460"/>
        <v>0</v>
      </c>
      <c r="Q484" s="40">
        <f t="shared" si="461"/>
        <v>741.73</v>
      </c>
      <c r="R484" s="51"/>
      <c r="S484" s="41">
        <f>R484-T484-U484-V484-W484-X484</f>
        <v>0</v>
      </c>
      <c r="T484" s="41">
        <f>P484*K484</f>
        <v>0</v>
      </c>
      <c r="U484" s="41">
        <f>L484*P484</f>
        <v>0</v>
      </c>
      <c r="V484" s="41">
        <f t="shared" si="470"/>
        <v>0</v>
      </c>
      <c r="W484" s="51"/>
      <c r="X484" s="51"/>
      <c r="Y484" s="41"/>
      <c r="Z484" s="40">
        <f>SUM(S484:Y484)</f>
        <v>0</v>
      </c>
      <c r="AA484" s="54">
        <f t="shared" si="471"/>
        <v>-42.273000000000003</v>
      </c>
      <c r="AB484" s="54">
        <f>T484</f>
        <v>0</v>
      </c>
      <c r="AC484" s="54">
        <f>U484</f>
        <v>0</v>
      </c>
      <c r="AD484" s="54">
        <f t="shared" si="472"/>
        <v>42.273000000000003</v>
      </c>
      <c r="AE484" s="54">
        <f>W484</f>
        <v>0</v>
      </c>
      <c r="AF484" s="54">
        <f>X484</f>
        <v>0</v>
      </c>
      <c r="AG484" s="54"/>
      <c r="AH484" s="42">
        <f>SUM(AA484:AG484)</f>
        <v>0</v>
      </c>
      <c r="AI484" s="56">
        <f>I484-Z484</f>
        <v>741.73</v>
      </c>
    </row>
    <row r="485" spans="1:35" x14ac:dyDescent="0.25">
      <c r="A485" s="32" t="s">
        <v>37</v>
      </c>
      <c r="B485" s="126">
        <f>SUM(B469:B484)</f>
        <v>2037.6000000000001</v>
      </c>
      <c r="C485" s="33"/>
      <c r="D485" s="34"/>
      <c r="E485" s="34"/>
      <c r="F485" s="35"/>
      <c r="G485" s="35"/>
      <c r="H485" s="35"/>
      <c r="I485" s="43">
        <f t="shared" ref="I485:N485" si="485">SUM(I469:I484)</f>
        <v>30702.75</v>
      </c>
      <c r="J485" s="43">
        <f t="shared" si="485"/>
        <v>4637.0260000000007</v>
      </c>
      <c r="K485" s="43">
        <f t="shared" si="485"/>
        <v>17583.763999999999</v>
      </c>
      <c r="L485" s="43">
        <f t="shared" si="485"/>
        <v>6913.0080000000016</v>
      </c>
      <c r="M485" s="43">
        <f t="shared" si="485"/>
        <v>1568.952</v>
      </c>
      <c r="N485" s="43">
        <f t="shared" si="485"/>
        <v>0</v>
      </c>
      <c r="O485" s="43">
        <f>SUM(O474:O484)</f>
        <v>0</v>
      </c>
      <c r="P485" s="41">
        <f t="shared" si="460"/>
        <v>0.64590924265741667</v>
      </c>
      <c r="Q485" s="40">
        <f t="shared" si="461"/>
        <v>30702.75</v>
      </c>
      <c r="R485" s="43">
        <f>SUM(R469:R484)</f>
        <v>19831.189999999999</v>
      </c>
      <c r="S485" s="43">
        <f>SUM(S469:S484)</f>
        <v>3087.8098153837818</v>
      </c>
      <c r="T485" s="43">
        <f>SUM(T469:T484)</f>
        <v>11232.685241509165</v>
      </c>
      <c r="U485" s="43">
        <f>SUM(U469:U484)</f>
        <v>4496.7440814115089</v>
      </c>
      <c r="V485" s="43">
        <f>SUM(V469:V484)</f>
        <v>1013.9508616955452</v>
      </c>
      <c r="W485" s="43">
        <f t="shared" ref="W485:X485" si="486">SUM(W469:W484)</f>
        <v>0</v>
      </c>
      <c r="X485" s="43">
        <f t="shared" si="486"/>
        <v>0</v>
      </c>
      <c r="Y485" s="41"/>
      <c r="Z485" s="40">
        <f t="shared" ref="Z485:AE485" si="487">SUM(Z469:Z484)</f>
        <v>19831.189999999999</v>
      </c>
      <c r="AA485" s="55">
        <f t="shared" si="487"/>
        <v>2532.8086770793266</v>
      </c>
      <c r="AB485" s="55">
        <f t="shared" si="487"/>
        <v>11232.685241509165</v>
      </c>
      <c r="AC485" s="55">
        <f t="shared" si="487"/>
        <v>4496.7440814115089</v>
      </c>
      <c r="AD485" s="55">
        <f t="shared" si="487"/>
        <v>1568.952</v>
      </c>
      <c r="AE485" s="55">
        <f t="shared" si="487"/>
        <v>0</v>
      </c>
      <c r="AF485" s="55">
        <f>SUM(AF474:AF484)</f>
        <v>0</v>
      </c>
      <c r="AG485" s="54"/>
      <c r="AH485" s="42">
        <f>SUM(AH469:AH484)</f>
        <v>19831.189999999999</v>
      </c>
      <c r="AI485" s="56">
        <f>SUM(AI469:AI484)</f>
        <v>10871.560000000001</v>
      </c>
    </row>
    <row r="486" spans="1:35" x14ac:dyDescent="0.25">
      <c r="A486" s="6" t="s">
        <v>45</v>
      </c>
      <c r="B486" s="37"/>
      <c r="P486" s="41"/>
      <c r="Q486" s="115"/>
      <c r="R486" s="88"/>
    </row>
    <row r="487" spans="1:35" x14ac:dyDescent="0.25">
      <c r="A487" s="31">
        <v>5</v>
      </c>
      <c r="B487" s="52">
        <v>212.7</v>
      </c>
      <c r="C487" s="33">
        <v>2.48</v>
      </c>
      <c r="D487" s="33">
        <v>8.69</v>
      </c>
      <c r="E487" s="33">
        <v>4.29</v>
      </c>
      <c r="F487" s="35">
        <v>0.77</v>
      </c>
      <c r="G487" s="35">
        <v>5.51</v>
      </c>
      <c r="H487" s="35"/>
      <c r="I487" s="51">
        <v>4632.6099999999997</v>
      </c>
      <c r="J487" s="41">
        <f t="shared" ref="J487:J492" si="488">I487-K487-L487-M487-N487</f>
        <v>536.00800000000004</v>
      </c>
      <c r="K487" s="41">
        <f>B487*D487</f>
        <v>1848.3629999999998</v>
      </c>
      <c r="L487" s="41">
        <f>E487*B487</f>
        <v>912.48299999999995</v>
      </c>
      <c r="M487" s="41">
        <f t="shared" ref="M487:M492" si="489">F487*B487</f>
        <v>163.779</v>
      </c>
      <c r="N487" s="41">
        <f>G487*B487</f>
        <v>1171.9769999999999</v>
      </c>
      <c r="O487" s="41"/>
      <c r="P487" s="41">
        <f t="shared" si="460"/>
        <v>0.22896164365228244</v>
      </c>
      <c r="Q487" s="40">
        <f t="shared" si="461"/>
        <v>4632.6099999999997</v>
      </c>
      <c r="R487" s="51">
        <v>1060.69</v>
      </c>
      <c r="S487" s="41">
        <f t="shared" ref="S487:S492" si="490">R487-T487-U487-V487-W487-X487</f>
        <v>122.72305293344368</v>
      </c>
      <c r="T487" s="41">
        <f>P487*K487</f>
        <v>423.20423054606368</v>
      </c>
      <c r="U487" s="41">
        <f>L487*P487</f>
        <v>208.92360748476563</v>
      </c>
      <c r="V487" s="41">
        <f>P487*M487</f>
        <v>37.499109035727166</v>
      </c>
      <c r="W487" s="51"/>
      <c r="X487" s="51">
        <v>268.33999999999997</v>
      </c>
      <c r="Y487" s="41"/>
      <c r="Z487" s="40">
        <f t="shared" ref="Z487:Z492" si="491">SUM(S487:Y487)</f>
        <v>1060.6900000000003</v>
      </c>
      <c r="AA487" s="54">
        <f>Z487-AB487-AC487-AD487-AE487-AF487</f>
        <v>-3.556838030828942</v>
      </c>
      <c r="AB487" s="54">
        <f t="shared" ref="AB487:AF492" si="492">T487</f>
        <v>423.20423054606368</v>
      </c>
      <c r="AC487" s="54">
        <f t="shared" si="492"/>
        <v>208.92360748476563</v>
      </c>
      <c r="AD487" s="54">
        <f>M487</f>
        <v>163.779</v>
      </c>
      <c r="AE487" s="54">
        <f t="shared" si="492"/>
        <v>0</v>
      </c>
      <c r="AF487" s="54">
        <f t="shared" si="492"/>
        <v>268.33999999999997</v>
      </c>
      <c r="AG487" s="54"/>
      <c r="AH487" s="42">
        <f>SUM(AA487:AG487)</f>
        <v>1060.6900000000003</v>
      </c>
      <c r="AI487" s="56">
        <f>I487-Z487</f>
        <v>3571.9199999999992</v>
      </c>
    </row>
    <row r="488" spans="1:35" x14ac:dyDescent="0.25">
      <c r="A488" s="31">
        <v>13</v>
      </c>
      <c r="B488" s="52"/>
      <c r="C488" s="33"/>
      <c r="D488" s="33"/>
      <c r="E488" s="33"/>
      <c r="F488" s="35"/>
      <c r="G488" s="35"/>
      <c r="H488" s="35"/>
      <c r="I488" s="51"/>
      <c r="J488" s="41">
        <f t="shared" si="488"/>
        <v>0</v>
      </c>
      <c r="K488" s="41">
        <f>B488*D488</f>
        <v>0</v>
      </c>
      <c r="L488" s="41">
        <f>E488*B488</f>
        <v>0</v>
      </c>
      <c r="M488" s="41">
        <f t="shared" si="489"/>
        <v>0</v>
      </c>
      <c r="N488" s="41">
        <f>G488*B488</f>
        <v>0</v>
      </c>
      <c r="O488" s="41"/>
      <c r="P488" s="41"/>
      <c r="Q488" s="40">
        <f t="shared" si="461"/>
        <v>0</v>
      </c>
      <c r="R488" s="51"/>
      <c r="S488" s="41">
        <f t="shared" si="490"/>
        <v>0</v>
      </c>
      <c r="T488" s="41">
        <f t="shared" ref="T488:T490" si="493">P488*K488</f>
        <v>0</v>
      </c>
      <c r="U488" s="41">
        <f t="shared" ref="U488:U489" si="494">L488*P488</f>
        <v>0</v>
      </c>
      <c r="V488" s="41">
        <f t="shared" ref="V488:V489" si="495">P488*M488</f>
        <v>0</v>
      </c>
      <c r="W488" s="51"/>
      <c r="X488" s="51"/>
      <c r="Y488" s="41"/>
      <c r="Z488" s="40">
        <f t="shared" si="491"/>
        <v>0</v>
      </c>
      <c r="AA488" s="54">
        <f>Z488-AB488-AC488-AD488-AE488-AF488</f>
        <v>0</v>
      </c>
      <c r="AB488" s="54">
        <f t="shared" si="492"/>
        <v>0</v>
      </c>
      <c r="AC488" s="54">
        <f t="shared" si="492"/>
        <v>0</v>
      </c>
      <c r="AD488" s="54">
        <f>M488</f>
        <v>0</v>
      </c>
      <c r="AE488" s="54">
        <f t="shared" si="492"/>
        <v>0</v>
      </c>
      <c r="AF488" s="54">
        <f t="shared" si="492"/>
        <v>0</v>
      </c>
      <c r="AG488" s="54"/>
      <c r="AH488" s="42">
        <f>SUM(AA488:AG488)</f>
        <v>0</v>
      </c>
      <c r="AI488" s="56">
        <f>I488-Z488</f>
        <v>0</v>
      </c>
    </row>
    <row r="489" spans="1:35" x14ac:dyDescent="0.25">
      <c r="A489" s="31">
        <v>15</v>
      </c>
      <c r="B489" s="52">
        <v>603.4</v>
      </c>
      <c r="C489" s="33">
        <v>2.2999999999999998</v>
      </c>
      <c r="D489" s="33">
        <v>9.02</v>
      </c>
      <c r="E489" s="33">
        <v>3.75</v>
      </c>
      <c r="F489" s="35">
        <v>0.77</v>
      </c>
      <c r="G489" s="35"/>
      <c r="H489" s="35"/>
      <c r="I489" s="51">
        <v>9515.64</v>
      </c>
      <c r="J489" s="41">
        <f t="shared" si="488"/>
        <v>1345.6039999999998</v>
      </c>
      <c r="K489" s="41">
        <f t="shared" ref="K489:K490" si="496">B489*D489</f>
        <v>5442.6679999999997</v>
      </c>
      <c r="L489" s="41">
        <f t="shared" ref="L489:L490" si="497">E489*B489</f>
        <v>2262.75</v>
      </c>
      <c r="M489" s="41">
        <f t="shared" si="489"/>
        <v>464.61799999999999</v>
      </c>
      <c r="N489" s="41">
        <f t="shared" ref="N489:N490" si="498">G489*B489</f>
        <v>0</v>
      </c>
      <c r="O489" s="41"/>
      <c r="P489" s="41">
        <f t="shared" si="460"/>
        <v>1.0134473351240696</v>
      </c>
      <c r="Q489" s="40">
        <f t="shared" si="461"/>
        <v>9515.64</v>
      </c>
      <c r="R489" s="51">
        <v>9643.6</v>
      </c>
      <c r="S489" s="41">
        <f t="shared" si="490"/>
        <v>1363.6987879322874</v>
      </c>
      <c r="T489" s="41">
        <f t="shared" si="493"/>
        <v>5515.8573805650494</v>
      </c>
      <c r="U489" s="41">
        <f t="shared" si="494"/>
        <v>2293.1779575519886</v>
      </c>
      <c r="V489" s="41">
        <f t="shared" si="495"/>
        <v>470.86587395067494</v>
      </c>
      <c r="W489" s="51"/>
      <c r="X489" s="51"/>
      <c r="Y489" s="41"/>
      <c r="Z489" s="40">
        <f t="shared" si="491"/>
        <v>9643.6</v>
      </c>
      <c r="AA489" s="54"/>
      <c r="AB489" s="54"/>
      <c r="AC489" s="54"/>
      <c r="AD489" s="54"/>
      <c r="AE489" s="54"/>
      <c r="AF489" s="54"/>
      <c r="AG489" s="54"/>
      <c r="AH489" s="42"/>
      <c r="AI489" s="56"/>
    </row>
    <row r="490" spans="1:35" x14ac:dyDescent="0.25">
      <c r="A490" s="31">
        <v>16</v>
      </c>
      <c r="B490" s="52">
        <v>127.5</v>
      </c>
      <c r="C490" s="33">
        <v>2.2999999999999998</v>
      </c>
      <c r="D490" s="33">
        <v>8.6999999999999993</v>
      </c>
      <c r="E490" s="33">
        <v>3</v>
      </c>
      <c r="F490" s="35">
        <v>0.77</v>
      </c>
      <c r="G490" s="35"/>
      <c r="H490" s="35"/>
      <c r="I490" s="51">
        <v>1898.48</v>
      </c>
      <c r="J490" s="41">
        <f t="shared" si="488"/>
        <v>308.55500000000001</v>
      </c>
      <c r="K490" s="41">
        <f t="shared" si="496"/>
        <v>1109.25</v>
      </c>
      <c r="L490" s="41">
        <f t="shared" si="497"/>
        <v>382.5</v>
      </c>
      <c r="M490" s="41">
        <f t="shared" si="489"/>
        <v>98.174999999999997</v>
      </c>
      <c r="N490" s="41">
        <f t="shared" si="498"/>
        <v>0</v>
      </c>
      <c r="O490" s="41"/>
      <c r="P490" s="41">
        <f t="shared" si="460"/>
        <v>1.9508870254098014</v>
      </c>
      <c r="Q490" s="40">
        <f t="shared" si="461"/>
        <v>1898.48</v>
      </c>
      <c r="R490" s="51">
        <v>3703.72</v>
      </c>
      <c r="S490" s="41">
        <f t="shared" si="490"/>
        <v>601.95594612532113</v>
      </c>
      <c r="T490" s="41">
        <f t="shared" si="493"/>
        <v>2164.0214329358223</v>
      </c>
      <c r="U490" s="41">
        <f>L490*P490</f>
        <v>746.21428721924906</v>
      </c>
      <c r="V490" s="41">
        <f>P490*M490</f>
        <v>191.52833371960725</v>
      </c>
      <c r="W490" s="51"/>
      <c r="X490" s="51"/>
      <c r="Y490" s="41"/>
      <c r="Z490" s="40">
        <f t="shared" si="491"/>
        <v>3703.72</v>
      </c>
      <c r="AA490" s="54">
        <f>Z490-AB490-AC490-AD490-AE490-AF490</f>
        <v>695.30927984492848</v>
      </c>
      <c r="AB490" s="54">
        <f t="shared" si="492"/>
        <v>2164.0214329358223</v>
      </c>
      <c r="AC490" s="54">
        <f t="shared" si="492"/>
        <v>746.21428721924906</v>
      </c>
      <c r="AD490" s="54">
        <f>M490</f>
        <v>98.174999999999997</v>
      </c>
      <c r="AE490" s="54">
        <f t="shared" si="492"/>
        <v>0</v>
      </c>
      <c r="AF490" s="54">
        <f t="shared" si="492"/>
        <v>0</v>
      </c>
      <c r="AG490" s="54"/>
      <c r="AH490" s="42">
        <f>SUM(AA490:AG490)</f>
        <v>3703.72</v>
      </c>
      <c r="AI490" s="56">
        <f>I490-Z490</f>
        <v>-1805.2399999999998</v>
      </c>
    </row>
    <row r="491" spans="1:35" x14ac:dyDescent="0.25">
      <c r="A491" s="31">
        <v>17</v>
      </c>
      <c r="B491" s="52">
        <v>130</v>
      </c>
      <c r="C491" s="33">
        <v>2.2999999999999998</v>
      </c>
      <c r="D491" s="33">
        <v>9.0500000000000007</v>
      </c>
      <c r="E491" s="33">
        <v>3.25</v>
      </c>
      <c r="F491" s="35">
        <v>0.77</v>
      </c>
      <c r="G491" s="35"/>
      <c r="H491" s="35"/>
      <c r="I491" s="51">
        <v>1983.8</v>
      </c>
      <c r="J491" s="41">
        <f t="shared" si="488"/>
        <v>284.69999999999993</v>
      </c>
      <c r="K491" s="41">
        <f>B491*D491</f>
        <v>1176.5</v>
      </c>
      <c r="L491" s="41">
        <f>E491*B491</f>
        <v>422.5</v>
      </c>
      <c r="M491" s="41">
        <f t="shared" si="489"/>
        <v>100.10000000000001</v>
      </c>
      <c r="N491" s="41">
        <f>G491*B491</f>
        <v>0</v>
      </c>
      <c r="O491" s="41"/>
      <c r="P491" s="41">
        <f t="shared" si="460"/>
        <v>2</v>
      </c>
      <c r="Q491" s="40">
        <f t="shared" si="461"/>
        <v>1983.8</v>
      </c>
      <c r="R491" s="51">
        <v>3967.6</v>
      </c>
      <c r="S491" s="41">
        <f t="shared" si="490"/>
        <v>569.39999999999986</v>
      </c>
      <c r="T491" s="41">
        <f>P491*K491</f>
        <v>2353</v>
      </c>
      <c r="U491" s="41">
        <f>L491*P491</f>
        <v>845</v>
      </c>
      <c r="V491" s="41">
        <f>P491*M491</f>
        <v>200.20000000000002</v>
      </c>
      <c r="W491" s="51"/>
      <c r="X491" s="51"/>
      <c r="Y491" s="41"/>
      <c r="Z491" s="40">
        <f t="shared" si="491"/>
        <v>3967.5999999999995</v>
      </c>
      <c r="AA491" s="54">
        <f>Z491-AB491-AC491-AD491-AE491-AF491</f>
        <v>669.49999999999943</v>
      </c>
      <c r="AB491" s="54">
        <f t="shared" si="492"/>
        <v>2353</v>
      </c>
      <c r="AC491" s="54">
        <f t="shared" si="492"/>
        <v>845</v>
      </c>
      <c r="AD491" s="54">
        <f>M491</f>
        <v>100.10000000000001</v>
      </c>
      <c r="AE491" s="54">
        <f t="shared" si="492"/>
        <v>0</v>
      </c>
      <c r="AF491" s="54">
        <f t="shared" si="492"/>
        <v>0</v>
      </c>
      <c r="AG491" s="54"/>
      <c r="AH491" s="42">
        <f>SUM(AA491:AG491)</f>
        <v>3967.5999999999995</v>
      </c>
      <c r="AI491" s="56">
        <f>I491-Z491</f>
        <v>-1983.7999999999995</v>
      </c>
    </row>
    <row r="492" spans="1:35" x14ac:dyDescent="0.25">
      <c r="A492" s="31" t="s">
        <v>38</v>
      </c>
      <c r="B492" s="52">
        <v>160.30000000000001</v>
      </c>
      <c r="C492" s="33">
        <v>2.2999999999999998</v>
      </c>
      <c r="D492" s="33">
        <v>9.6</v>
      </c>
      <c r="E492" s="33">
        <v>1.51</v>
      </c>
      <c r="F492" s="35">
        <v>0.77</v>
      </c>
      <c r="G492" s="35"/>
      <c r="H492" s="35"/>
      <c r="I492" s="51">
        <v>2245.8000000000002</v>
      </c>
      <c r="J492" s="41">
        <f t="shared" si="488"/>
        <v>341.43600000000004</v>
      </c>
      <c r="K492" s="41">
        <f>B492*D492</f>
        <v>1538.88</v>
      </c>
      <c r="L492" s="41">
        <f>E492*B492</f>
        <v>242.05300000000003</v>
      </c>
      <c r="M492" s="41">
        <f t="shared" si="489"/>
        <v>123.43100000000001</v>
      </c>
      <c r="N492" s="41">
        <f>G492*B492</f>
        <v>0</v>
      </c>
      <c r="O492" s="41"/>
      <c r="P492" s="41">
        <f t="shared" si="460"/>
        <v>1.6163416154599697</v>
      </c>
      <c r="Q492" s="40">
        <f t="shared" si="461"/>
        <v>2245.8000000000002</v>
      </c>
      <c r="R492" s="51">
        <v>3629.98</v>
      </c>
      <c r="S492" s="41">
        <f t="shared" si="490"/>
        <v>551.87721581619019</v>
      </c>
      <c r="T492" s="41">
        <f>P492*K492</f>
        <v>2487.3557851990381</v>
      </c>
      <c r="U492" s="41">
        <f>L492*P492</f>
        <v>391.2403370469321</v>
      </c>
      <c r="V492" s="41">
        <f>P492*M492</f>
        <v>199.50666193783954</v>
      </c>
      <c r="W492" s="51"/>
      <c r="X492" s="51"/>
      <c r="Y492" s="41"/>
      <c r="Z492" s="40">
        <f t="shared" si="491"/>
        <v>3629.9799999999996</v>
      </c>
      <c r="AA492" s="54">
        <f>Z492-AB492-AC492-AD492-AE492-AF492</f>
        <v>627.95287775402926</v>
      </c>
      <c r="AB492" s="54">
        <f t="shared" si="492"/>
        <v>2487.3557851990381</v>
      </c>
      <c r="AC492" s="54">
        <f t="shared" si="492"/>
        <v>391.2403370469321</v>
      </c>
      <c r="AD492" s="54">
        <f>M492</f>
        <v>123.43100000000001</v>
      </c>
      <c r="AE492" s="54">
        <f t="shared" si="492"/>
        <v>0</v>
      </c>
      <c r="AF492" s="54">
        <f t="shared" si="492"/>
        <v>0</v>
      </c>
      <c r="AG492" s="54"/>
      <c r="AH492" s="42">
        <f>SUM(AA492:AG492)</f>
        <v>3629.9799999999991</v>
      </c>
      <c r="AI492" s="56">
        <f>I492-Z492</f>
        <v>-1384.1799999999994</v>
      </c>
    </row>
    <row r="493" spans="1:35" x14ac:dyDescent="0.25">
      <c r="A493" s="32" t="s">
        <v>37</v>
      </c>
      <c r="B493" s="128">
        <f>SUM(B487:B492)</f>
        <v>1233.8999999999999</v>
      </c>
      <c r="C493" s="33"/>
      <c r="D493" s="34"/>
      <c r="E493" s="34"/>
      <c r="F493" s="35"/>
      <c r="G493" s="35"/>
      <c r="H493" s="35"/>
      <c r="I493" s="43">
        <f>SUM(I487:I492)</f>
        <v>20276.329999999998</v>
      </c>
      <c r="J493" s="43">
        <f t="shared" ref="J493:O493" si="499">SUM(J487:J492)</f>
        <v>2816.3029999999999</v>
      </c>
      <c r="K493" s="43">
        <f t="shared" si="499"/>
        <v>11115.661</v>
      </c>
      <c r="L493" s="43">
        <f t="shared" si="499"/>
        <v>4222.2860000000001</v>
      </c>
      <c r="M493" s="43">
        <f t="shared" si="499"/>
        <v>950.10299999999995</v>
      </c>
      <c r="N493" s="43">
        <f t="shared" si="499"/>
        <v>1171.9769999999999</v>
      </c>
      <c r="O493" s="43">
        <f t="shared" si="499"/>
        <v>0</v>
      </c>
      <c r="P493" s="41">
        <f t="shared" si="460"/>
        <v>1.0852846644338499</v>
      </c>
      <c r="Q493" s="40">
        <f t="shared" si="461"/>
        <v>20276.329999999998</v>
      </c>
      <c r="R493" s="43">
        <f>SUM(R487:R492)</f>
        <v>22005.59</v>
      </c>
      <c r="S493" s="43">
        <f>SUM(S487:S492)</f>
        <v>3209.6550028072425</v>
      </c>
      <c r="T493" s="43">
        <f>SUM(T487:T492)</f>
        <v>12943.438829245973</v>
      </c>
      <c r="U493" s="43">
        <f>SUM(U487:U492)</f>
        <v>4484.5561893029353</v>
      </c>
      <c r="V493" s="43">
        <f>SUM(V487:V492)</f>
        <v>1099.5999786438488</v>
      </c>
      <c r="W493" s="43">
        <f t="shared" ref="W493:X493" si="500">SUM(W487:W492)</f>
        <v>0</v>
      </c>
      <c r="X493" s="43">
        <f t="shared" si="500"/>
        <v>268.33999999999997</v>
      </c>
      <c r="Y493" s="41"/>
      <c r="Z493" s="40">
        <f t="shared" ref="Z493:AF493" si="501">SUM(Z487:Z492)</f>
        <v>22005.59</v>
      </c>
      <c r="AA493" s="55">
        <f t="shared" si="501"/>
        <v>1989.2053195681281</v>
      </c>
      <c r="AB493" s="55">
        <f t="shared" si="501"/>
        <v>7427.581448680924</v>
      </c>
      <c r="AC493" s="55">
        <f t="shared" si="501"/>
        <v>2191.3782317509467</v>
      </c>
      <c r="AD493" s="55">
        <f t="shared" si="501"/>
        <v>485.48500000000001</v>
      </c>
      <c r="AE493" s="55">
        <f t="shared" si="501"/>
        <v>0</v>
      </c>
      <c r="AF493" s="55">
        <f t="shared" si="501"/>
        <v>268.33999999999997</v>
      </c>
      <c r="AG493" s="54"/>
      <c r="AH493" s="42">
        <f>SUM(AH487:AH492)</f>
        <v>12361.989999999998</v>
      </c>
      <c r="AI493" s="56">
        <f>SUM(AI487:AI492)</f>
        <v>-1601.2999999999995</v>
      </c>
    </row>
    <row r="494" spans="1:35" x14ac:dyDescent="0.25">
      <c r="A494" t="s">
        <v>40</v>
      </c>
      <c r="G494" s="65"/>
      <c r="P494" s="41"/>
      <c r="Q494" s="115"/>
      <c r="R494" s="88"/>
    </row>
    <row r="495" spans="1:35" x14ac:dyDescent="0.25">
      <c r="A495" s="31">
        <v>2</v>
      </c>
      <c r="B495" s="52">
        <v>418.2</v>
      </c>
      <c r="C495" s="33">
        <v>2.2999999999999998</v>
      </c>
      <c r="D495" s="33">
        <v>8.86</v>
      </c>
      <c r="E495" s="33">
        <v>3.15</v>
      </c>
      <c r="F495" s="35">
        <v>0.77</v>
      </c>
      <c r="G495" s="35"/>
      <c r="H495" s="35"/>
      <c r="I495" s="51">
        <v>6302.28</v>
      </c>
      <c r="J495" s="41">
        <f>I495-K495-L495-M495-N495</f>
        <v>957.68400000000031</v>
      </c>
      <c r="K495" s="41">
        <f>B495*D495</f>
        <v>3705.2519999999995</v>
      </c>
      <c r="L495" s="41">
        <f>E495*B495</f>
        <v>1317.33</v>
      </c>
      <c r="M495" s="41">
        <f>F495*B495</f>
        <v>322.01400000000001</v>
      </c>
      <c r="N495" s="41">
        <v>0</v>
      </c>
      <c r="O495" s="41"/>
      <c r="P495" s="41">
        <f t="shared" si="460"/>
        <v>1.1672331283281605</v>
      </c>
      <c r="Q495" s="40">
        <f t="shared" si="461"/>
        <v>6302.28</v>
      </c>
      <c r="R495" s="51">
        <v>7356.23</v>
      </c>
      <c r="S495" s="41">
        <f>R495-T495-U495-V495-W495-X495</f>
        <v>1117.8404912698268</v>
      </c>
      <c r="T495" s="41">
        <f>P495*K495</f>
        <v>4324.8928832041729</v>
      </c>
      <c r="U495" s="41">
        <f>L495*P495</f>
        <v>1537.6312169405355</v>
      </c>
      <c r="V495" s="41">
        <f>P495*M495</f>
        <v>375.86540858546431</v>
      </c>
      <c r="W495" s="51"/>
      <c r="X495" s="51"/>
      <c r="Y495" s="41"/>
      <c r="Z495" s="40">
        <f>SUM(S495:Y495)</f>
        <v>7356.23</v>
      </c>
      <c r="AA495" s="54">
        <f>Z495-AB495-AC495-AD495-AE495-AF495</f>
        <v>1171.691899855291</v>
      </c>
      <c r="AB495" s="54">
        <f t="shared" ref="AB495:AF498" si="502">T495</f>
        <v>4324.8928832041729</v>
      </c>
      <c r="AC495" s="54">
        <f t="shared" si="502"/>
        <v>1537.6312169405355</v>
      </c>
      <c r="AD495" s="54">
        <f>M495</f>
        <v>322.01400000000001</v>
      </c>
      <c r="AE495" s="54">
        <f t="shared" si="502"/>
        <v>0</v>
      </c>
      <c r="AF495" s="54">
        <f t="shared" si="502"/>
        <v>0</v>
      </c>
      <c r="AG495" s="54"/>
      <c r="AH495" s="42">
        <f>SUM(AA495:AG495)</f>
        <v>7356.23</v>
      </c>
      <c r="AI495" s="56">
        <f>I495-Z495</f>
        <v>-1053.9499999999998</v>
      </c>
    </row>
    <row r="496" spans="1:35" x14ac:dyDescent="0.25">
      <c r="A496" s="31">
        <v>14</v>
      </c>
      <c r="B496" s="52">
        <v>277.60000000000002</v>
      </c>
      <c r="C496" s="33">
        <v>2.2999999999999998</v>
      </c>
      <c r="D496" s="33">
        <v>8.9</v>
      </c>
      <c r="E496" s="33">
        <v>2.95</v>
      </c>
      <c r="F496" s="35">
        <v>0.77</v>
      </c>
      <c r="G496" s="35"/>
      <c r="H496" s="35"/>
      <c r="I496" s="51">
        <v>4191.76</v>
      </c>
      <c r="J496" s="41">
        <f>I496-K496-L496-M496-N496</f>
        <v>688.44799999999987</v>
      </c>
      <c r="K496" s="41">
        <f>B496*D496</f>
        <v>2470.6400000000003</v>
      </c>
      <c r="L496" s="41">
        <f>E496*B496</f>
        <v>818.92000000000007</v>
      </c>
      <c r="M496" s="41">
        <f>F496*B496</f>
        <v>213.75200000000001</v>
      </c>
      <c r="N496" s="41">
        <f>G496*B496</f>
        <v>0</v>
      </c>
      <c r="O496" s="41"/>
      <c r="P496" s="41">
        <f t="shared" si="460"/>
        <v>1.4560518731988472</v>
      </c>
      <c r="Q496" s="40">
        <f t="shared" si="461"/>
        <v>4191.76</v>
      </c>
      <c r="R496" s="51">
        <v>6103.42</v>
      </c>
      <c r="S496" s="41">
        <f>R496-T496-U496-V496-W496-X496</f>
        <v>1002.4159999999995</v>
      </c>
      <c r="T496" s="41">
        <f>P496*K496</f>
        <v>3597.3800000000006</v>
      </c>
      <c r="U496" s="41">
        <f>L496*P496</f>
        <v>1192.3900000000001</v>
      </c>
      <c r="V496" s="41">
        <f>P496*M496</f>
        <v>311.23399999999998</v>
      </c>
      <c r="W496" s="51"/>
      <c r="X496" s="51"/>
      <c r="Y496" s="41"/>
      <c r="Z496" s="40">
        <f>SUM(S496:Y496)</f>
        <v>6103.420000000001</v>
      </c>
      <c r="AA496" s="54">
        <f>Z496-AB496-AC496-AD496-AE496-AF496</f>
        <v>1099.8980000000004</v>
      </c>
      <c r="AB496" s="54">
        <f t="shared" si="502"/>
        <v>3597.3800000000006</v>
      </c>
      <c r="AC496" s="54">
        <f t="shared" si="502"/>
        <v>1192.3900000000001</v>
      </c>
      <c r="AD496" s="54">
        <f>M496</f>
        <v>213.75200000000001</v>
      </c>
      <c r="AE496" s="54">
        <f t="shared" si="502"/>
        <v>0</v>
      </c>
      <c r="AF496" s="54">
        <f t="shared" si="502"/>
        <v>0</v>
      </c>
      <c r="AG496" s="54"/>
      <c r="AH496" s="42">
        <f>SUM(AA496:AG496)</f>
        <v>6103.4200000000019</v>
      </c>
      <c r="AI496" s="56">
        <f>I496-Z496</f>
        <v>-1911.6600000000008</v>
      </c>
    </row>
    <row r="497" spans="1:35" x14ac:dyDescent="0.25">
      <c r="A497" s="31">
        <v>6</v>
      </c>
      <c r="B497" s="52">
        <v>124</v>
      </c>
      <c r="C497" s="33">
        <v>2.2999999999999998</v>
      </c>
      <c r="D497" s="33">
        <v>9.1999999999999993</v>
      </c>
      <c r="E497" s="33">
        <v>3.02</v>
      </c>
      <c r="F497" s="35">
        <v>0.77</v>
      </c>
      <c r="G497" s="35"/>
      <c r="H497" s="35"/>
      <c r="I497" s="51">
        <v>1837.68</v>
      </c>
      <c r="J497" s="41">
        <f>I497-K497-L497-M497-N497</f>
        <v>226.92000000000007</v>
      </c>
      <c r="K497" s="41">
        <f>B497*D497</f>
        <v>1140.8</v>
      </c>
      <c r="L497" s="41">
        <f>E497*B497</f>
        <v>374.48</v>
      </c>
      <c r="M497" s="41">
        <f>F497*B497</f>
        <v>95.48</v>
      </c>
      <c r="N497" s="41">
        <f>G497*B497</f>
        <v>0</v>
      </c>
      <c r="O497" s="41"/>
      <c r="P497" s="41">
        <f t="shared" si="460"/>
        <v>0</v>
      </c>
      <c r="Q497" s="40">
        <f t="shared" si="461"/>
        <v>1837.68</v>
      </c>
      <c r="R497" s="51"/>
      <c r="S497" s="41">
        <f>R497-T497-U497-V497-W497-X497</f>
        <v>0</v>
      </c>
      <c r="T497" s="41">
        <f>P497*K497</f>
        <v>0</v>
      </c>
      <c r="U497" s="41">
        <f>L497*P497</f>
        <v>0</v>
      </c>
      <c r="V497" s="41">
        <f>P497*M497</f>
        <v>0</v>
      </c>
      <c r="W497" s="51"/>
      <c r="X497" s="51"/>
      <c r="Y497" s="41"/>
      <c r="Z497" s="40">
        <f>SUM(S497:Y497)</f>
        <v>0</v>
      </c>
      <c r="AA497" s="54">
        <f>Z497-AB497-AC497-AD497-AE497-AF497</f>
        <v>-95.48</v>
      </c>
      <c r="AB497" s="54">
        <f t="shared" si="502"/>
        <v>0</v>
      </c>
      <c r="AC497" s="54">
        <f t="shared" si="502"/>
        <v>0</v>
      </c>
      <c r="AD497" s="54">
        <f>M497</f>
        <v>95.48</v>
      </c>
      <c r="AE497" s="54">
        <f t="shared" si="502"/>
        <v>0</v>
      </c>
      <c r="AF497" s="54">
        <f t="shared" si="502"/>
        <v>0</v>
      </c>
      <c r="AG497" s="54"/>
      <c r="AH497" s="42">
        <f>SUM(AA497:AG497)</f>
        <v>0</v>
      </c>
      <c r="AI497" s="56">
        <f>I497-Z497</f>
        <v>1837.68</v>
      </c>
    </row>
    <row r="498" spans="1:35" x14ac:dyDescent="0.25">
      <c r="A498" s="31">
        <v>24</v>
      </c>
      <c r="B498" s="52"/>
      <c r="C498" s="33"/>
      <c r="D498" s="33"/>
      <c r="E498" s="33"/>
      <c r="F498" s="35"/>
      <c r="G498" s="35"/>
      <c r="H498" s="35"/>
      <c r="I498" s="51"/>
      <c r="J498" s="41">
        <f>I498-K498-L498-M498-N498</f>
        <v>0</v>
      </c>
      <c r="K498" s="41">
        <f>B498*D498</f>
        <v>0</v>
      </c>
      <c r="L498" s="41">
        <f>E498*B498</f>
        <v>0</v>
      </c>
      <c r="M498" s="41">
        <f>F498*B498</f>
        <v>0</v>
      </c>
      <c r="N498" s="41">
        <f>G498*B498</f>
        <v>0</v>
      </c>
      <c r="O498" s="41"/>
      <c r="P498" s="41"/>
      <c r="Q498" s="40">
        <f t="shared" si="461"/>
        <v>0</v>
      </c>
      <c r="R498" s="51"/>
      <c r="S498" s="41">
        <f>R498-T498-U498-V498-W498-X498</f>
        <v>0</v>
      </c>
      <c r="T498" s="41">
        <f>P498*K498</f>
        <v>0</v>
      </c>
      <c r="U498" s="41">
        <f>L498*P498</f>
        <v>0</v>
      </c>
      <c r="V498" s="41">
        <f>P498*M498</f>
        <v>0</v>
      </c>
      <c r="W498" s="51"/>
      <c r="X498" s="51"/>
      <c r="Y498" s="41"/>
      <c r="Z498" s="40">
        <f>SUM(S498:Y498)</f>
        <v>0</v>
      </c>
      <c r="AA498" s="54">
        <f>Z498-AB498-AC498-AD498-AE498-AF498</f>
        <v>0</v>
      </c>
      <c r="AB498" s="54">
        <f t="shared" si="502"/>
        <v>0</v>
      </c>
      <c r="AC498" s="54">
        <f t="shared" si="502"/>
        <v>0</v>
      </c>
      <c r="AD498" s="54">
        <f>M498</f>
        <v>0</v>
      </c>
      <c r="AE498" s="54">
        <f t="shared" si="502"/>
        <v>0</v>
      </c>
      <c r="AF498" s="54">
        <f t="shared" si="502"/>
        <v>0</v>
      </c>
      <c r="AG498" s="54"/>
      <c r="AH498" s="42">
        <f>SUM(AA498:AG498)</f>
        <v>0</v>
      </c>
      <c r="AI498" s="56">
        <f>I498-Z498</f>
        <v>0</v>
      </c>
    </row>
    <row r="499" spans="1:35" x14ac:dyDescent="0.25">
      <c r="A499" s="32" t="s">
        <v>37</v>
      </c>
      <c r="B499" s="127">
        <f>SUM(B495:B498)</f>
        <v>819.8</v>
      </c>
      <c r="C499" s="33"/>
      <c r="D499" s="34"/>
      <c r="E499" s="34"/>
      <c r="F499" s="35"/>
      <c r="G499" s="35"/>
      <c r="H499" s="35"/>
      <c r="I499" s="43">
        <f>SUM(I495:I498)</f>
        <v>12331.720000000001</v>
      </c>
      <c r="J499" s="43">
        <f t="shared" ref="J499:O499" si="503">SUM(J495:J498)</f>
        <v>1873.0520000000001</v>
      </c>
      <c r="K499" s="43">
        <f t="shared" si="503"/>
        <v>7316.692</v>
      </c>
      <c r="L499" s="43">
        <f t="shared" si="503"/>
        <v>2510.73</v>
      </c>
      <c r="M499" s="43">
        <f t="shared" si="503"/>
        <v>631.24600000000009</v>
      </c>
      <c r="N499" s="43">
        <f t="shared" si="503"/>
        <v>0</v>
      </c>
      <c r="O499" s="43">
        <f t="shared" si="503"/>
        <v>0</v>
      </c>
      <c r="P499" s="41">
        <f t="shared" si="460"/>
        <v>1.0914657484925054</v>
      </c>
      <c r="Q499" s="40">
        <f t="shared" si="461"/>
        <v>12331.720000000001</v>
      </c>
      <c r="R499" s="43">
        <f>SUM(R495:R498)</f>
        <v>13459.65</v>
      </c>
      <c r="S499" s="43">
        <f>SUM(S495:S498)</f>
        <v>2120.2564912698263</v>
      </c>
      <c r="T499" s="43">
        <f>SUM(T495:T498)</f>
        <v>7922.2728832041739</v>
      </c>
      <c r="U499" s="43">
        <f>SUM(U495:U498)</f>
        <v>2730.0212169405359</v>
      </c>
      <c r="V499" s="43">
        <f>SUM(V495:V498)</f>
        <v>687.09940858546429</v>
      </c>
      <c r="W499" s="43">
        <f t="shared" ref="W499:X499" si="504">SUM(W495:W498)</f>
        <v>0</v>
      </c>
      <c r="X499" s="43">
        <f t="shared" si="504"/>
        <v>0</v>
      </c>
      <c r="Y499" s="41"/>
      <c r="Z499" s="40">
        <f>SUM(Z495:Z498)</f>
        <v>13459.650000000001</v>
      </c>
      <c r="AA499" s="55">
        <f>SUM(AA495:AA498)</f>
        <v>2176.1098998552911</v>
      </c>
      <c r="AB499" s="55">
        <f>SUM(AB495:AB498)</f>
        <v>7922.2728832041739</v>
      </c>
      <c r="AC499" s="55">
        <f>SUM(AC495:AC498)</f>
        <v>2730.0212169405359</v>
      </c>
      <c r="AD499" s="55">
        <f>SUM(AD495:AD498)</f>
        <v>631.24600000000009</v>
      </c>
      <c r="AE499" s="55">
        <f>SUM(AE497:AE498)</f>
        <v>0</v>
      </c>
      <c r="AF499" s="55">
        <f>SUM(AF495:AF498)</f>
        <v>0</v>
      </c>
      <c r="AG499" s="54"/>
      <c r="AH499" s="42">
        <f>SUM(AH495:AH498)</f>
        <v>13459.650000000001</v>
      </c>
      <c r="AI499" s="56">
        <f>SUM(AI495:AI498)</f>
        <v>-1127.9300000000005</v>
      </c>
    </row>
    <row r="500" spans="1:35" x14ac:dyDescent="0.25">
      <c r="A500" t="s">
        <v>41</v>
      </c>
      <c r="G500" s="65"/>
      <c r="I500" t="s">
        <v>59</v>
      </c>
      <c r="P500" s="41"/>
      <c r="Q500" s="115"/>
      <c r="R500" s="88"/>
    </row>
    <row r="501" spans="1:35" x14ac:dyDescent="0.25">
      <c r="A501" s="31">
        <v>15</v>
      </c>
      <c r="B501" s="52">
        <v>61.8</v>
      </c>
      <c r="C501" s="33">
        <v>2.2999999999999998</v>
      </c>
      <c r="D501" s="33">
        <v>9.7100000000000009</v>
      </c>
      <c r="E501" s="33">
        <v>10</v>
      </c>
      <c r="F501" s="35">
        <v>0.77</v>
      </c>
      <c r="G501" s="35"/>
      <c r="H501" s="35"/>
      <c r="I501" s="51">
        <v>1431.29</v>
      </c>
      <c r="J501" s="41">
        <f t="shared" ref="J501:J506" si="505">I501-K501-L501-M501-N501</f>
        <v>165.62599999999998</v>
      </c>
      <c r="K501" s="41">
        <f t="shared" ref="K501:K506" si="506">B501*D501</f>
        <v>600.07799999999997</v>
      </c>
      <c r="L501" s="41">
        <f t="shared" ref="L501:L506" si="507">E501*B501</f>
        <v>618</v>
      </c>
      <c r="M501" s="41">
        <f t="shared" ref="M501:M506" si="508">F501*B501</f>
        <v>47.585999999999999</v>
      </c>
      <c r="N501" s="41">
        <f t="shared" ref="N501:N506" si="509">G501*B501</f>
        <v>0</v>
      </c>
      <c r="O501" s="41"/>
      <c r="P501" s="41">
        <f t="shared" si="460"/>
        <v>0</v>
      </c>
      <c r="Q501" s="40">
        <f t="shared" si="461"/>
        <v>1431.29</v>
      </c>
      <c r="R501" s="51">
        <v>0</v>
      </c>
      <c r="S501" s="41">
        <f>R501-T501-U501-V501-W501-X501</f>
        <v>0</v>
      </c>
      <c r="T501" s="41">
        <f t="shared" ref="T501:T509" si="510">P501*K501</f>
        <v>0</v>
      </c>
      <c r="U501" s="41">
        <f t="shared" ref="U501:U509" si="511">L501*P501</f>
        <v>0</v>
      </c>
      <c r="V501" s="41">
        <f t="shared" ref="V501:V512" si="512">P501*M501</f>
        <v>0</v>
      </c>
      <c r="W501" s="51"/>
      <c r="X501" s="51"/>
      <c r="Y501" s="41"/>
      <c r="Z501" s="40">
        <f t="shared" ref="Z501:Z509" si="513">SUM(S501:Y501)</f>
        <v>0</v>
      </c>
      <c r="AA501" s="54">
        <f t="shared" ref="AA501:AA512" si="514">Z501-AB501-AC501-AD501-AE501-AF501</f>
        <v>-47.585999999999999</v>
      </c>
      <c r="AB501" s="54">
        <f t="shared" ref="AB501:AC509" si="515">T501</f>
        <v>0</v>
      </c>
      <c r="AC501" s="54">
        <f t="shared" si="515"/>
        <v>0</v>
      </c>
      <c r="AD501" s="54">
        <f t="shared" ref="AD501:AD512" si="516">M501</f>
        <v>47.585999999999999</v>
      </c>
      <c r="AE501" s="54">
        <f t="shared" ref="AE501:AF509" si="517">W501</f>
        <v>0</v>
      </c>
      <c r="AF501" s="54">
        <f t="shared" si="517"/>
        <v>0</v>
      </c>
      <c r="AG501" s="54"/>
      <c r="AH501" s="42">
        <f t="shared" ref="AH501:AH506" si="518">SUM(AA501:AG501)</f>
        <v>0</v>
      </c>
      <c r="AI501" s="56">
        <f t="shared" ref="AI501:AI506" si="519">I501-Z501</f>
        <v>1431.29</v>
      </c>
    </row>
    <row r="502" spans="1:35" x14ac:dyDescent="0.25">
      <c r="A502" s="31">
        <v>17</v>
      </c>
      <c r="B502" s="52">
        <v>806</v>
      </c>
      <c r="C502" s="33">
        <v>2.2999999999999998</v>
      </c>
      <c r="D502" s="33">
        <v>8.89</v>
      </c>
      <c r="E502" s="33">
        <v>10</v>
      </c>
      <c r="F502" s="35">
        <v>0.77</v>
      </c>
      <c r="G502" s="35"/>
      <c r="H502" s="35"/>
      <c r="I502" s="51">
        <v>10510.24</v>
      </c>
      <c r="J502" s="41">
        <f t="shared" si="505"/>
        <v>-5335.72</v>
      </c>
      <c r="K502" s="41">
        <f t="shared" si="506"/>
        <v>7165.34</v>
      </c>
      <c r="L502" s="41">
        <f t="shared" si="507"/>
        <v>8060</v>
      </c>
      <c r="M502" s="41">
        <f t="shared" si="508"/>
        <v>620.62</v>
      </c>
      <c r="N502" s="41">
        <f t="shared" si="509"/>
        <v>0</v>
      </c>
      <c r="O502" s="41"/>
      <c r="P502" s="41">
        <f t="shared" si="460"/>
        <v>1</v>
      </c>
      <c r="Q502" s="40">
        <f t="shared" si="461"/>
        <v>10510.24</v>
      </c>
      <c r="R502" s="51">
        <v>10510.24</v>
      </c>
      <c r="S502" s="41">
        <f>R502-T502-U502-V502-W502-X502</f>
        <v>-5335.72</v>
      </c>
      <c r="T502" s="41">
        <f t="shared" si="510"/>
        <v>7165.34</v>
      </c>
      <c r="U502" s="41">
        <f t="shared" si="511"/>
        <v>8060</v>
      </c>
      <c r="V502" s="41">
        <f t="shared" si="512"/>
        <v>620.62</v>
      </c>
      <c r="W502" s="51"/>
      <c r="X502" s="51"/>
      <c r="Y502" s="41"/>
      <c r="Z502" s="40">
        <f t="shared" si="513"/>
        <v>10510.24</v>
      </c>
      <c r="AA502" s="54">
        <f t="shared" si="514"/>
        <v>-5335.72</v>
      </c>
      <c r="AB502" s="54">
        <f t="shared" si="515"/>
        <v>7165.34</v>
      </c>
      <c r="AC502" s="54">
        <f t="shared" si="515"/>
        <v>8060</v>
      </c>
      <c r="AD502" s="54">
        <f t="shared" si="516"/>
        <v>620.62</v>
      </c>
      <c r="AE502" s="54">
        <f t="shared" si="517"/>
        <v>0</v>
      </c>
      <c r="AF502" s="54">
        <f t="shared" si="517"/>
        <v>0</v>
      </c>
      <c r="AG502" s="54"/>
      <c r="AH502" s="42">
        <f t="shared" si="518"/>
        <v>10510.24</v>
      </c>
      <c r="AI502" s="56">
        <f t="shared" si="519"/>
        <v>0</v>
      </c>
    </row>
    <row r="503" spans="1:35" x14ac:dyDescent="0.25">
      <c r="A503" s="31">
        <v>18</v>
      </c>
      <c r="B503" s="52">
        <v>467</v>
      </c>
      <c r="C503" s="33">
        <v>2.48</v>
      </c>
      <c r="D503" s="33">
        <v>8.4</v>
      </c>
      <c r="E503" s="33">
        <v>3.59</v>
      </c>
      <c r="F503" s="35">
        <v>0.77</v>
      </c>
      <c r="G503" s="35">
        <v>5.51</v>
      </c>
      <c r="H503" s="35"/>
      <c r="I503" s="51">
        <v>9940.9599999999991</v>
      </c>
      <c r="J503" s="41">
        <f t="shared" si="505"/>
        <v>1158.1599999999989</v>
      </c>
      <c r="K503" s="41">
        <f t="shared" si="506"/>
        <v>3922.8</v>
      </c>
      <c r="L503" s="41">
        <f t="shared" si="507"/>
        <v>1676.53</v>
      </c>
      <c r="M503" s="41">
        <f t="shared" si="508"/>
        <v>359.59000000000003</v>
      </c>
      <c r="N503" s="41">
        <v>2823.88</v>
      </c>
      <c r="O503" s="41"/>
      <c r="P503" s="41">
        <f t="shared" si="460"/>
        <v>2.6268519338172576</v>
      </c>
      <c r="Q503" s="40">
        <f t="shared" si="461"/>
        <v>9940.9599999999991</v>
      </c>
      <c r="R503" s="51">
        <v>26113.43</v>
      </c>
      <c r="S503" s="41">
        <f>R503-T503-U503-V503-W503-X503</f>
        <v>-8536.120525462331</v>
      </c>
      <c r="T503" s="41">
        <f t="shared" si="510"/>
        <v>10304.614765978338</v>
      </c>
      <c r="U503" s="41">
        <f t="shared" si="511"/>
        <v>4403.9960726026466</v>
      </c>
      <c r="V503" s="41">
        <f t="shared" si="512"/>
        <v>944.58968688134769</v>
      </c>
      <c r="W503" s="51"/>
      <c r="X503" s="51">
        <v>18996.349999999999</v>
      </c>
      <c r="Y503" s="41"/>
      <c r="Z503" s="40">
        <f t="shared" si="513"/>
        <v>26113.43</v>
      </c>
      <c r="AA503" s="54">
        <f t="shared" si="514"/>
        <v>-7951.1208385809841</v>
      </c>
      <c r="AB503" s="54">
        <f t="shared" si="515"/>
        <v>10304.614765978338</v>
      </c>
      <c r="AC503" s="54">
        <f t="shared" si="515"/>
        <v>4403.9960726026466</v>
      </c>
      <c r="AD503" s="54">
        <f t="shared" si="516"/>
        <v>359.59000000000003</v>
      </c>
      <c r="AE503" s="54">
        <f t="shared" si="517"/>
        <v>0</v>
      </c>
      <c r="AF503" s="54">
        <f t="shared" si="517"/>
        <v>18996.349999999999</v>
      </c>
      <c r="AG503" s="54"/>
      <c r="AH503" s="42">
        <f t="shared" si="518"/>
        <v>26113.43</v>
      </c>
      <c r="AI503" s="56">
        <f t="shared" si="519"/>
        <v>-16172.470000000001</v>
      </c>
    </row>
    <row r="504" spans="1:35" x14ac:dyDescent="0.25">
      <c r="A504" s="31">
        <v>19</v>
      </c>
      <c r="B504" s="52">
        <v>477.2</v>
      </c>
      <c r="C504" s="33">
        <v>2.48</v>
      </c>
      <c r="D504" s="33">
        <v>9.3000000000000007</v>
      </c>
      <c r="E504" s="33">
        <v>4.09</v>
      </c>
      <c r="F504" s="35">
        <v>0.77</v>
      </c>
      <c r="G504" s="35">
        <v>5.51</v>
      </c>
      <c r="H504" s="35"/>
      <c r="I504" s="51">
        <v>10677.31</v>
      </c>
      <c r="J504" s="41">
        <f t="shared" si="505"/>
        <v>1290.7779999999998</v>
      </c>
      <c r="K504" s="41">
        <f t="shared" si="506"/>
        <v>4437.96</v>
      </c>
      <c r="L504" s="41">
        <f t="shared" si="507"/>
        <v>1951.7479999999998</v>
      </c>
      <c r="M504" s="41">
        <f t="shared" si="508"/>
        <v>367.44400000000002</v>
      </c>
      <c r="N504" s="41">
        <v>2629.38</v>
      </c>
      <c r="O504" s="41"/>
      <c r="P504" s="41">
        <f t="shared" si="460"/>
        <v>0.88484459100653634</v>
      </c>
      <c r="Q504" s="40">
        <f t="shared" si="461"/>
        <v>10677.31</v>
      </c>
      <c r="R504" s="51">
        <v>9447.76</v>
      </c>
      <c r="S504" s="41">
        <f t="shared" ref="S504:S509" si="520">R504-T504-U504-V504-W504-X504</f>
        <v>946.79060219100165</v>
      </c>
      <c r="T504" s="41">
        <f t="shared" si="510"/>
        <v>3926.904901103368</v>
      </c>
      <c r="U504" s="41">
        <f t="shared" si="511"/>
        <v>1726.9936608078251</v>
      </c>
      <c r="V504" s="41">
        <f t="shared" si="512"/>
        <v>325.13083589780575</v>
      </c>
      <c r="W504" s="51"/>
      <c r="X504" s="51">
        <v>2521.94</v>
      </c>
      <c r="Y504" s="41"/>
      <c r="Z504" s="40">
        <f t="shared" si="513"/>
        <v>9447.76</v>
      </c>
      <c r="AA504" s="54">
        <f t="shared" si="514"/>
        <v>904.4774380888075</v>
      </c>
      <c r="AB504" s="54">
        <f t="shared" si="515"/>
        <v>3926.904901103368</v>
      </c>
      <c r="AC504" s="54">
        <f t="shared" si="515"/>
        <v>1726.9936608078251</v>
      </c>
      <c r="AD504" s="54">
        <f t="shared" si="516"/>
        <v>367.44400000000002</v>
      </c>
      <c r="AE504" s="54">
        <f t="shared" si="517"/>
        <v>0</v>
      </c>
      <c r="AF504" s="54">
        <f t="shared" si="517"/>
        <v>2521.94</v>
      </c>
      <c r="AG504" s="54"/>
      <c r="AH504" s="42">
        <f t="shared" si="518"/>
        <v>9447.760000000002</v>
      </c>
      <c r="AI504" s="56">
        <f t="shared" si="519"/>
        <v>1229.5499999999993</v>
      </c>
    </row>
    <row r="505" spans="1:35" x14ac:dyDescent="0.25">
      <c r="A505" s="31">
        <v>20</v>
      </c>
      <c r="B505" s="52">
        <v>714.5</v>
      </c>
      <c r="C505" s="33">
        <v>2.48</v>
      </c>
      <c r="D505" s="33">
        <v>8.8800000000000008</v>
      </c>
      <c r="E505" s="33">
        <v>3.26</v>
      </c>
      <c r="F505" s="35">
        <v>0.77</v>
      </c>
      <c r="G505" s="35">
        <v>5.51</v>
      </c>
      <c r="H505" s="35"/>
      <c r="I505" s="51">
        <v>15104.55</v>
      </c>
      <c r="J505" s="41">
        <f t="shared" si="505"/>
        <v>1943.4599999999987</v>
      </c>
      <c r="K505" s="41">
        <f t="shared" si="506"/>
        <v>6344.76</v>
      </c>
      <c r="L505" s="41">
        <f t="shared" si="507"/>
        <v>2329.27</v>
      </c>
      <c r="M505" s="41">
        <f t="shared" si="508"/>
        <v>550.16499999999996</v>
      </c>
      <c r="N505" s="41">
        <f t="shared" si="509"/>
        <v>3936.895</v>
      </c>
      <c r="O505" s="41"/>
      <c r="P505" s="41">
        <f t="shared" si="460"/>
        <v>0.52988801387661333</v>
      </c>
      <c r="Q505" s="40">
        <f t="shared" si="461"/>
        <v>15104.55</v>
      </c>
      <c r="R505" s="51">
        <v>8003.72</v>
      </c>
      <c r="S505" s="41">
        <f t="shared" si="520"/>
        <v>893.18963183941332</v>
      </c>
      <c r="T505" s="41">
        <f t="shared" si="510"/>
        <v>3362.0122749237812</v>
      </c>
      <c r="U505" s="41">
        <f t="shared" si="511"/>
        <v>1234.2522540823791</v>
      </c>
      <c r="V505" s="41">
        <f t="shared" si="512"/>
        <v>291.52583915442693</v>
      </c>
      <c r="W505" s="51"/>
      <c r="X505" s="51">
        <v>2222.7399999999998</v>
      </c>
      <c r="Y505" s="41"/>
      <c r="Z505" s="40">
        <f t="shared" si="513"/>
        <v>8003.72</v>
      </c>
      <c r="AA505" s="54">
        <f t="shared" si="514"/>
        <v>634.55047099384046</v>
      </c>
      <c r="AB505" s="54">
        <f t="shared" si="515"/>
        <v>3362.0122749237812</v>
      </c>
      <c r="AC505" s="54">
        <f t="shared" si="515"/>
        <v>1234.2522540823791</v>
      </c>
      <c r="AD505" s="54">
        <f t="shared" si="516"/>
        <v>550.16499999999996</v>
      </c>
      <c r="AE505" s="54">
        <f t="shared" si="517"/>
        <v>0</v>
      </c>
      <c r="AF505" s="54">
        <f t="shared" si="517"/>
        <v>2222.7399999999998</v>
      </c>
      <c r="AG505" s="54"/>
      <c r="AH505" s="42">
        <f t="shared" si="518"/>
        <v>8003.72</v>
      </c>
      <c r="AI505" s="56">
        <f t="shared" si="519"/>
        <v>7100.829999999999</v>
      </c>
    </row>
    <row r="506" spans="1:35" x14ac:dyDescent="0.25">
      <c r="A506" s="31">
        <v>42</v>
      </c>
      <c r="B506" s="52">
        <v>86.3</v>
      </c>
      <c r="C506" s="33">
        <v>2.48</v>
      </c>
      <c r="D506" s="33">
        <v>8.64</v>
      </c>
      <c r="E506" s="33">
        <v>4</v>
      </c>
      <c r="F506" s="35">
        <v>0.77</v>
      </c>
      <c r="G506" s="35">
        <v>5.51</v>
      </c>
      <c r="H506" s="35"/>
      <c r="I506" s="51">
        <v>1878.75</v>
      </c>
      <c r="J506" s="41">
        <f t="shared" si="505"/>
        <v>245.95399999999989</v>
      </c>
      <c r="K506" s="41">
        <f t="shared" si="506"/>
        <v>745.63200000000006</v>
      </c>
      <c r="L506" s="41">
        <f t="shared" si="507"/>
        <v>345.2</v>
      </c>
      <c r="M506" s="41">
        <f t="shared" si="508"/>
        <v>66.450999999999993</v>
      </c>
      <c r="N506" s="41">
        <f t="shared" si="509"/>
        <v>475.51299999999998</v>
      </c>
      <c r="O506" s="41"/>
      <c r="P506" s="41">
        <f t="shared" si="460"/>
        <v>0</v>
      </c>
      <c r="Q506" s="40">
        <f t="shared" si="461"/>
        <v>1878.75</v>
      </c>
      <c r="R506" s="51"/>
      <c r="S506" s="41">
        <f t="shared" si="520"/>
        <v>0</v>
      </c>
      <c r="T506" s="41">
        <f t="shared" si="510"/>
        <v>0</v>
      </c>
      <c r="U506" s="41">
        <f t="shared" si="511"/>
        <v>0</v>
      </c>
      <c r="V506" s="41">
        <f t="shared" si="512"/>
        <v>0</v>
      </c>
      <c r="W506" s="51"/>
      <c r="X506" s="51"/>
      <c r="Y506" s="41"/>
      <c r="Z506" s="40">
        <f t="shared" si="513"/>
        <v>0</v>
      </c>
      <c r="AA506" s="54">
        <f t="shared" si="514"/>
        <v>-66.450999999999993</v>
      </c>
      <c r="AB506" s="54">
        <f t="shared" si="515"/>
        <v>0</v>
      </c>
      <c r="AC506" s="54">
        <f t="shared" si="515"/>
        <v>0</v>
      </c>
      <c r="AD506" s="54">
        <f t="shared" si="516"/>
        <v>66.450999999999993</v>
      </c>
      <c r="AE506" s="54">
        <f t="shared" si="517"/>
        <v>0</v>
      </c>
      <c r="AF506" s="54">
        <f t="shared" si="517"/>
        <v>0</v>
      </c>
      <c r="AG506" s="54"/>
      <c r="AH506" s="42">
        <f t="shared" si="518"/>
        <v>0</v>
      </c>
      <c r="AI506" s="56">
        <f t="shared" si="519"/>
        <v>1878.75</v>
      </c>
    </row>
    <row r="507" spans="1:35" x14ac:dyDescent="0.25">
      <c r="A507" s="31"/>
      <c r="B507" s="52"/>
      <c r="C507" s="33"/>
      <c r="D507" s="33"/>
      <c r="E507" s="33"/>
      <c r="F507" s="35"/>
      <c r="G507" s="35"/>
      <c r="H507" s="35"/>
      <c r="I507" s="51"/>
      <c r="J507" s="41"/>
      <c r="K507" s="41"/>
      <c r="L507" s="41"/>
      <c r="M507" s="41"/>
      <c r="N507" s="41"/>
      <c r="O507" s="41"/>
      <c r="P507" s="41"/>
      <c r="Q507" s="40">
        <f t="shared" si="461"/>
        <v>0</v>
      </c>
      <c r="R507" s="51"/>
      <c r="S507" s="41">
        <f t="shared" si="520"/>
        <v>0</v>
      </c>
      <c r="T507" s="41">
        <f t="shared" si="510"/>
        <v>0</v>
      </c>
      <c r="U507" s="41">
        <f t="shared" si="511"/>
        <v>0</v>
      </c>
      <c r="V507" s="41">
        <f t="shared" si="512"/>
        <v>0</v>
      </c>
      <c r="W507" s="51"/>
      <c r="X507" s="51"/>
      <c r="Y507" s="41"/>
      <c r="Z507" s="40">
        <f t="shared" si="513"/>
        <v>0</v>
      </c>
      <c r="AA507" s="54">
        <f t="shared" si="514"/>
        <v>0</v>
      </c>
      <c r="AB507" s="54">
        <f t="shared" si="515"/>
        <v>0</v>
      </c>
      <c r="AC507" s="54">
        <f t="shared" si="515"/>
        <v>0</v>
      </c>
      <c r="AD507" s="54">
        <f t="shared" si="516"/>
        <v>0</v>
      </c>
      <c r="AE507" s="54">
        <f t="shared" si="517"/>
        <v>0</v>
      </c>
      <c r="AF507" s="54">
        <f t="shared" si="517"/>
        <v>0</v>
      </c>
      <c r="AG507" s="54"/>
      <c r="AH507" s="42">
        <f>SUM(AA507:AG507)</f>
        <v>0</v>
      </c>
      <c r="AI507" s="56">
        <f>I507-Z507</f>
        <v>0</v>
      </c>
    </row>
    <row r="508" spans="1:35" x14ac:dyDescent="0.25">
      <c r="A508" s="31">
        <v>44</v>
      </c>
      <c r="B508" s="52"/>
      <c r="C508" s="33"/>
      <c r="D508" s="33"/>
      <c r="E508" s="33"/>
      <c r="F508" s="35"/>
      <c r="G508" s="35"/>
      <c r="H508" s="35"/>
      <c r="I508" s="51"/>
      <c r="J508" s="41">
        <f>I508-K508-L508-M508-N508</f>
        <v>0</v>
      </c>
      <c r="K508" s="41">
        <f>B508*D508</f>
        <v>0</v>
      </c>
      <c r="L508" s="41">
        <f>E508*B508</f>
        <v>0</v>
      </c>
      <c r="M508" s="41">
        <f>F508*B508</f>
        <v>0</v>
      </c>
      <c r="N508" s="41">
        <f>G508*B508</f>
        <v>0</v>
      </c>
      <c r="O508" s="41"/>
      <c r="P508" s="41"/>
      <c r="Q508" s="40">
        <f t="shared" si="461"/>
        <v>0</v>
      </c>
      <c r="R508" s="51"/>
      <c r="S508" s="41">
        <f t="shared" si="520"/>
        <v>0</v>
      </c>
      <c r="T508" s="41">
        <v>0</v>
      </c>
      <c r="U508" s="41">
        <v>0</v>
      </c>
      <c r="V508" s="41">
        <f t="shared" si="512"/>
        <v>0</v>
      </c>
      <c r="W508" s="51"/>
      <c r="X508" s="51"/>
      <c r="Y508" s="41"/>
      <c r="Z508" s="40">
        <f t="shared" si="513"/>
        <v>0</v>
      </c>
      <c r="AA508" s="54">
        <f t="shared" si="514"/>
        <v>0</v>
      </c>
      <c r="AB508" s="54">
        <f t="shared" si="515"/>
        <v>0</v>
      </c>
      <c r="AC508" s="54">
        <f t="shared" si="515"/>
        <v>0</v>
      </c>
      <c r="AD508" s="54">
        <f t="shared" si="516"/>
        <v>0</v>
      </c>
      <c r="AE508" s="54">
        <f t="shared" si="517"/>
        <v>0</v>
      </c>
      <c r="AF508" s="54">
        <f t="shared" si="517"/>
        <v>0</v>
      </c>
      <c r="AG508" s="54"/>
      <c r="AH508" s="42">
        <f>SUM(AA508:AG508)</f>
        <v>0</v>
      </c>
      <c r="AI508" s="56">
        <f>I508-Z508</f>
        <v>0</v>
      </c>
    </row>
    <row r="509" spans="1:35" x14ac:dyDescent="0.25">
      <c r="A509" s="31">
        <v>65</v>
      </c>
      <c r="B509" s="52">
        <v>1044.7</v>
      </c>
      <c r="C509" s="33">
        <v>2.2999999999999998</v>
      </c>
      <c r="D509" s="33">
        <v>8.73</v>
      </c>
      <c r="E509" s="33">
        <v>3.44</v>
      </c>
      <c r="F509" s="35">
        <v>0.77</v>
      </c>
      <c r="G509" s="35"/>
      <c r="H509" s="35"/>
      <c r="I509" s="51">
        <v>15830.92</v>
      </c>
      <c r="J509" s="41">
        <f>I509-K509-L509-M509-N509</f>
        <v>2312.5019999999986</v>
      </c>
      <c r="K509" s="41">
        <f>B509*D509</f>
        <v>9120.2310000000016</v>
      </c>
      <c r="L509" s="41">
        <f>E509*B509</f>
        <v>3593.768</v>
      </c>
      <c r="M509" s="41">
        <f>F509*B509</f>
        <v>804.4190000000001</v>
      </c>
      <c r="N509" s="41">
        <f>G509*B509</f>
        <v>0</v>
      </c>
      <c r="O509" s="41">
        <f>H509*B509</f>
        <v>0</v>
      </c>
      <c r="P509" s="41">
        <f t="shared" si="460"/>
        <v>0.69481874711008584</v>
      </c>
      <c r="Q509" s="40">
        <f t="shared" si="461"/>
        <v>15830.92</v>
      </c>
      <c r="R509" s="51">
        <v>10999.62</v>
      </c>
      <c r="S509" s="41">
        <f t="shared" si="520"/>
        <v>1606.7697423295674</v>
      </c>
      <c r="T509" s="41">
        <f t="shared" si="510"/>
        <v>6336.907476774566</v>
      </c>
      <c r="U509" s="41">
        <f t="shared" si="511"/>
        <v>2497.0173791643192</v>
      </c>
      <c r="V509" s="41">
        <f t="shared" si="512"/>
        <v>558.92540173154816</v>
      </c>
      <c r="W509" s="51"/>
      <c r="X509" s="51"/>
      <c r="Y509" s="41"/>
      <c r="Z509" s="40">
        <f t="shared" si="513"/>
        <v>10999.62</v>
      </c>
      <c r="AA509" s="54">
        <f t="shared" si="514"/>
        <v>1361.2761440611155</v>
      </c>
      <c r="AB509" s="54">
        <f t="shared" si="515"/>
        <v>6336.907476774566</v>
      </c>
      <c r="AC509" s="54">
        <f t="shared" si="515"/>
        <v>2497.0173791643192</v>
      </c>
      <c r="AD509" s="54">
        <f t="shared" si="516"/>
        <v>804.4190000000001</v>
      </c>
      <c r="AE509" s="54">
        <f t="shared" si="517"/>
        <v>0</v>
      </c>
      <c r="AF509" s="54">
        <f t="shared" si="517"/>
        <v>0</v>
      </c>
      <c r="AG509" s="54"/>
      <c r="AH509" s="42">
        <f>SUM(AA509:AG509)</f>
        <v>10999.62</v>
      </c>
      <c r="AI509" s="56">
        <f>I509-Z509</f>
        <v>4831.2999999999993</v>
      </c>
    </row>
    <row r="510" spans="1:35" x14ac:dyDescent="0.25">
      <c r="A510" s="31"/>
      <c r="B510" s="52"/>
      <c r="C510" s="33"/>
      <c r="D510" s="33"/>
      <c r="E510" s="33"/>
      <c r="F510" s="35"/>
      <c r="G510" s="35"/>
      <c r="H510" s="35"/>
      <c r="I510" s="51"/>
      <c r="J510" s="41"/>
      <c r="K510" s="41"/>
      <c r="L510" s="41"/>
      <c r="M510" s="41"/>
      <c r="N510" s="41"/>
      <c r="O510" s="41"/>
      <c r="P510" s="41"/>
      <c r="Q510" s="40">
        <f t="shared" si="461"/>
        <v>0</v>
      </c>
      <c r="R510" s="51"/>
      <c r="S510" s="41"/>
      <c r="T510" s="41"/>
      <c r="U510" s="41"/>
      <c r="V510" s="41">
        <f t="shared" si="512"/>
        <v>0</v>
      </c>
      <c r="W510" s="51"/>
      <c r="X510" s="51"/>
      <c r="Y510" s="41"/>
      <c r="Z510" s="40"/>
      <c r="AA510" s="54">
        <f t="shared" si="514"/>
        <v>0</v>
      </c>
      <c r="AB510" s="54"/>
      <c r="AC510" s="54"/>
      <c r="AD510" s="54">
        <f t="shared" si="516"/>
        <v>0</v>
      </c>
      <c r="AE510" s="54"/>
      <c r="AF510" s="54"/>
      <c r="AG510" s="54"/>
      <c r="AH510" s="42"/>
      <c r="AI510" s="56"/>
    </row>
    <row r="511" spans="1:35" x14ac:dyDescent="0.25">
      <c r="A511" s="31"/>
      <c r="B511" s="52"/>
      <c r="C511" s="33"/>
      <c r="D511" s="33"/>
      <c r="E511" s="33"/>
      <c r="F511" s="35"/>
      <c r="G511" s="35"/>
      <c r="H511" s="35"/>
      <c r="I511" s="51"/>
      <c r="J511" s="41"/>
      <c r="K511" s="41"/>
      <c r="L511" s="41"/>
      <c r="M511" s="41"/>
      <c r="N511" s="41"/>
      <c r="O511" s="41"/>
      <c r="P511" s="41"/>
      <c r="Q511" s="40">
        <f t="shared" si="461"/>
        <v>0</v>
      </c>
      <c r="R511" s="51"/>
      <c r="S511" s="41"/>
      <c r="T511" s="41"/>
      <c r="U511" s="41"/>
      <c r="V511" s="41">
        <f t="shared" si="512"/>
        <v>0</v>
      </c>
      <c r="W511" s="51"/>
      <c r="X511" s="51"/>
      <c r="Y511" s="41"/>
      <c r="Z511" s="40"/>
      <c r="AA511" s="54">
        <f t="shared" si="514"/>
        <v>0</v>
      </c>
      <c r="AB511" s="54"/>
      <c r="AC511" s="54"/>
      <c r="AD511" s="54">
        <f t="shared" si="516"/>
        <v>0</v>
      </c>
      <c r="AE511" s="54"/>
      <c r="AF511" s="54"/>
      <c r="AG511" s="54"/>
      <c r="AH511" s="42"/>
      <c r="AI511" s="56"/>
    </row>
    <row r="512" spans="1:35" x14ac:dyDescent="0.25">
      <c r="A512" s="31">
        <v>67</v>
      </c>
      <c r="B512" s="52">
        <v>311.89999999999998</v>
      </c>
      <c r="C512" s="33">
        <v>2.2999999999999998</v>
      </c>
      <c r="D512" s="33">
        <v>9.2899999999999991</v>
      </c>
      <c r="E512" s="33">
        <v>2.75</v>
      </c>
      <c r="F512" s="35">
        <v>0.77</v>
      </c>
      <c r="G512" s="35"/>
      <c r="H512" s="35"/>
      <c r="I512" s="51">
        <v>4722.18</v>
      </c>
      <c r="J512" s="41">
        <f>I512-K512-L512-M512-N512</f>
        <v>726.74100000000089</v>
      </c>
      <c r="K512" s="41">
        <f>B512*D512</f>
        <v>2897.5509999999995</v>
      </c>
      <c r="L512" s="41">
        <f>E512*B512</f>
        <v>857.72499999999991</v>
      </c>
      <c r="M512" s="41">
        <f>F512*B512</f>
        <v>240.16299999999998</v>
      </c>
      <c r="N512" s="41">
        <f>G512*B512</f>
        <v>0</v>
      </c>
      <c r="O512" s="41"/>
      <c r="P512" s="41">
        <f t="shared" si="460"/>
        <v>1.6614317963313554</v>
      </c>
      <c r="Q512" s="40">
        <f t="shared" si="461"/>
        <v>4722.18</v>
      </c>
      <c r="R512" s="51">
        <v>7845.58</v>
      </c>
      <c r="S512" s="41">
        <f>R512-T512-U512-V512-W512-X512</f>
        <v>1207.4306050976465</v>
      </c>
      <c r="T512" s="41">
        <f>P512*K512</f>
        <v>4814.0833628917144</v>
      </c>
      <c r="U512" s="41">
        <f>L512*P512</f>
        <v>1425.0515875083117</v>
      </c>
      <c r="V512" s="41">
        <f t="shared" si="512"/>
        <v>399.01444450232725</v>
      </c>
      <c r="W512" s="41"/>
      <c r="X512" s="41"/>
      <c r="Y512" s="41"/>
      <c r="Z512" s="40">
        <f>SUM(S512:Y512)</f>
        <v>7845.58</v>
      </c>
      <c r="AA512" s="54">
        <f t="shared" si="514"/>
        <v>1366.2820495999738</v>
      </c>
      <c r="AB512" s="54">
        <f>T512</f>
        <v>4814.0833628917144</v>
      </c>
      <c r="AC512" s="54">
        <f>U512</f>
        <v>1425.0515875083117</v>
      </c>
      <c r="AD512" s="54">
        <f t="shared" si="516"/>
        <v>240.16299999999998</v>
      </c>
      <c r="AE512" s="54">
        <f>W512</f>
        <v>0</v>
      </c>
      <c r="AF512" s="54">
        <f>X512</f>
        <v>0</v>
      </c>
      <c r="AG512" s="54"/>
      <c r="AH512" s="42">
        <f>SUM(AA512:AG512)</f>
        <v>7845.58</v>
      </c>
      <c r="AI512" s="56">
        <f>I512-Z512</f>
        <v>-3123.3999999999996</v>
      </c>
    </row>
    <row r="513" spans="1:35" x14ac:dyDescent="0.25">
      <c r="A513" s="32" t="s">
        <v>37</v>
      </c>
      <c r="B513" s="127">
        <f>SUM(B501:B512)</f>
        <v>3969.4</v>
      </c>
      <c r="C513" s="33"/>
      <c r="D513" s="34"/>
      <c r="E513" s="34"/>
      <c r="F513" s="35"/>
      <c r="G513" s="35"/>
      <c r="H513" s="35"/>
      <c r="I513" s="43">
        <f>SUM(I501:I512)</f>
        <v>70096.199999999983</v>
      </c>
      <c r="J513" s="43">
        <f t="shared" ref="J513:O513" si="521">SUM(J501:J512)</f>
        <v>2507.5009999999966</v>
      </c>
      <c r="K513" s="43">
        <f t="shared" si="521"/>
        <v>35234.352000000006</v>
      </c>
      <c r="L513" s="43">
        <f t="shared" si="521"/>
        <v>19432.241000000002</v>
      </c>
      <c r="M513" s="43">
        <f t="shared" si="521"/>
        <v>3056.4380000000001</v>
      </c>
      <c r="N513" s="43">
        <f t="shared" si="521"/>
        <v>9865.6680000000015</v>
      </c>
      <c r="O513" s="43">
        <f t="shared" si="521"/>
        <v>0</v>
      </c>
      <c r="P513" s="41">
        <f t="shared" si="460"/>
        <v>1.0402896305363205</v>
      </c>
      <c r="Q513" s="40">
        <f t="shared" si="461"/>
        <v>70096.199999999983</v>
      </c>
      <c r="R513" s="43">
        <f>SUM(R501:R512)</f>
        <v>72920.350000000006</v>
      </c>
      <c r="S513" s="43">
        <f>SUM(S501:S512)</f>
        <v>-9217.659944004703</v>
      </c>
      <c r="T513" s="43">
        <f>SUM(T501:T512)</f>
        <v>35909.862781671771</v>
      </c>
      <c r="U513" s="43">
        <f>SUM(U501:U512)</f>
        <v>19347.310954165481</v>
      </c>
      <c r="V513" s="43">
        <f>SUM(V501:V512)</f>
        <v>3139.8062081674561</v>
      </c>
      <c r="W513" s="43">
        <f t="shared" ref="W513:X513" si="522">SUM(W501:W512)</f>
        <v>0</v>
      </c>
      <c r="X513" s="43">
        <f t="shared" si="522"/>
        <v>23741.03</v>
      </c>
      <c r="Y513" s="41"/>
      <c r="Z513" s="40">
        <f t="shared" ref="Z513:AF513" si="523">SUM(Z501:Z512)</f>
        <v>72920.350000000006</v>
      </c>
      <c r="AA513" s="55">
        <f t="shared" si="523"/>
        <v>-9134.291735837247</v>
      </c>
      <c r="AB513" s="55">
        <f t="shared" si="523"/>
        <v>35909.862781671771</v>
      </c>
      <c r="AC513" s="55">
        <f t="shared" si="523"/>
        <v>19347.310954165481</v>
      </c>
      <c r="AD513" s="55">
        <f t="shared" si="523"/>
        <v>3056.4380000000001</v>
      </c>
      <c r="AE513" s="55">
        <f t="shared" si="523"/>
        <v>0</v>
      </c>
      <c r="AF513" s="55">
        <f t="shared" si="523"/>
        <v>23741.03</v>
      </c>
      <c r="AG513" s="54"/>
      <c r="AH513" s="42">
        <f>SUM(AH501:AH512)</f>
        <v>72920.350000000006</v>
      </c>
      <c r="AI513" s="56">
        <f>SUM(AI501:AI512)</f>
        <v>-2824.1500000000024</v>
      </c>
    </row>
    <row r="514" spans="1:35" x14ac:dyDescent="0.25">
      <c r="A514" t="s">
        <v>60</v>
      </c>
      <c r="P514" s="41"/>
      <c r="Q514" s="115"/>
      <c r="R514" s="88"/>
    </row>
    <row r="515" spans="1:35" x14ac:dyDescent="0.25">
      <c r="A515" s="31">
        <v>1</v>
      </c>
      <c r="B515" s="52">
        <v>9</v>
      </c>
      <c r="C515" s="33">
        <v>2.2999999999999998</v>
      </c>
      <c r="D515" s="33">
        <v>10.18</v>
      </c>
      <c r="E515" s="33">
        <v>10.050000000000001</v>
      </c>
      <c r="F515" s="35">
        <v>0.77</v>
      </c>
      <c r="G515" s="35"/>
      <c r="H515" s="35"/>
      <c r="I515" s="51">
        <v>209.7</v>
      </c>
      <c r="J515" s="41">
        <f>I515-K515-L515-M515-N515</f>
        <v>20.699999999999982</v>
      </c>
      <c r="K515" s="41">
        <f>B515*D515</f>
        <v>91.62</v>
      </c>
      <c r="L515" s="41">
        <f>E515*B515</f>
        <v>90.45</v>
      </c>
      <c r="M515" s="41">
        <f>F515*B515</f>
        <v>6.93</v>
      </c>
      <c r="N515" s="41">
        <f>G515*B515</f>
        <v>0</v>
      </c>
      <c r="O515" s="41"/>
      <c r="P515" s="41">
        <f t="shared" si="460"/>
        <v>1</v>
      </c>
      <c r="Q515" s="40">
        <f t="shared" si="461"/>
        <v>209.7</v>
      </c>
      <c r="R515" s="51">
        <v>209.7</v>
      </c>
      <c r="S515" s="41">
        <f>R515-T515-U515-V515-W515-X515</f>
        <v>20.699999999999982</v>
      </c>
      <c r="T515" s="41">
        <f>P515*K515</f>
        <v>91.62</v>
      </c>
      <c r="U515" s="41">
        <f>L515*P515</f>
        <v>90.45</v>
      </c>
      <c r="V515" s="41">
        <f>P515*M515</f>
        <v>6.93</v>
      </c>
      <c r="W515" s="51"/>
      <c r="X515" s="51"/>
      <c r="Y515" s="41"/>
      <c r="Z515" s="40">
        <f>SUM(S515:Y515)</f>
        <v>209.7</v>
      </c>
      <c r="AA515" s="54">
        <f>Z515-AB515-AC515-AD515-AE515-AF515</f>
        <v>20.699999999999982</v>
      </c>
      <c r="AB515" s="54">
        <f t="shared" ref="AB515:AF517" si="524">T515</f>
        <v>91.62</v>
      </c>
      <c r="AC515" s="54">
        <f t="shared" si="524"/>
        <v>90.45</v>
      </c>
      <c r="AD515" s="54">
        <f>M515</f>
        <v>6.93</v>
      </c>
      <c r="AE515" s="54">
        <f t="shared" si="524"/>
        <v>0</v>
      </c>
      <c r="AF515" s="54">
        <f t="shared" si="524"/>
        <v>0</v>
      </c>
      <c r="AG515" s="54"/>
      <c r="AH515" s="42">
        <f>SUM(AA515:AG515)</f>
        <v>209.7</v>
      </c>
      <c r="AI515" s="56">
        <f>I515-Z515</f>
        <v>0</v>
      </c>
    </row>
    <row r="516" spans="1:35" x14ac:dyDescent="0.25">
      <c r="A516" s="31">
        <v>2</v>
      </c>
      <c r="B516" s="52">
        <v>162.80000000000001</v>
      </c>
      <c r="C516" s="33">
        <v>2.2999999999999998</v>
      </c>
      <c r="D516" s="33">
        <v>9.98</v>
      </c>
      <c r="E516" s="33">
        <v>10.41</v>
      </c>
      <c r="F516" s="35">
        <v>0.77</v>
      </c>
      <c r="G516" s="35"/>
      <c r="H516" s="35"/>
      <c r="I516" s="51">
        <v>3846.97</v>
      </c>
      <c r="J516" s="41">
        <f>I516-K516-L516-M516-N516</f>
        <v>402.12199999999962</v>
      </c>
      <c r="K516" s="41">
        <f>B516*D516</f>
        <v>1624.7440000000001</v>
      </c>
      <c r="L516" s="41">
        <f>E516*B516</f>
        <v>1694.748</v>
      </c>
      <c r="M516" s="41">
        <f>F516*B516</f>
        <v>125.35600000000001</v>
      </c>
      <c r="N516" s="41">
        <f>G516*B516</f>
        <v>0</v>
      </c>
      <c r="O516" s="41"/>
      <c r="P516" s="41">
        <f t="shared" si="460"/>
        <v>1</v>
      </c>
      <c r="Q516" s="40">
        <f t="shared" si="461"/>
        <v>3846.97</v>
      </c>
      <c r="R516" s="51">
        <v>3846.97</v>
      </c>
      <c r="S516" s="41">
        <f>R516-T516-U516-V516-W516-X516</f>
        <v>402.12199999999962</v>
      </c>
      <c r="T516" s="41">
        <f>P516*K516</f>
        <v>1624.7440000000001</v>
      </c>
      <c r="U516" s="41">
        <f>L516*P516</f>
        <v>1694.748</v>
      </c>
      <c r="V516" s="41">
        <f>P516*M516</f>
        <v>125.35600000000001</v>
      </c>
      <c r="W516" s="51"/>
      <c r="X516" s="51"/>
      <c r="Y516" s="41"/>
      <c r="Z516" s="40">
        <f>SUM(S516:Y516)</f>
        <v>3846.97</v>
      </c>
      <c r="AA516" s="54">
        <f>Z516-AB516-AC516-AD516-AE516-AF516</f>
        <v>402.12199999999962</v>
      </c>
      <c r="AB516" s="54">
        <f t="shared" si="524"/>
        <v>1624.7440000000001</v>
      </c>
      <c r="AC516" s="54">
        <f t="shared" si="524"/>
        <v>1694.748</v>
      </c>
      <c r="AD516" s="54">
        <f>M516</f>
        <v>125.35600000000001</v>
      </c>
      <c r="AE516" s="54">
        <f t="shared" si="524"/>
        <v>0</v>
      </c>
      <c r="AF516" s="54">
        <f t="shared" si="524"/>
        <v>0</v>
      </c>
      <c r="AG516" s="54"/>
      <c r="AH516" s="42">
        <f>SUM(AA516:AG516)</f>
        <v>3846.97</v>
      </c>
      <c r="AI516" s="56">
        <f>I516-Z516</f>
        <v>0</v>
      </c>
    </row>
    <row r="517" spans="1:35" x14ac:dyDescent="0.25">
      <c r="A517" s="31">
        <v>3</v>
      </c>
      <c r="B517" s="52"/>
      <c r="C517" s="33"/>
      <c r="D517" s="33"/>
      <c r="E517" s="33"/>
      <c r="F517" s="35"/>
      <c r="G517" s="35"/>
      <c r="H517" s="35"/>
      <c r="I517" s="51"/>
      <c r="J517" s="41">
        <f>I517-K517-L517-M517-N517</f>
        <v>0</v>
      </c>
      <c r="K517" s="41">
        <f>B517*D517</f>
        <v>0</v>
      </c>
      <c r="L517" s="41">
        <f>E517*B517</f>
        <v>0</v>
      </c>
      <c r="M517" s="41">
        <f>F517*B517</f>
        <v>0</v>
      </c>
      <c r="N517" s="41">
        <f>G517*B517</f>
        <v>0</v>
      </c>
      <c r="O517" s="41"/>
      <c r="P517" s="41"/>
      <c r="Q517" s="40">
        <f t="shared" si="461"/>
        <v>0</v>
      </c>
      <c r="R517" s="51"/>
      <c r="S517" s="41">
        <v>0</v>
      </c>
      <c r="T517" s="41">
        <f>P517*K517</f>
        <v>0</v>
      </c>
      <c r="U517" s="41">
        <f>L517*P517</f>
        <v>0</v>
      </c>
      <c r="V517" s="41">
        <f>P517*M517</f>
        <v>0</v>
      </c>
      <c r="W517" s="51"/>
      <c r="X517" s="51"/>
      <c r="Y517" s="41"/>
      <c r="Z517" s="40">
        <f>SUM(S517:Y517)</f>
        <v>0</v>
      </c>
      <c r="AA517" s="54">
        <f>Z517-AB517-AC517-AD517-AE517-AF517</f>
        <v>0</v>
      </c>
      <c r="AB517" s="54">
        <f t="shared" si="524"/>
        <v>0</v>
      </c>
      <c r="AC517" s="54">
        <f t="shared" si="524"/>
        <v>0</v>
      </c>
      <c r="AD517" s="54">
        <f>M517</f>
        <v>0</v>
      </c>
      <c r="AE517" s="54">
        <f t="shared" si="524"/>
        <v>0</v>
      </c>
      <c r="AF517" s="54">
        <f t="shared" si="524"/>
        <v>0</v>
      </c>
      <c r="AG517" s="54"/>
      <c r="AH517" s="42">
        <f>SUM(AA517:AG517)</f>
        <v>0</v>
      </c>
      <c r="AI517" s="56">
        <f>I517-Z517</f>
        <v>0</v>
      </c>
    </row>
    <row r="518" spans="1:35" x14ac:dyDescent="0.25">
      <c r="A518" s="32" t="s">
        <v>37</v>
      </c>
      <c r="B518" s="127">
        <f>SUM(B514:B517)</f>
        <v>171.8</v>
      </c>
      <c r="C518" s="33"/>
      <c r="D518" s="34"/>
      <c r="E518" s="34"/>
      <c r="F518" s="35"/>
      <c r="G518" s="35"/>
      <c r="H518" s="35"/>
      <c r="I518" s="43">
        <f>SUM(I515:I517)</f>
        <v>4056.6699999999996</v>
      </c>
      <c r="J518" s="43">
        <f t="shared" ref="J518:O518" si="525">SUM(J515:J517)</f>
        <v>422.8219999999996</v>
      </c>
      <c r="K518" s="43">
        <f t="shared" si="525"/>
        <v>1716.364</v>
      </c>
      <c r="L518" s="43">
        <f t="shared" si="525"/>
        <v>1785.1980000000001</v>
      </c>
      <c r="M518" s="43">
        <f t="shared" si="525"/>
        <v>132.286</v>
      </c>
      <c r="N518" s="43">
        <f t="shared" si="525"/>
        <v>0</v>
      </c>
      <c r="O518" s="43">
        <f t="shared" si="525"/>
        <v>0</v>
      </c>
      <c r="P518" s="41">
        <f t="shared" si="460"/>
        <v>1</v>
      </c>
      <c r="Q518" s="40">
        <f t="shared" si="461"/>
        <v>4056.6699999999996</v>
      </c>
      <c r="R518" s="43">
        <f>SUM(R515:R517)</f>
        <v>4056.6699999999996</v>
      </c>
      <c r="S518" s="43">
        <f>SUM(S515:S517)</f>
        <v>422.8219999999996</v>
      </c>
      <c r="T518" s="43">
        <f>SUM(T515:T517)</f>
        <v>1716.364</v>
      </c>
      <c r="U518" s="43">
        <f>SUM(U515:U517)</f>
        <v>1785.1980000000001</v>
      </c>
      <c r="V518" s="43">
        <f>SUM(V515:V517)</f>
        <v>132.286</v>
      </c>
      <c r="W518" s="43">
        <f t="shared" ref="W518:X518" si="526">SUM(W515:W517)</f>
        <v>0</v>
      </c>
      <c r="X518" s="43">
        <f t="shared" si="526"/>
        <v>0</v>
      </c>
      <c r="Y518" s="41"/>
      <c r="Z518" s="40">
        <f>SUM(Z515:Z517)</f>
        <v>4056.6699999999996</v>
      </c>
      <c r="AA518" s="55">
        <f>SUM(AA515:AA517)</f>
        <v>422.8219999999996</v>
      </c>
      <c r="AB518" s="55">
        <f>SUM(AB515:AB517)</f>
        <v>1716.364</v>
      </c>
      <c r="AC518" s="55">
        <f>SUM(AC515:AC517)</f>
        <v>1785.1980000000001</v>
      </c>
      <c r="AD518" s="55">
        <f>SUM(AD515:AD517)</f>
        <v>132.286</v>
      </c>
      <c r="AE518" s="55">
        <f>SUM(AE516:AE517)</f>
        <v>0</v>
      </c>
      <c r="AF518" s="55">
        <f>SUM(AF515:AF517)</f>
        <v>0</v>
      </c>
      <c r="AG518" s="54"/>
      <c r="AH518" s="42">
        <f>SUM(AH515:AH517)</f>
        <v>4056.6699999999996</v>
      </c>
      <c r="AI518" s="56">
        <f>SUM(AI515:AI517)</f>
        <v>0</v>
      </c>
    </row>
    <row r="519" spans="1:35" x14ac:dyDescent="0.25">
      <c r="A519" s="67" t="s">
        <v>61</v>
      </c>
      <c r="B519" s="68">
        <f>B467+B485+B493+B499+B513+B518</f>
        <v>10242.199999999999</v>
      </c>
      <c r="C519" s="67"/>
      <c r="D519" s="67"/>
      <c r="E519" s="67"/>
      <c r="F519" s="67"/>
      <c r="G519" s="67"/>
      <c r="H519" s="67"/>
      <c r="I519" s="68">
        <f t="shared" ref="I519:O519" si="527">I467+I485+I493+I499+I513+I518</f>
        <v>168017.42</v>
      </c>
      <c r="J519" s="68">
        <f t="shared" si="527"/>
        <v>16761.159999999996</v>
      </c>
      <c r="K519" s="68">
        <f t="shared" si="527"/>
        <v>90752.236000000004</v>
      </c>
      <c r="L519" s="68">
        <f t="shared" si="527"/>
        <v>41427.809000000001</v>
      </c>
      <c r="M519" s="68">
        <f t="shared" si="527"/>
        <v>7886.4940000000006</v>
      </c>
      <c r="N519" s="68">
        <f t="shared" si="527"/>
        <v>11189.721000000001</v>
      </c>
      <c r="O519" s="68">
        <f t="shared" si="527"/>
        <v>0</v>
      </c>
      <c r="P519" s="41">
        <f t="shared" ref="P519" si="528">R519/I519</f>
        <v>0.97229382524740593</v>
      </c>
      <c r="Q519" s="40">
        <f t="shared" si="461"/>
        <v>168017.42</v>
      </c>
      <c r="R519" s="68">
        <f>R467+R485+R493+R499+R513+R518</f>
        <v>163362.30000000002</v>
      </c>
      <c r="S519" s="68">
        <f>S467+S485+S493+S499+S513+S518</f>
        <v>4192.3107192665584</v>
      </c>
      <c r="T519" s="68">
        <f>T467+T485+T493+T499+T513+T518</f>
        <v>87791.244811091485</v>
      </c>
      <c r="U519" s="68">
        <f>U467+U485+U493+U499+U513+U518</f>
        <v>39569.21086532429</v>
      </c>
      <c r="V519" s="68">
        <f>V467+V485+V493+V499+V513+V518</f>
        <v>7648.0836043176751</v>
      </c>
      <c r="W519" s="68">
        <f t="shared" ref="W519:X519" si="529">W467+W485+W493+W499+W513+W518</f>
        <v>0</v>
      </c>
      <c r="X519" s="68">
        <f t="shared" si="529"/>
        <v>24161.449999999997</v>
      </c>
      <c r="Y519" s="68">
        <f t="shared" ref="Y519" si="530">Y467+Y485+Y493+Y499+Y513+Y518</f>
        <v>0</v>
      </c>
      <c r="Z519" s="68">
        <f t="shared" ref="Z519:AI519" si="531">Z467+Z485+Z493+Z499+Z513+Z518</f>
        <v>163362.30000000002</v>
      </c>
      <c r="AA519" s="68">
        <f t="shared" si="531"/>
        <v>2583.9536617012723</v>
      </c>
      <c r="AB519" s="68">
        <f t="shared" si="531"/>
        <v>82275.387430526433</v>
      </c>
      <c r="AC519" s="68">
        <f t="shared" si="531"/>
        <v>37276.0329077723</v>
      </c>
      <c r="AD519" s="68">
        <f t="shared" si="531"/>
        <v>7421.8760000000002</v>
      </c>
      <c r="AE519" s="68">
        <f t="shared" si="531"/>
        <v>0</v>
      </c>
      <c r="AF519" s="68">
        <f t="shared" si="531"/>
        <v>24161.449999999997</v>
      </c>
      <c r="AG519" s="68">
        <f t="shared" si="531"/>
        <v>0</v>
      </c>
      <c r="AH519" s="68">
        <f t="shared" si="531"/>
        <v>153718.70000000001</v>
      </c>
      <c r="AI519" s="68">
        <f t="shared" si="531"/>
        <v>4783.0800000000008</v>
      </c>
    </row>
    <row r="524" spans="1:35" ht="18.75" x14ac:dyDescent="0.3">
      <c r="A524" s="8"/>
      <c r="B524" s="114" t="s">
        <v>85</v>
      </c>
      <c r="C524" s="9"/>
      <c r="D524" s="9"/>
      <c r="E524" s="10" t="s">
        <v>81</v>
      </c>
      <c r="F524" s="10"/>
      <c r="G524" s="10"/>
      <c r="H524" s="10"/>
      <c r="I524" s="10"/>
      <c r="J524" s="10"/>
      <c r="K524" s="10"/>
      <c r="L524" s="10"/>
      <c r="M524" s="11"/>
      <c r="N524" s="11"/>
      <c r="O524" s="11"/>
      <c r="P524" s="11"/>
      <c r="Q524" s="11"/>
      <c r="R524" s="12"/>
      <c r="S524" s="13"/>
      <c r="T524" s="13"/>
      <c r="U524" s="13"/>
      <c r="V524" s="13"/>
      <c r="W524" s="13"/>
      <c r="X524" s="13"/>
      <c r="Y524" s="13"/>
      <c r="Z524" s="135" t="s">
        <v>91</v>
      </c>
      <c r="AA524" s="12"/>
      <c r="AB524" s="12"/>
      <c r="AC524" s="12"/>
      <c r="AD524" s="12"/>
      <c r="AE524" s="12"/>
      <c r="AF524" s="12"/>
      <c r="AG524" s="12"/>
      <c r="AH524" s="11"/>
    </row>
    <row r="525" spans="1:35" ht="18.75" x14ac:dyDescent="0.3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114" t="s">
        <v>85</v>
      </c>
      <c r="L525" s="17"/>
      <c r="M525" s="11" t="s">
        <v>52</v>
      </c>
      <c r="N525" s="11"/>
      <c r="O525" s="11"/>
      <c r="P525" s="11"/>
      <c r="Q525" s="11"/>
      <c r="R525" s="12"/>
      <c r="S525" s="13"/>
      <c r="T525" s="14" t="s">
        <v>53</v>
      </c>
      <c r="U525" s="13"/>
      <c r="V525" s="13"/>
      <c r="W525" s="13"/>
      <c r="X525" s="13"/>
      <c r="Y525" s="13"/>
      <c r="Z525" s="12"/>
      <c r="AA525" s="12"/>
      <c r="AB525" s="12"/>
      <c r="AC525" s="12"/>
      <c r="AD525" s="12"/>
      <c r="AE525" s="12"/>
      <c r="AF525" s="12"/>
      <c r="AG525" s="12"/>
      <c r="AH525" s="11"/>
    </row>
    <row r="526" spans="1:35" ht="21.75" x14ac:dyDescent="0.25">
      <c r="A526" s="171" t="s">
        <v>1</v>
      </c>
      <c r="B526" s="171" t="s">
        <v>39</v>
      </c>
      <c r="C526" s="174" t="s">
        <v>2</v>
      </c>
      <c r="D526" s="175"/>
      <c r="E526" s="175"/>
      <c r="F526" s="175"/>
      <c r="G526" s="175"/>
      <c r="H526" s="176"/>
      <c r="I526" s="44" t="s">
        <v>51</v>
      </c>
      <c r="J526" s="44" t="s">
        <v>55</v>
      </c>
      <c r="K526" s="177" t="s">
        <v>46</v>
      </c>
      <c r="L526" s="169"/>
      <c r="M526" s="46" t="s">
        <v>47</v>
      </c>
      <c r="N526" s="46"/>
      <c r="O526" s="47"/>
      <c r="P526" s="187" t="s">
        <v>54</v>
      </c>
      <c r="Q526" s="170" t="s">
        <v>50</v>
      </c>
      <c r="R526" s="45" t="s">
        <v>51</v>
      </c>
      <c r="S526" s="48" t="s">
        <v>55</v>
      </c>
      <c r="T526" s="168" t="s">
        <v>46</v>
      </c>
      <c r="U526" s="169"/>
      <c r="V526" s="49" t="s">
        <v>47</v>
      </c>
      <c r="W526" s="49"/>
      <c r="X526" s="50" t="s">
        <v>49</v>
      </c>
      <c r="Y526" s="45"/>
      <c r="Z526" s="170" t="s">
        <v>42</v>
      </c>
      <c r="AA526" s="184" t="s">
        <v>3</v>
      </c>
      <c r="AB526" s="185"/>
      <c r="AC526" s="185"/>
      <c r="AD526" s="185"/>
      <c r="AE526" s="185"/>
      <c r="AF526" s="185"/>
      <c r="AG526" s="186"/>
      <c r="AH526" s="181" t="s">
        <v>44</v>
      </c>
      <c r="AI526" s="178" t="s">
        <v>43</v>
      </c>
    </row>
    <row r="527" spans="1:35" x14ac:dyDescent="0.25">
      <c r="A527" s="172"/>
      <c r="B527" s="172"/>
      <c r="C527" s="171" t="s">
        <v>4</v>
      </c>
      <c r="D527" s="171" t="s">
        <v>5</v>
      </c>
      <c r="E527" s="171" t="s">
        <v>6</v>
      </c>
      <c r="F527" s="171" t="s">
        <v>7</v>
      </c>
      <c r="G527" s="171"/>
      <c r="H527" s="171"/>
      <c r="I527" s="166"/>
      <c r="J527" s="166" t="s">
        <v>4</v>
      </c>
      <c r="K527" s="166" t="s">
        <v>5</v>
      </c>
      <c r="L527" s="166" t="s">
        <v>6</v>
      </c>
      <c r="M527" s="166" t="s">
        <v>7</v>
      </c>
      <c r="N527" s="166"/>
      <c r="O527" s="166"/>
      <c r="P527" s="188"/>
      <c r="Q527" s="170"/>
      <c r="R527" s="166"/>
      <c r="S527" s="166" t="s">
        <v>4</v>
      </c>
      <c r="T527" s="166" t="s">
        <v>5</v>
      </c>
      <c r="U527" s="166" t="s">
        <v>6</v>
      </c>
      <c r="V527" s="166" t="s">
        <v>7</v>
      </c>
      <c r="W527" s="166"/>
      <c r="X527" s="166" t="s">
        <v>98</v>
      </c>
      <c r="Y527" s="166"/>
      <c r="Z527" s="170"/>
      <c r="AA527" s="165" t="s">
        <v>4</v>
      </c>
      <c r="AB527" s="165" t="s">
        <v>5</v>
      </c>
      <c r="AC527" s="165" t="s">
        <v>6</v>
      </c>
      <c r="AD527" s="165" t="s">
        <v>7</v>
      </c>
      <c r="AE527" s="165" t="s">
        <v>8</v>
      </c>
      <c r="AF527" s="165" t="s">
        <v>9</v>
      </c>
      <c r="AG527" s="165" t="s">
        <v>10</v>
      </c>
      <c r="AH527" s="182"/>
      <c r="AI527" s="179"/>
    </row>
    <row r="528" spans="1:35" x14ac:dyDescent="0.25">
      <c r="A528" s="173"/>
      <c r="B528" s="173"/>
      <c r="C528" s="173"/>
      <c r="D528" s="173"/>
      <c r="E528" s="173"/>
      <c r="F528" s="173"/>
      <c r="G528" s="173"/>
      <c r="H528" s="173"/>
      <c r="I528" s="167"/>
      <c r="J528" s="167"/>
      <c r="K528" s="167"/>
      <c r="L528" s="167"/>
      <c r="M528" s="167"/>
      <c r="N528" s="167"/>
      <c r="O528" s="167"/>
      <c r="P528" s="189"/>
      <c r="Q528" s="170"/>
      <c r="R528" s="167"/>
      <c r="S528" s="167"/>
      <c r="T528" s="167"/>
      <c r="U528" s="167"/>
      <c r="V528" s="167"/>
      <c r="W528" s="167"/>
      <c r="X528" s="167"/>
      <c r="Y528" s="167"/>
      <c r="Z528" s="170"/>
      <c r="AA528" s="165"/>
      <c r="AB528" s="165"/>
      <c r="AC528" s="165"/>
      <c r="AD528" s="165"/>
      <c r="AE528" s="165"/>
      <c r="AF528" s="165"/>
      <c r="AG528" s="165"/>
      <c r="AH528" s="182"/>
      <c r="AI528" s="179"/>
    </row>
    <row r="529" spans="1:35" x14ac:dyDescent="0.25">
      <c r="A529" s="19" t="s">
        <v>11</v>
      </c>
      <c r="B529" s="19">
        <v>2</v>
      </c>
      <c r="C529" s="20">
        <v>3</v>
      </c>
      <c r="D529" s="21" t="s">
        <v>12</v>
      </c>
      <c r="E529" s="21" t="s">
        <v>13</v>
      </c>
      <c r="F529" s="21" t="s">
        <v>14</v>
      </c>
      <c r="G529" s="21" t="s">
        <v>15</v>
      </c>
      <c r="H529" s="21" t="s">
        <v>16</v>
      </c>
      <c r="I529" s="22" t="s">
        <v>17</v>
      </c>
      <c r="J529" s="22" t="s">
        <v>18</v>
      </c>
      <c r="K529" s="22" t="s">
        <v>19</v>
      </c>
      <c r="L529" s="22" t="s">
        <v>20</v>
      </c>
      <c r="M529" s="22" t="s">
        <v>21</v>
      </c>
      <c r="N529" s="22" t="s">
        <v>22</v>
      </c>
      <c r="O529" s="22" t="s">
        <v>23</v>
      </c>
      <c r="P529" s="22" t="s">
        <v>24</v>
      </c>
      <c r="Q529" s="23" t="s">
        <v>25</v>
      </c>
      <c r="R529" s="22" t="s">
        <v>26</v>
      </c>
      <c r="S529" s="22" t="s">
        <v>27</v>
      </c>
      <c r="T529" s="22" t="s">
        <v>28</v>
      </c>
      <c r="U529" s="22" t="s">
        <v>29</v>
      </c>
      <c r="V529" s="22" t="s">
        <v>30</v>
      </c>
      <c r="W529" s="22" t="s">
        <v>31</v>
      </c>
      <c r="X529" s="22" t="s">
        <v>32</v>
      </c>
      <c r="Y529" s="22" t="s">
        <v>33</v>
      </c>
      <c r="Z529" s="23" t="s">
        <v>34</v>
      </c>
      <c r="AA529" s="66">
        <v>36</v>
      </c>
      <c r="AB529" s="66">
        <v>37</v>
      </c>
      <c r="AC529" s="66">
        <v>38</v>
      </c>
      <c r="AD529" s="66">
        <v>39</v>
      </c>
      <c r="AE529" s="66">
        <v>40</v>
      </c>
      <c r="AF529" s="66">
        <v>41</v>
      </c>
      <c r="AG529" s="66">
        <v>42</v>
      </c>
      <c r="AH529" s="183"/>
      <c r="AI529" s="180"/>
    </row>
    <row r="530" spans="1:35" x14ac:dyDescent="0.25">
      <c r="A530" s="6" t="s">
        <v>35</v>
      </c>
      <c r="B530" s="37"/>
      <c r="C530" s="7"/>
      <c r="D530" s="24"/>
      <c r="E530" s="24"/>
      <c r="F530" s="24"/>
      <c r="G530" s="25"/>
      <c r="H530" s="25"/>
      <c r="I530" s="26"/>
      <c r="J530" s="26"/>
      <c r="K530" s="26"/>
      <c r="L530" s="26"/>
      <c r="M530" s="26"/>
      <c r="N530" s="26"/>
      <c r="O530" s="27"/>
      <c r="P530" s="27"/>
      <c r="Q530" s="28"/>
      <c r="R530" s="26"/>
      <c r="S530" s="26"/>
      <c r="T530" s="26"/>
      <c r="U530" s="26"/>
      <c r="V530" s="26"/>
      <c r="W530" s="26"/>
      <c r="X530" s="27"/>
      <c r="Y530" s="27"/>
      <c r="Z530" s="28"/>
      <c r="AA530" s="29"/>
      <c r="AB530" s="29"/>
      <c r="AC530" s="29"/>
      <c r="AD530" s="29"/>
      <c r="AE530" s="29"/>
      <c r="AF530" s="29"/>
      <c r="AG530" s="29"/>
      <c r="AH530" s="30"/>
      <c r="AI530" s="36"/>
    </row>
    <row r="531" spans="1:35" x14ac:dyDescent="0.25">
      <c r="A531" s="31">
        <v>1</v>
      </c>
      <c r="B531" s="52">
        <v>562</v>
      </c>
      <c r="C531" s="33">
        <v>2.2999999999999998</v>
      </c>
      <c r="D531" s="33">
        <v>9.4600000000000009</v>
      </c>
      <c r="E531" s="33">
        <v>3.46</v>
      </c>
      <c r="F531" s="35">
        <v>0.77</v>
      </c>
      <c r="G531" s="35"/>
      <c r="H531" s="35"/>
      <c r="I531" s="51">
        <v>8870.65</v>
      </c>
      <c r="J531" s="41">
        <f>R531-K531-L531-M531-N531</f>
        <v>9540.2699999999986</v>
      </c>
      <c r="K531" s="41">
        <f>B531*D531</f>
        <v>5316.52</v>
      </c>
      <c r="L531" s="41">
        <f>E531*B531</f>
        <v>1944.52</v>
      </c>
      <c r="M531" s="41">
        <f>F531*B531</f>
        <v>432.74</v>
      </c>
      <c r="N531" s="41">
        <f>G531*B531</f>
        <v>0</v>
      </c>
      <c r="O531" s="41"/>
      <c r="P531" s="41">
        <f>R531/I531</f>
        <v>1.9428170427195302</v>
      </c>
      <c r="Q531" s="40">
        <f t="shared" ref="Q531:Q541" si="532">R531</f>
        <v>17234.05</v>
      </c>
      <c r="R531" s="51">
        <v>17234.05</v>
      </c>
      <c r="S531" s="41">
        <f>R531-T531-U531-V531-W531-X531</f>
        <v>2286.4430930653316</v>
      </c>
      <c r="T531" s="41">
        <f>P531*K531</f>
        <v>10329.025663959237</v>
      </c>
      <c r="U531" s="41">
        <f>L531*P531</f>
        <v>3777.8465959089808</v>
      </c>
      <c r="V531" s="41">
        <f t="shared" ref="V531:V541" si="533">P531*M531</f>
        <v>840.7346470664495</v>
      </c>
      <c r="W531" s="51"/>
      <c r="X531" s="51"/>
      <c r="Y531" s="41"/>
      <c r="Z531" s="40">
        <f>SUM(S531:Y531)</f>
        <v>17234.05</v>
      </c>
      <c r="AA531" s="54">
        <f t="shared" ref="AA531:AA541" si="534">Z531-AB531-AC531-AD531-AE531-AF531</f>
        <v>2694.4377401317815</v>
      </c>
      <c r="AB531" s="54">
        <f t="shared" ref="AB531:AF534" si="535">T531</f>
        <v>10329.025663959237</v>
      </c>
      <c r="AC531" s="54">
        <f t="shared" si="535"/>
        <v>3777.8465959089808</v>
      </c>
      <c r="AD531" s="54">
        <f t="shared" ref="AD531:AD541" si="536">M531</f>
        <v>432.74</v>
      </c>
      <c r="AE531" s="54">
        <f t="shared" si="535"/>
        <v>0</v>
      </c>
      <c r="AF531" s="54">
        <f t="shared" si="535"/>
        <v>0</v>
      </c>
      <c r="AG531" s="54"/>
      <c r="AH531" s="42">
        <f>SUM(AA531:AG531)</f>
        <v>17234.05</v>
      </c>
      <c r="AI531" s="56">
        <f>R531-Z531</f>
        <v>0</v>
      </c>
    </row>
    <row r="532" spans="1:35" x14ac:dyDescent="0.25">
      <c r="A532" s="31">
        <v>2</v>
      </c>
      <c r="B532" s="52">
        <v>401.9</v>
      </c>
      <c r="C532" s="33">
        <v>2.2999999999999998</v>
      </c>
      <c r="D532" s="33">
        <v>8.23</v>
      </c>
      <c r="E532" s="33">
        <v>3.54</v>
      </c>
      <c r="F532" s="35">
        <v>0.77</v>
      </c>
      <c r="G532" s="35"/>
      <c r="H532" s="35"/>
      <c r="I532" s="51">
        <v>5976.25</v>
      </c>
      <c r="J532" s="41">
        <f>R532-K532-L532-M532-N532</f>
        <v>4282.174</v>
      </c>
      <c r="K532" s="41">
        <f>B532*D532</f>
        <v>3307.6370000000002</v>
      </c>
      <c r="L532" s="41">
        <f>E532*B532</f>
        <v>1422.7259999999999</v>
      </c>
      <c r="M532" s="41">
        <f>F532*B532</f>
        <v>309.46299999999997</v>
      </c>
      <c r="N532" s="41">
        <f>G532*B532</f>
        <v>0</v>
      </c>
      <c r="O532" s="41"/>
      <c r="P532" s="41">
        <f t="shared" ref="P532:P593" si="537">R532/I532</f>
        <v>1.5598410374398661</v>
      </c>
      <c r="Q532" s="40">
        <f t="shared" si="532"/>
        <v>9322</v>
      </c>
      <c r="R532" s="51">
        <v>9322</v>
      </c>
      <c r="S532" s="41">
        <f t="shared" ref="S532:S541" si="538">R532-T532-U532-V532-W532-X532</f>
        <v>1460.6725836435894</v>
      </c>
      <c r="T532" s="41">
        <f>P532*K532</f>
        <v>5159.3879295544866</v>
      </c>
      <c r="U532" s="41">
        <f>L532*P532</f>
        <v>2219.2263998326707</v>
      </c>
      <c r="V532" s="41">
        <f t="shared" si="533"/>
        <v>482.71308696925325</v>
      </c>
      <c r="W532" s="51"/>
      <c r="X532" s="51"/>
      <c r="Y532" s="41"/>
      <c r="Z532" s="40">
        <f>SUM(S532:Y532)</f>
        <v>9322</v>
      </c>
      <c r="AA532" s="54">
        <f t="shared" si="534"/>
        <v>1633.9226706128427</v>
      </c>
      <c r="AB532" s="54">
        <f t="shared" si="535"/>
        <v>5159.3879295544866</v>
      </c>
      <c r="AC532" s="54">
        <f t="shared" si="535"/>
        <v>2219.2263998326707</v>
      </c>
      <c r="AD532" s="54">
        <f t="shared" si="536"/>
        <v>309.46299999999997</v>
      </c>
      <c r="AE532" s="54">
        <f t="shared" si="535"/>
        <v>0</v>
      </c>
      <c r="AF532" s="54">
        <f t="shared" si="535"/>
        <v>0</v>
      </c>
      <c r="AG532" s="54"/>
      <c r="AH532" s="42">
        <f>SUM(AA532:AG532)</f>
        <v>9322</v>
      </c>
      <c r="AI532" s="56">
        <f>R532-Z532</f>
        <v>0</v>
      </c>
    </row>
    <row r="533" spans="1:35" x14ac:dyDescent="0.25">
      <c r="A533" s="31">
        <v>5</v>
      </c>
      <c r="B533" s="52">
        <v>329.8</v>
      </c>
      <c r="C533" s="33">
        <v>2.2999999999999998</v>
      </c>
      <c r="D533" s="33">
        <v>8.81</v>
      </c>
      <c r="E533" s="33">
        <v>3.12</v>
      </c>
      <c r="F533" s="35">
        <v>0.77</v>
      </c>
      <c r="G533" s="35"/>
      <c r="H533" s="35"/>
      <c r="I533" s="51">
        <v>4933.8100000000004</v>
      </c>
      <c r="J533" s="41">
        <f>R533-K533-L533-M533-N533-O533</f>
        <v>10701.119999999999</v>
      </c>
      <c r="K533" s="41">
        <f>B533*D533</f>
        <v>2905.5380000000005</v>
      </c>
      <c r="L533" s="41">
        <f>E533*B533</f>
        <v>1028.9760000000001</v>
      </c>
      <c r="M533" s="41">
        <f>F533*B533</f>
        <v>253.94600000000003</v>
      </c>
      <c r="N533" s="41">
        <f>G533*B533</f>
        <v>0</v>
      </c>
      <c r="O533" s="41">
        <f>H533*B533</f>
        <v>0</v>
      </c>
      <c r="P533" s="41">
        <f t="shared" si="537"/>
        <v>3.0178665169514023</v>
      </c>
      <c r="Q533" s="40">
        <f t="shared" si="532"/>
        <v>14889.58</v>
      </c>
      <c r="R533" s="51">
        <v>14889.58</v>
      </c>
      <c r="S533" s="41">
        <f t="shared" si="538"/>
        <v>2249.3668084097271</v>
      </c>
      <c r="T533" s="41">
        <f>P533*K533</f>
        <v>8768.525843929945</v>
      </c>
      <c r="U533" s="41">
        <f>L533*P533</f>
        <v>3105.3122171465866</v>
      </c>
      <c r="V533" s="41">
        <f t="shared" si="533"/>
        <v>766.37513051374094</v>
      </c>
      <c r="W533" s="51"/>
      <c r="X533" s="51"/>
      <c r="Y533" s="41"/>
      <c r="Z533" s="40">
        <f>SUM(S533:Y533)</f>
        <v>14889.580000000002</v>
      </c>
      <c r="AA533" s="54">
        <f t="shared" si="534"/>
        <v>2761.7959389234702</v>
      </c>
      <c r="AB533" s="54">
        <f t="shared" si="535"/>
        <v>8768.525843929945</v>
      </c>
      <c r="AC533" s="54">
        <f t="shared" si="535"/>
        <v>3105.3122171465866</v>
      </c>
      <c r="AD533" s="54">
        <f t="shared" si="536"/>
        <v>253.94600000000003</v>
      </c>
      <c r="AE533" s="54">
        <f t="shared" si="535"/>
        <v>0</v>
      </c>
      <c r="AF533" s="54">
        <f t="shared" si="535"/>
        <v>0</v>
      </c>
      <c r="AG533" s="54"/>
      <c r="AH533" s="42">
        <f>SUM(AA533:AG533)</f>
        <v>14889.580000000002</v>
      </c>
      <c r="AI533" s="56">
        <f>R533-Z533</f>
        <v>0</v>
      </c>
    </row>
    <row r="534" spans="1:35" x14ac:dyDescent="0.25">
      <c r="A534" s="31">
        <v>7</v>
      </c>
      <c r="B534" s="52">
        <v>264.10000000000002</v>
      </c>
      <c r="C534" s="33">
        <v>2.2999999999999998</v>
      </c>
      <c r="D534" s="33">
        <v>8.91</v>
      </c>
      <c r="E534" s="33">
        <v>2.96</v>
      </c>
      <c r="F534" s="35">
        <v>0.77</v>
      </c>
      <c r="G534" s="35"/>
      <c r="H534" s="35"/>
      <c r="I534" s="51">
        <v>3940.38</v>
      </c>
      <c r="J534" s="41">
        <f>R534-K534-L534-M534-N534-O534</f>
        <v>-1364.3040000000003</v>
      </c>
      <c r="K534" s="41">
        <f>B534*D534</f>
        <v>2353.1310000000003</v>
      </c>
      <c r="L534" s="41">
        <f>E534*B534</f>
        <v>781.7360000000001</v>
      </c>
      <c r="M534" s="41">
        <f>F534*B534</f>
        <v>203.35700000000003</v>
      </c>
      <c r="N534" s="41">
        <f>G534*B534</f>
        <v>0</v>
      </c>
      <c r="O534" s="41">
        <f>H534*B534</f>
        <v>0</v>
      </c>
      <c r="P534" s="41">
        <f t="shared" si="537"/>
        <v>0.50094660921027923</v>
      </c>
      <c r="Q534" s="40">
        <f t="shared" si="532"/>
        <v>1973.92</v>
      </c>
      <c r="R534" s="51">
        <v>1973.92</v>
      </c>
      <c r="S534" s="41">
        <f t="shared" si="538"/>
        <v>301.64800641562476</v>
      </c>
      <c r="T534" s="41">
        <f>P534*K534</f>
        <v>1178.7929954775936</v>
      </c>
      <c r="U534" s="41">
        <f>L534*P534</f>
        <v>391.6079984976069</v>
      </c>
      <c r="V534" s="41">
        <f t="shared" si="533"/>
        <v>101.87099960917476</v>
      </c>
      <c r="W534" s="51"/>
      <c r="X534" s="51"/>
      <c r="Y534" s="41"/>
      <c r="Z534" s="40">
        <f>SUM(S534:Y534)</f>
        <v>1973.92</v>
      </c>
      <c r="AA534" s="54">
        <f t="shared" si="534"/>
        <v>200.1620060247995</v>
      </c>
      <c r="AB534" s="54">
        <f t="shared" si="535"/>
        <v>1178.7929954775936</v>
      </c>
      <c r="AC534" s="54">
        <f t="shared" si="535"/>
        <v>391.6079984976069</v>
      </c>
      <c r="AD534" s="54">
        <f t="shared" si="536"/>
        <v>203.35700000000003</v>
      </c>
      <c r="AE534" s="54">
        <f t="shared" si="535"/>
        <v>0</v>
      </c>
      <c r="AF534" s="54">
        <f t="shared" si="535"/>
        <v>0</v>
      </c>
      <c r="AG534" s="54"/>
      <c r="AH534" s="42">
        <f>SUM(AA534:AG534)</f>
        <v>1973.92</v>
      </c>
      <c r="AI534" s="56">
        <f>R534-Z534</f>
        <v>0</v>
      </c>
    </row>
    <row r="535" spans="1:35" x14ac:dyDescent="0.25">
      <c r="A535" s="31" t="s">
        <v>36</v>
      </c>
      <c r="B535" s="52"/>
      <c r="C535" s="33"/>
      <c r="D535" s="33"/>
      <c r="E535" s="33"/>
      <c r="F535" s="35"/>
      <c r="G535" s="35"/>
      <c r="H535" s="35"/>
      <c r="I535" s="51"/>
      <c r="J535" s="41"/>
      <c r="K535" s="41"/>
      <c r="L535" s="41"/>
      <c r="M535" s="41"/>
      <c r="N535" s="41"/>
      <c r="O535" s="41"/>
      <c r="P535" s="41"/>
      <c r="Q535" s="40">
        <f t="shared" si="532"/>
        <v>0</v>
      </c>
      <c r="R535" s="51"/>
      <c r="S535" s="41"/>
      <c r="T535" s="41"/>
      <c r="U535" s="41"/>
      <c r="V535" s="41">
        <f t="shared" si="533"/>
        <v>0</v>
      </c>
      <c r="W535" s="51"/>
      <c r="X535" s="51"/>
      <c r="Y535" s="41"/>
      <c r="Z535" s="40"/>
      <c r="AA535" s="54">
        <f t="shared" si="534"/>
        <v>0</v>
      </c>
      <c r="AB535" s="54"/>
      <c r="AC535" s="54"/>
      <c r="AD535" s="54">
        <f t="shared" si="536"/>
        <v>0</v>
      </c>
      <c r="AE535" s="54"/>
      <c r="AF535" s="54"/>
      <c r="AG535" s="54"/>
      <c r="AH535" s="42"/>
      <c r="AI535" s="56"/>
    </row>
    <row r="536" spans="1:35" x14ac:dyDescent="0.25">
      <c r="A536" s="31">
        <v>8</v>
      </c>
      <c r="B536" s="52">
        <v>175.3</v>
      </c>
      <c r="C536" s="33">
        <v>2.2999999999999998</v>
      </c>
      <c r="D536" s="33">
        <v>8.85</v>
      </c>
      <c r="E536" s="33">
        <v>2.66</v>
      </c>
      <c r="F536" s="35">
        <v>0.77</v>
      </c>
      <c r="G536" s="35"/>
      <c r="H536" s="35"/>
      <c r="I536" s="51">
        <v>2571.65</v>
      </c>
      <c r="J536" s="41">
        <f>R536-K536-L536-M536-N536-O536</f>
        <v>-1438.2640000000001</v>
      </c>
      <c r="K536" s="41">
        <f>B536*D536</f>
        <v>1551.405</v>
      </c>
      <c r="L536" s="41">
        <f>E536*B536</f>
        <v>466.29800000000006</v>
      </c>
      <c r="M536" s="41">
        <f>F536*B536</f>
        <v>134.98100000000002</v>
      </c>
      <c r="N536" s="41">
        <f>G536*B536</f>
        <v>0</v>
      </c>
      <c r="O536" s="41">
        <f>H536*B536</f>
        <v>0</v>
      </c>
      <c r="P536" s="41">
        <f t="shared" si="537"/>
        <v>0.27780607780996636</v>
      </c>
      <c r="Q536" s="40">
        <f t="shared" si="532"/>
        <v>714.42</v>
      </c>
      <c r="R536" s="51">
        <v>714.42</v>
      </c>
      <c r="S536" s="41">
        <f t="shared" si="538"/>
        <v>116.39130119573031</v>
      </c>
      <c r="T536" s="41">
        <f>P536*K536</f>
        <v>430.98973814477085</v>
      </c>
      <c r="U536" s="41">
        <f>L536*P536</f>
        <v>129.54041847063172</v>
      </c>
      <c r="V536" s="41">
        <f t="shared" si="533"/>
        <v>37.498542188867077</v>
      </c>
      <c r="W536" s="51"/>
      <c r="X536" s="51"/>
      <c r="Y536" s="41"/>
      <c r="Z536" s="40">
        <f>SUM(S536:Y536)</f>
        <v>714.42</v>
      </c>
      <c r="AA536" s="54">
        <f t="shared" si="534"/>
        <v>18.908843384597361</v>
      </c>
      <c r="AB536" s="54">
        <f>T536</f>
        <v>430.98973814477085</v>
      </c>
      <c r="AC536" s="54">
        <f>U536</f>
        <v>129.54041847063172</v>
      </c>
      <c r="AD536" s="54">
        <f t="shared" si="536"/>
        <v>134.98100000000002</v>
      </c>
      <c r="AE536" s="54">
        <f>W536</f>
        <v>0</v>
      </c>
      <c r="AF536" s="54">
        <f>X536</f>
        <v>0</v>
      </c>
      <c r="AG536" s="54"/>
      <c r="AH536" s="42">
        <f>SUM(AA536:AG536)</f>
        <v>714.42</v>
      </c>
      <c r="AI536" s="56">
        <f>R536-Z536</f>
        <v>0</v>
      </c>
    </row>
    <row r="537" spans="1:35" x14ac:dyDescent="0.25">
      <c r="A537" s="31">
        <v>9</v>
      </c>
      <c r="B537" s="52"/>
      <c r="C537" s="33"/>
      <c r="D537" s="33"/>
      <c r="E537" s="33"/>
      <c r="F537" s="35"/>
      <c r="G537" s="35"/>
      <c r="H537" s="35"/>
      <c r="I537" s="51"/>
      <c r="J537" s="41"/>
      <c r="K537" s="41"/>
      <c r="L537" s="41"/>
      <c r="M537" s="41"/>
      <c r="N537" s="41"/>
      <c r="O537" s="41"/>
      <c r="P537" s="41"/>
      <c r="Q537" s="40">
        <f t="shared" si="532"/>
        <v>0</v>
      </c>
      <c r="R537" s="51"/>
      <c r="S537" s="41"/>
      <c r="T537" s="41"/>
      <c r="U537" s="41"/>
      <c r="V537" s="41">
        <f t="shared" si="533"/>
        <v>0</v>
      </c>
      <c r="W537" s="51"/>
      <c r="X537" s="51"/>
      <c r="Y537" s="41"/>
      <c r="Z537" s="40"/>
      <c r="AA537" s="54">
        <f t="shared" si="534"/>
        <v>0</v>
      </c>
      <c r="AB537" s="54"/>
      <c r="AC537" s="54"/>
      <c r="AD537" s="54">
        <f t="shared" si="536"/>
        <v>0</v>
      </c>
      <c r="AE537" s="54"/>
      <c r="AF537" s="54"/>
      <c r="AG537" s="54"/>
      <c r="AH537" s="42"/>
      <c r="AI537" s="56"/>
    </row>
    <row r="538" spans="1:35" x14ac:dyDescent="0.25">
      <c r="A538" s="31">
        <v>10</v>
      </c>
      <c r="B538" s="52"/>
      <c r="C538" s="33"/>
      <c r="D538" s="33"/>
      <c r="E538" s="33"/>
      <c r="F538" s="35"/>
      <c r="G538" s="35"/>
      <c r="H538" s="35"/>
      <c r="I538" s="51"/>
      <c r="J538" s="41"/>
      <c r="K538" s="41"/>
      <c r="L538" s="41"/>
      <c r="M538" s="41"/>
      <c r="N538" s="41"/>
      <c r="O538" s="41"/>
      <c r="P538" s="41"/>
      <c r="Q538" s="40">
        <f t="shared" si="532"/>
        <v>0</v>
      </c>
      <c r="R538" s="51"/>
      <c r="S538" s="41"/>
      <c r="T538" s="41"/>
      <c r="U538" s="41"/>
      <c r="V538" s="41">
        <f t="shared" si="533"/>
        <v>0</v>
      </c>
      <c r="W538" s="51"/>
      <c r="X538" s="51"/>
      <c r="Y538" s="41"/>
      <c r="Z538" s="40"/>
      <c r="AA538" s="54">
        <f t="shared" si="534"/>
        <v>0</v>
      </c>
      <c r="AB538" s="54"/>
      <c r="AC538" s="54"/>
      <c r="AD538" s="54">
        <f t="shared" si="536"/>
        <v>0</v>
      </c>
      <c r="AE538" s="54"/>
      <c r="AF538" s="54"/>
      <c r="AG538" s="54"/>
      <c r="AH538" s="42"/>
      <c r="AI538" s="56"/>
    </row>
    <row r="539" spans="1:35" x14ac:dyDescent="0.25">
      <c r="A539" s="31">
        <v>11</v>
      </c>
      <c r="B539" s="52">
        <v>27.6</v>
      </c>
      <c r="C539" s="33">
        <v>2.48</v>
      </c>
      <c r="D539" s="33">
        <v>8.57</v>
      </c>
      <c r="E539" s="33">
        <v>3.83</v>
      </c>
      <c r="F539" s="35">
        <v>0.77</v>
      </c>
      <c r="G539" s="35">
        <v>5.51</v>
      </c>
      <c r="H539" s="35"/>
      <c r="I539" s="51">
        <v>597.54</v>
      </c>
      <c r="J539" s="41">
        <f>R539-K539-L539-M539-N539</f>
        <v>81.971999999999895</v>
      </c>
      <c r="K539" s="41">
        <f>B539*D539</f>
        <v>236.53200000000001</v>
      </c>
      <c r="L539" s="41">
        <f>E539*B539</f>
        <v>105.70800000000001</v>
      </c>
      <c r="M539" s="41">
        <f>F539*B539</f>
        <v>21.252000000000002</v>
      </c>
      <c r="N539" s="41">
        <f>G539*B539</f>
        <v>152.07599999999999</v>
      </c>
      <c r="O539" s="41"/>
      <c r="P539" s="41">
        <f t="shared" si="537"/>
        <v>1</v>
      </c>
      <c r="Q539" s="40">
        <f t="shared" si="532"/>
        <v>597.54</v>
      </c>
      <c r="R539" s="51">
        <v>597.54</v>
      </c>
      <c r="S539" s="41">
        <f t="shared" si="538"/>
        <v>81.967999999999876</v>
      </c>
      <c r="T539" s="41">
        <f>P539*K539</f>
        <v>236.53200000000001</v>
      </c>
      <c r="U539" s="41">
        <f>L539*P539</f>
        <v>105.70800000000001</v>
      </c>
      <c r="V539" s="41">
        <f t="shared" si="533"/>
        <v>21.252000000000002</v>
      </c>
      <c r="W539" s="51"/>
      <c r="X539" s="51">
        <v>152.08000000000001</v>
      </c>
      <c r="Y539" s="41"/>
      <c r="Z539" s="40">
        <f>SUM(S539:Y539)</f>
        <v>597.54</v>
      </c>
      <c r="AA539" s="54">
        <f t="shared" si="534"/>
        <v>81.967999999999876</v>
      </c>
      <c r="AB539" s="54">
        <f t="shared" ref="AB539:AF541" si="539">T539</f>
        <v>236.53200000000001</v>
      </c>
      <c r="AC539" s="54">
        <f t="shared" si="539"/>
        <v>105.70800000000001</v>
      </c>
      <c r="AD539" s="54">
        <f t="shared" si="536"/>
        <v>21.252000000000002</v>
      </c>
      <c r="AE539" s="54">
        <f t="shared" si="539"/>
        <v>0</v>
      </c>
      <c r="AF539" s="54">
        <f t="shared" si="539"/>
        <v>152.08000000000001</v>
      </c>
      <c r="AG539" s="54"/>
      <c r="AH539" s="42">
        <f>SUM(AA539:AG539)</f>
        <v>597.54</v>
      </c>
      <c r="AI539" s="56">
        <f>R539-Z539</f>
        <v>0</v>
      </c>
    </row>
    <row r="540" spans="1:35" x14ac:dyDescent="0.25">
      <c r="A540" s="31">
        <v>12</v>
      </c>
      <c r="B540" s="52">
        <v>132.1</v>
      </c>
      <c r="C540" s="33">
        <v>2.2999999999999998</v>
      </c>
      <c r="D540" s="33">
        <v>8.07</v>
      </c>
      <c r="E540" s="33">
        <v>3.28</v>
      </c>
      <c r="F540" s="35">
        <v>0.77</v>
      </c>
      <c r="G540" s="35"/>
      <c r="H540" s="35"/>
      <c r="I540" s="51">
        <v>1898.28</v>
      </c>
      <c r="J540" s="41">
        <f>R540-K540-L540-M540-N540</f>
        <v>2195.5079999999998</v>
      </c>
      <c r="K540" s="41">
        <f>B540*D540</f>
        <v>1066.047</v>
      </c>
      <c r="L540" s="41">
        <f>E540*B540</f>
        <v>433.28799999999995</v>
      </c>
      <c r="M540" s="41">
        <f>F540*B540</f>
        <v>101.717</v>
      </c>
      <c r="N540" s="41">
        <f>G540*B540</f>
        <v>0</v>
      </c>
      <c r="O540" s="41"/>
      <c r="P540" s="41">
        <f t="shared" si="537"/>
        <v>2</v>
      </c>
      <c r="Q540" s="40">
        <f t="shared" si="532"/>
        <v>3796.56</v>
      </c>
      <c r="R540" s="51">
        <v>3796.56</v>
      </c>
      <c r="S540" s="41">
        <f t="shared" si="538"/>
        <v>594.45600000000002</v>
      </c>
      <c r="T540" s="41">
        <f>P540*K540</f>
        <v>2132.0940000000001</v>
      </c>
      <c r="U540" s="41">
        <f>L540*P540</f>
        <v>866.57599999999991</v>
      </c>
      <c r="V540" s="41">
        <f t="shared" si="533"/>
        <v>203.434</v>
      </c>
      <c r="W540" s="51"/>
      <c r="X540" s="51"/>
      <c r="Y540" s="41"/>
      <c r="Z540" s="40">
        <f>SUM(S540:Y540)</f>
        <v>3796.5600000000004</v>
      </c>
      <c r="AA540" s="54">
        <f t="shared" si="534"/>
        <v>696.17300000000046</v>
      </c>
      <c r="AB540" s="54">
        <f t="shared" si="539"/>
        <v>2132.0940000000001</v>
      </c>
      <c r="AC540" s="54">
        <f t="shared" si="539"/>
        <v>866.57599999999991</v>
      </c>
      <c r="AD540" s="54">
        <f t="shared" si="536"/>
        <v>101.717</v>
      </c>
      <c r="AE540" s="54">
        <f t="shared" si="539"/>
        <v>0</v>
      </c>
      <c r="AF540" s="54">
        <f t="shared" si="539"/>
        <v>0</v>
      </c>
      <c r="AG540" s="54"/>
      <c r="AH540" s="42">
        <f>SUM(AA540:AG540)</f>
        <v>3796.5600000000009</v>
      </c>
      <c r="AI540" s="56">
        <f>R540-Z540</f>
        <v>0</v>
      </c>
    </row>
    <row r="541" spans="1:35" x14ac:dyDescent="0.25">
      <c r="A541" s="31">
        <v>16</v>
      </c>
      <c r="B541" s="52">
        <v>116.9</v>
      </c>
      <c r="C541" s="33">
        <v>2.2999999999999998</v>
      </c>
      <c r="D541" s="33">
        <v>8.9700000000000006</v>
      </c>
      <c r="E541" s="33">
        <v>3.26</v>
      </c>
      <c r="F541" s="35">
        <v>0.77</v>
      </c>
      <c r="G541" s="35"/>
      <c r="H541" s="35"/>
      <c r="I541" s="51">
        <v>1765.19</v>
      </c>
      <c r="J541" s="41">
        <f>R541-K541-L541-M541-N541</f>
        <v>-993.6500000000002</v>
      </c>
      <c r="K541" s="41">
        <f>B541*D541</f>
        <v>1048.5930000000001</v>
      </c>
      <c r="L541" s="41">
        <f>E541*B541</f>
        <v>381.09399999999999</v>
      </c>
      <c r="M541" s="41">
        <f>F541*B541</f>
        <v>90.013000000000005</v>
      </c>
      <c r="N541" s="41">
        <f>G541*B541</f>
        <v>0</v>
      </c>
      <c r="O541" s="41"/>
      <c r="P541" s="41">
        <f t="shared" si="537"/>
        <v>0.29801324503311255</v>
      </c>
      <c r="Q541" s="40">
        <f t="shared" si="532"/>
        <v>526.04999999999995</v>
      </c>
      <c r="R541" s="51">
        <v>526.04999999999995</v>
      </c>
      <c r="S541" s="41">
        <f t="shared" si="538"/>
        <v>73.159271523178816</v>
      </c>
      <c r="T541" s="41">
        <f>P541*K541</f>
        <v>312.49460264900659</v>
      </c>
      <c r="U541" s="41">
        <f>L541*P541</f>
        <v>113.57105960264899</v>
      </c>
      <c r="V541" s="41">
        <f t="shared" si="533"/>
        <v>26.82506622516556</v>
      </c>
      <c r="W541" s="51"/>
      <c r="X541" s="51"/>
      <c r="Y541" s="41"/>
      <c r="Z541" s="40">
        <f>SUM(S541:Y541)</f>
        <v>526.04999999999995</v>
      </c>
      <c r="AA541" s="54">
        <f t="shared" si="534"/>
        <v>9.9713377483443679</v>
      </c>
      <c r="AB541" s="54">
        <f t="shared" si="539"/>
        <v>312.49460264900659</v>
      </c>
      <c r="AC541" s="54">
        <f t="shared" si="539"/>
        <v>113.57105960264899</v>
      </c>
      <c r="AD541" s="54">
        <f t="shared" si="536"/>
        <v>90.013000000000005</v>
      </c>
      <c r="AE541" s="54">
        <f t="shared" si="539"/>
        <v>0</v>
      </c>
      <c r="AF541" s="54">
        <f t="shared" si="539"/>
        <v>0</v>
      </c>
      <c r="AG541" s="54"/>
      <c r="AH541" s="42">
        <f>SUM(AA541:AG541)</f>
        <v>526.04999999999995</v>
      </c>
      <c r="AI541" s="56">
        <f>R541-Z541</f>
        <v>0</v>
      </c>
    </row>
    <row r="542" spans="1:35" x14ac:dyDescent="0.25">
      <c r="A542" s="70" t="s">
        <v>37</v>
      </c>
      <c r="B542" s="156">
        <f>SUM(B531:B541)</f>
        <v>2009.7</v>
      </c>
      <c r="C542" s="33"/>
      <c r="D542" s="34"/>
      <c r="E542" s="34"/>
      <c r="F542" s="35"/>
      <c r="G542" s="35"/>
      <c r="H542" s="35"/>
      <c r="I542" s="43">
        <f>SUM(I531:I541)</f>
        <v>30553.75</v>
      </c>
      <c r="J542" s="43">
        <f t="shared" ref="J542:O542" si="540">SUM(J531:J541)</f>
        <v>23004.826000000001</v>
      </c>
      <c r="K542" s="43">
        <f t="shared" si="540"/>
        <v>17785.403000000002</v>
      </c>
      <c r="L542" s="43">
        <f t="shared" si="540"/>
        <v>6564.3459999999986</v>
      </c>
      <c r="M542" s="43">
        <f t="shared" si="540"/>
        <v>1547.4690000000001</v>
      </c>
      <c r="N542" s="43">
        <f t="shared" si="540"/>
        <v>152.07599999999999</v>
      </c>
      <c r="O542" s="43">
        <f t="shared" si="540"/>
        <v>0</v>
      </c>
      <c r="P542" s="41">
        <f t="shared" si="537"/>
        <v>1.6055024342347501</v>
      </c>
      <c r="Q542" s="40">
        <f t="shared" ref="Q542:Q594" si="541">I542</f>
        <v>30553.75</v>
      </c>
      <c r="R542" s="43">
        <f>SUM(R531:R541)</f>
        <v>49054.119999999995</v>
      </c>
      <c r="S542" s="43">
        <f>SUM(S531:S541)</f>
        <v>7164.1050642531818</v>
      </c>
      <c r="T542" s="43">
        <f>SUM(T531:T541)</f>
        <v>28547.842773715038</v>
      </c>
      <c r="U542" s="43">
        <f>SUM(U531:U541)</f>
        <v>10709.388689459127</v>
      </c>
      <c r="V542" s="43">
        <f>SUM(V531:V541)</f>
        <v>2480.7034725726512</v>
      </c>
      <c r="W542" s="43">
        <f t="shared" ref="W542:X542" si="542">SUM(W531:W541)</f>
        <v>0</v>
      </c>
      <c r="X542" s="43">
        <f t="shared" si="542"/>
        <v>152.08000000000001</v>
      </c>
      <c r="Y542" s="41"/>
      <c r="Z542" s="40">
        <f>SUM(S542:Y542)</f>
        <v>49054.119999999995</v>
      </c>
      <c r="AA542" s="55">
        <f t="shared" ref="AA542:AF542" si="543">SUM(AA531:AA541)</f>
        <v>8097.3395368258361</v>
      </c>
      <c r="AB542" s="55">
        <f t="shared" si="543"/>
        <v>28547.842773715038</v>
      </c>
      <c r="AC542" s="55">
        <f t="shared" si="543"/>
        <v>10709.388689459127</v>
      </c>
      <c r="AD542" s="55">
        <f t="shared" si="543"/>
        <v>1547.4690000000001</v>
      </c>
      <c r="AE542" s="55">
        <f t="shared" si="543"/>
        <v>0</v>
      </c>
      <c r="AF542" s="55">
        <f t="shared" si="543"/>
        <v>152.08000000000001</v>
      </c>
      <c r="AG542" s="54"/>
      <c r="AH542" s="42">
        <f>SUM(AH531:AH541)</f>
        <v>49054.12</v>
      </c>
      <c r="AI542" s="56">
        <f>SUM(AI531:AI541)</f>
        <v>0</v>
      </c>
    </row>
    <row r="543" spans="1:35" x14ac:dyDescent="0.25">
      <c r="A543" s="6" t="s">
        <v>56</v>
      </c>
      <c r="B543" s="37"/>
      <c r="C543" s="7"/>
      <c r="D543" s="24"/>
      <c r="E543" s="24"/>
      <c r="F543" s="24"/>
      <c r="G543" s="25"/>
      <c r="H543" s="25"/>
      <c r="I543" s="85"/>
      <c r="J543" s="85"/>
      <c r="K543" s="85"/>
      <c r="L543" s="85"/>
      <c r="M543" s="85"/>
      <c r="N543" s="85"/>
      <c r="O543" s="86"/>
      <c r="P543" s="41"/>
      <c r="Q543" s="87"/>
      <c r="R543" s="85"/>
      <c r="S543" s="85"/>
      <c r="T543" s="85"/>
      <c r="U543" s="85"/>
      <c r="V543" s="85"/>
      <c r="W543" s="85"/>
      <c r="X543" s="86"/>
      <c r="Y543" s="86"/>
      <c r="Z543" s="29"/>
      <c r="AA543" s="29"/>
      <c r="AB543" s="29"/>
      <c r="AC543" s="29"/>
      <c r="AD543" s="29"/>
      <c r="AE543" s="29"/>
      <c r="AF543" s="29"/>
      <c r="AG543" s="29"/>
      <c r="AH543" s="85"/>
      <c r="AI543" s="88"/>
    </row>
    <row r="544" spans="1:35" x14ac:dyDescent="0.25">
      <c r="A544" s="31">
        <v>1</v>
      </c>
      <c r="B544" s="52">
        <v>18.8</v>
      </c>
      <c r="C544" s="33">
        <v>2.2999999999999998</v>
      </c>
      <c r="D544" s="33">
        <v>9.27</v>
      </c>
      <c r="E544" s="33">
        <v>10.1</v>
      </c>
      <c r="F544" s="35">
        <v>0.77</v>
      </c>
      <c r="G544" s="35"/>
      <c r="H544" s="35"/>
      <c r="I544" s="51">
        <v>426.76</v>
      </c>
      <c r="J544" s="41">
        <f>I544-K544-L544-M544-N544</f>
        <v>48.127999999999986</v>
      </c>
      <c r="K544" s="41">
        <f>B544*D544</f>
        <v>174.27600000000001</v>
      </c>
      <c r="L544" s="41">
        <f>E544*B544</f>
        <v>189.88</v>
      </c>
      <c r="M544" s="41">
        <f>F544*B544</f>
        <v>14.476000000000001</v>
      </c>
      <c r="N544" s="41">
        <f>G544*B544</f>
        <v>0</v>
      </c>
      <c r="O544" s="41"/>
      <c r="P544" s="41">
        <f t="shared" si="537"/>
        <v>1</v>
      </c>
      <c r="Q544" s="40">
        <f t="shared" si="541"/>
        <v>426.76</v>
      </c>
      <c r="R544" s="51">
        <v>426.76</v>
      </c>
      <c r="S544" s="41">
        <f>R544-T544-U544-V544-W544-X544</f>
        <v>48.127999999999986</v>
      </c>
      <c r="T544" s="41">
        <f>P544*K544</f>
        <v>174.27600000000001</v>
      </c>
      <c r="U544" s="41">
        <f>L544*P544</f>
        <v>189.88</v>
      </c>
      <c r="V544" s="41">
        <f t="shared" ref="V544:V559" si="544">P544*M544</f>
        <v>14.476000000000001</v>
      </c>
      <c r="W544" s="51"/>
      <c r="X544" s="51"/>
      <c r="Y544" s="41"/>
      <c r="Z544" s="40">
        <f>SUM(S544:Y544)</f>
        <v>426.76</v>
      </c>
      <c r="AA544" s="54">
        <f t="shared" ref="AA544:AA559" si="545">Z544-AB544-AC544-AD544-AE544-AF544</f>
        <v>48.127999999999986</v>
      </c>
      <c r="AB544" s="54">
        <f>T544</f>
        <v>174.27600000000001</v>
      </c>
      <c r="AC544" s="54">
        <f>U544</f>
        <v>189.88</v>
      </c>
      <c r="AD544" s="54">
        <f t="shared" ref="AD544:AD559" si="546">M544</f>
        <v>14.476000000000001</v>
      </c>
      <c r="AE544" s="54">
        <f>W544</f>
        <v>0</v>
      </c>
      <c r="AF544" s="54">
        <f>X544</f>
        <v>0</v>
      </c>
      <c r="AG544" s="54"/>
      <c r="AH544" s="42">
        <f>SUM(AA544:AG544)</f>
        <v>426.76</v>
      </c>
      <c r="AI544" s="56">
        <f>I544-Z544</f>
        <v>0</v>
      </c>
    </row>
    <row r="545" spans="1:35" x14ac:dyDescent="0.25">
      <c r="A545" s="31">
        <v>2</v>
      </c>
      <c r="B545" s="52"/>
      <c r="C545" s="33"/>
      <c r="D545" s="33"/>
      <c r="E545" s="33"/>
      <c r="F545" s="35"/>
      <c r="G545" s="35"/>
      <c r="H545" s="35"/>
      <c r="I545" s="51"/>
      <c r="J545" s="41"/>
      <c r="K545" s="41"/>
      <c r="L545" s="41"/>
      <c r="M545" s="41"/>
      <c r="N545" s="41"/>
      <c r="O545" s="41"/>
      <c r="P545" s="41"/>
      <c r="Q545" s="40">
        <f t="shared" si="541"/>
        <v>0</v>
      </c>
      <c r="R545" s="51"/>
      <c r="S545" s="41"/>
      <c r="T545" s="41"/>
      <c r="U545" s="41"/>
      <c r="V545" s="41">
        <f t="shared" si="544"/>
        <v>0</v>
      </c>
      <c r="W545" s="51"/>
      <c r="X545" s="51"/>
      <c r="Y545" s="41"/>
      <c r="Z545" s="40"/>
      <c r="AA545" s="54">
        <f t="shared" si="545"/>
        <v>0</v>
      </c>
      <c r="AB545" s="54"/>
      <c r="AC545" s="54"/>
      <c r="AD545" s="54">
        <f t="shared" si="546"/>
        <v>0</v>
      </c>
      <c r="AE545" s="54"/>
      <c r="AF545" s="54"/>
      <c r="AG545" s="54"/>
      <c r="AH545" s="42"/>
      <c r="AI545" s="56"/>
    </row>
    <row r="546" spans="1:35" x14ac:dyDescent="0.25">
      <c r="A546" s="31">
        <v>3</v>
      </c>
      <c r="B546" s="52"/>
      <c r="C546" s="33"/>
      <c r="D546" s="33"/>
      <c r="E546" s="33"/>
      <c r="F546" s="35"/>
      <c r="G546" s="35"/>
      <c r="H546" s="35"/>
      <c r="I546" s="51"/>
      <c r="J546" s="41"/>
      <c r="K546" s="41"/>
      <c r="L546" s="41"/>
      <c r="M546" s="41"/>
      <c r="N546" s="41"/>
      <c r="O546" s="41"/>
      <c r="P546" s="41"/>
      <c r="Q546" s="40">
        <f t="shared" si="541"/>
        <v>0</v>
      </c>
      <c r="R546" s="51"/>
      <c r="S546" s="41"/>
      <c r="T546" s="41"/>
      <c r="U546" s="41"/>
      <c r="V546" s="41">
        <f t="shared" si="544"/>
        <v>0</v>
      </c>
      <c r="W546" s="51"/>
      <c r="X546" s="51"/>
      <c r="Y546" s="41"/>
      <c r="Z546" s="40"/>
      <c r="AA546" s="54">
        <f t="shared" si="545"/>
        <v>0</v>
      </c>
      <c r="AB546" s="54"/>
      <c r="AC546" s="54"/>
      <c r="AD546" s="54">
        <f t="shared" si="546"/>
        <v>0</v>
      </c>
      <c r="AE546" s="54"/>
      <c r="AF546" s="54"/>
      <c r="AG546" s="54"/>
      <c r="AH546" s="42"/>
      <c r="AI546" s="56"/>
    </row>
    <row r="547" spans="1:35" x14ac:dyDescent="0.25">
      <c r="A547" s="31">
        <v>4</v>
      </c>
      <c r="B547" s="52"/>
      <c r="C547" s="33"/>
      <c r="D547" s="33"/>
      <c r="E547" s="33"/>
      <c r="F547" s="35"/>
      <c r="G547" s="35"/>
      <c r="H547" s="35"/>
      <c r="I547" s="51"/>
      <c r="J547" s="41"/>
      <c r="K547" s="41"/>
      <c r="L547" s="41"/>
      <c r="M547" s="41"/>
      <c r="N547" s="41"/>
      <c r="O547" s="41"/>
      <c r="P547" s="41"/>
      <c r="Q547" s="40">
        <f t="shared" si="541"/>
        <v>0</v>
      </c>
      <c r="R547" s="51"/>
      <c r="S547" s="41"/>
      <c r="T547" s="41"/>
      <c r="U547" s="41"/>
      <c r="V547" s="41">
        <f t="shared" si="544"/>
        <v>0</v>
      </c>
      <c r="W547" s="51"/>
      <c r="X547" s="51"/>
      <c r="Y547" s="41"/>
      <c r="Z547" s="40"/>
      <c r="AA547" s="54">
        <f t="shared" si="545"/>
        <v>0</v>
      </c>
      <c r="AB547" s="54"/>
      <c r="AC547" s="54"/>
      <c r="AD547" s="54">
        <f t="shared" si="546"/>
        <v>0</v>
      </c>
      <c r="AE547" s="54"/>
      <c r="AF547" s="54"/>
      <c r="AG547" s="54"/>
      <c r="AH547" s="42"/>
      <c r="AI547" s="56"/>
    </row>
    <row r="548" spans="1:35" x14ac:dyDescent="0.25">
      <c r="A548" s="31">
        <v>5</v>
      </c>
      <c r="B548" s="52">
        <v>288</v>
      </c>
      <c r="C548" s="33">
        <v>2.2999999999999998</v>
      </c>
      <c r="D548" s="33">
        <v>8.59</v>
      </c>
      <c r="E548" s="33">
        <v>3.72</v>
      </c>
      <c r="F548" s="35">
        <v>0.77</v>
      </c>
      <c r="G548" s="35"/>
      <c r="H548" s="35"/>
      <c r="I548" s="51">
        <v>4371.84</v>
      </c>
      <c r="J548" s="41">
        <f>I548-K548-L548-M548-N548</f>
        <v>604.79999999999995</v>
      </c>
      <c r="K548" s="41">
        <f t="shared" ref="K548:K555" si="547">B548*D548</f>
        <v>2473.92</v>
      </c>
      <c r="L548" s="41">
        <f t="shared" ref="L548:L555" si="548">E548*B548</f>
        <v>1071.3600000000001</v>
      </c>
      <c r="M548" s="41">
        <f t="shared" ref="M548:M555" si="549">F548*B548</f>
        <v>221.76</v>
      </c>
      <c r="N548" s="41">
        <f t="shared" ref="N548:N557" si="550">G548*B548</f>
        <v>0</v>
      </c>
      <c r="O548" s="41"/>
      <c r="P548" s="41">
        <f t="shared" si="537"/>
        <v>2.6508563899868247</v>
      </c>
      <c r="Q548" s="40">
        <f t="shared" si="541"/>
        <v>4371.84</v>
      </c>
      <c r="R548" s="51">
        <v>11589.12</v>
      </c>
      <c r="S548" s="41">
        <f t="shared" ref="S548:S557" si="551">R548-T548-U548-V548-W548-X548</f>
        <v>1603.2379446640321</v>
      </c>
      <c r="T548" s="41">
        <f t="shared" ref="T548:T555" si="552">P548*K548</f>
        <v>6558.0066403162054</v>
      </c>
      <c r="U548" s="41">
        <f t="shared" ref="U548:U555" si="553">L548*P548</f>
        <v>2840.021501976285</v>
      </c>
      <c r="V548" s="41">
        <f t="shared" si="544"/>
        <v>587.8539130434782</v>
      </c>
      <c r="W548" s="51"/>
      <c r="X548" s="51"/>
      <c r="Y548" s="41"/>
      <c r="Z548" s="40">
        <f t="shared" ref="Z548:Z557" si="554">SUM(S548:Y548)</f>
        <v>11589.12</v>
      </c>
      <c r="AA548" s="54">
        <f t="shared" si="545"/>
        <v>1969.3318577075104</v>
      </c>
      <c r="AB548" s="54">
        <f t="shared" ref="AB548:AC557" si="555">T548</f>
        <v>6558.0066403162054</v>
      </c>
      <c r="AC548" s="54">
        <f t="shared" si="555"/>
        <v>2840.021501976285</v>
      </c>
      <c r="AD548" s="54">
        <f t="shared" si="546"/>
        <v>221.76</v>
      </c>
      <c r="AE548" s="54">
        <f t="shared" ref="AE548:AF557" si="556">W548</f>
        <v>0</v>
      </c>
      <c r="AF548" s="54">
        <f t="shared" si="556"/>
        <v>0</v>
      </c>
      <c r="AG548" s="54"/>
      <c r="AH548" s="42">
        <f t="shared" ref="AH548:AH557" si="557">SUM(AA548:AG548)</f>
        <v>11589.12</v>
      </c>
      <c r="AI548" s="56">
        <f t="shared" ref="AI548:AI557" si="558">I548-Z548</f>
        <v>-7217.2800000000007</v>
      </c>
    </row>
    <row r="549" spans="1:35" x14ac:dyDescent="0.25">
      <c r="A549" s="31">
        <v>6</v>
      </c>
      <c r="B549" s="52">
        <v>252.7</v>
      </c>
      <c r="C549" s="33">
        <v>2.2999999999999998</v>
      </c>
      <c r="D549" s="33">
        <v>8.82</v>
      </c>
      <c r="E549" s="33">
        <v>2.5099999999999998</v>
      </c>
      <c r="F549" s="35">
        <v>0.77</v>
      </c>
      <c r="G549" s="35"/>
      <c r="H549" s="35"/>
      <c r="I549" s="51">
        <v>3590.87</v>
      </c>
      <c r="J549" s="41">
        <f>I549-K549-L549-M549-N549</f>
        <v>533.20000000000005</v>
      </c>
      <c r="K549" s="41">
        <f t="shared" si="547"/>
        <v>2228.8139999999999</v>
      </c>
      <c r="L549" s="41">
        <f t="shared" si="548"/>
        <v>634.27699999999993</v>
      </c>
      <c r="M549" s="41">
        <f t="shared" si="549"/>
        <v>194.57900000000001</v>
      </c>
      <c r="N549" s="41">
        <f t="shared" si="550"/>
        <v>0</v>
      </c>
      <c r="O549" s="41"/>
      <c r="P549" s="41">
        <f t="shared" si="537"/>
        <v>0.9391345272872591</v>
      </c>
      <c r="Q549" s="40">
        <f t="shared" si="541"/>
        <v>3590.87</v>
      </c>
      <c r="R549" s="51">
        <v>3372.31</v>
      </c>
      <c r="S549" s="41">
        <f t="shared" si="551"/>
        <v>500.74652994956671</v>
      </c>
      <c r="T549" s="41">
        <f t="shared" si="552"/>
        <v>2093.1561823012248</v>
      </c>
      <c r="U549" s="41">
        <f t="shared" si="553"/>
        <v>595.67143056418081</v>
      </c>
      <c r="V549" s="41">
        <f t="shared" si="544"/>
        <v>182.73585718502758</v>
      </c>
      <c r="W549" s="51"/>
      <c r="X549" s="51"/>
      <c r="Y549" s="41"/>
      <c r="Z549" s="40">
        <f t="shared" si="554"/>
        <v>3372.31</v>
      </c>
      <c r="AA549" s="54">
        <f t="shared" si="545"/>
        <v>488.90338713459431</v>
      </c>
      <c r="AB549" s="54">
        <f t="shared" si="555"/>
        <v>2093.1561823012248</v>
      </c>
      <c r="AC549" s="54">
        <f t="shared" si="555"/>
        <v>595.67143056418081</v>
      </c>
      <c r="AD549" s="54">
        <f t="shared" si="546"/>
        <v>194.57900000000001</v>
      </c>
      <c r="AE549" s="54">
        <f t="shared" si="556"/>
        <v>0</v>
      </c>
      <c r="AF549" s="54">
        <f t="shared" si="556"/>
        <v>0</v>
      </c>
      <c r="AG549" s="54"/>
      <c r="AH549" s="42">
        <f t="shared" si="557"/>
        <v>3372.31</v>
      </c>
      <c r="AI549" s="56">
        <f t="shared" si="558"/>
        <v>218.55999999999995</v>
      </c>
    </row>
    <row r="550" spans="1:35" x14ac:dyDescent="0.25">
      <c r="A550" s="31">
        <v>7</v>
      </c>
      <c r="B550" s="52">
        <v>121.7</v>
      </c>
      <c r="C550" s="33">
        <v>2.2999999999999998</v>
      </c>
      <c r="D550" s="33">
        <v>9.19</v>
      </c>
      <c r="E550" s="33">
        <v>3.45</v>
      </c>
      <c r="F550" s="35">
        <v>0.77</v>
      </c>
      <c r="G550" s="35"/>
      <c r="H550" s="35"/>
      <c r="I550" s="51">
        <v>1917.99</v>
      </c>
      <c r="J550" s="41">
        <f>I550-K550-L550-M550-N550-O550</f>
        <v>285.99299999999999</v>
      </c>
      <c r="K550" s="41">
        <f t="shared" si="547"/>
        <v>1118.423</v>
      </c>
      <c r="L550" s="41">
        <f t="shared" si="548"/>
        <v>419.86500000000001</v>
      </c>
      <c r="M550" s="41">
        <f t="shared" si="549"/>
        <v>93.709000000000003</v>
      </c>
      <c r="N550" s="41">
        <f t="shared" si="550"/>
        <v>0</v>
      </c>
      <c r="O550" s="41">
        <f>H550*B550</f>
        <v>0</v>
      </c>
      <c r="P550" s="41">
        <f t="shared" si="537"/>
        <v>3</v>
      </c>
      <c r="Q550" s="40">
        <f t="shared" si="541"/>
        <v>1917.99</v>
      </c>
      <c r="R550" s="51">
        <v>5753.97</v>
      </c>
      <c r="S550" s="41">
        <f t="shared" si="551"/>
        <v>857.97900000000004</v>
      </c>
      <c r="T550" s="41">
        <f t="shared" si="552"/>
        <v>3355.2690000000002</v>
      </c>
      <c r="U550" s="41">
        <f t="shared" si="553"/>
        <v>1259.595</v>
      </c>
      <c r="V550" s="41">
        <f t="shared" si="544"/>
        <v>281.12700000000001</v>
      </c>
      <c r="W550" s="51"/>
      <c r="X550" s="51"/>
      <c r="Y550" s="41"/>
      <c r="Z550" s="40">
        <f t="shared" si="554"/>
        <v>5753.9700000000012</v>
      </c>
      <c r="AA550" s="54">
        <f t="shared" si="545"/>
        <v>1045.3970000000008</v>
      </c>
      <c r="AB550" s="54">
        <f t="shared" si="555"/>
        <v>3355.2690000000002</v>
      </c>
      <c r="AC550" s="54">
        <f t="shared" si="555"/>
        <v>1259.595</v>
      </c>
      <c r="AD550" s="54">
        <f t="shared" si="546"/>
        <v>93.709000000000003</v>
      </c>
      <c r="AE550" s="54">
        <f t="shared" si="556"/>
        <v>0</v>
      </c>
      <c r="AF550" s="54">
        <f t="shared" si="556"/>
        <v>0</v>
      </c>
      <c r="AG550" s="54"/>
      <c r="AH550" s="42">
        <f t="shared" si="557"/>
        <v>5753.9700000000012</v>
      </c>
      <c r="AI550" s="56">
        <f t="shared" si="558"/>
        <v>-3835.9800000000014</v>
      </c>
    </row>
    <row r="551" spans="1:35" x14ac:dyDescent="0.25">
      <c r="A551" s="31">
        <v>8</v>
      </c>
      <c r="B551" s="52">
        <v>5</v>
      </c>
      <c r="C551" s="33">
        <v>2.2999999999999998</v>
      </c>
      <c r="D551" s="33">
        <v>8.57</v>
      </c>
      <c r="E551" s="33">
        <v>3.07</v>
      </c>
      <c r="F551" s="35">
        <v>0.77</v>
      </c>
      <c r="G551" s="35"/>
      <c r="H551" s="35"/>
      <c r="I551" s="51">
        <v>68.849999999999994</v>
      </c>
      <c r="J551" s="41">
        <f t="shared" ref="J551:J552" si="559">I551-K551-L551-M551-N551-O551</f>
        <v>6.7999999999999936</v>
      </c>
      <c r="K551" s="41">
        <f t="shared" si="547"/>
        <v>42.85</v>
      </c>
      <c r="L551" s="41">
        <f t="shared" si="548"/>
        <v>15.35</v>
      </c>
      <c r="M551" s="41">
        <f t="shared" si="549"/>
        <v>3.85</v>
      </c>
      <c r="N551" s="41">
        <f t="shared" si="550"/>
        <v>0</v>
      </c>
      <c r="O551" s="41">
        <f>H551*B551</f>
        <v>0</v>
      </c>
      <c r="P551" s="41">
        <f t="shared" si="537"/>
        <v>12.000000000000002</v>
      </c>
      <c r="Q551" s="40">
        <f t="shared" si="541"/>
        <v>68.849999999999994</v>
      </c>
      <c r="R551" s="51">
        <v>826.2</v>
      </c>
      <c r="S551" s="41">
        <f t="shared" si="551"/>
        <v>81.599999999999966</v>
      </c>
      <c r="T551" s="41">
        <f t="shared" si="552"/>
        <v>514.20000000000005</v>
      </c>
      <c r="U551" s="41">
        <f t="shared" si="553"/>
        <v>184.20000000000002</v>
      </c>
      <c r="V551" s="41">
        <f t="shared" si="544"/>
        <v>46.20000000000001</v>
      </c>
      <c r="W551" s="51"/>
      <c r="X551" s="51"/>
      <c r="Y551" s="41"/>
      <c r="Z551" s="40">
        <f t="shared" si="554"/>
        <v>826.2</v>
      </c>
      <c r="AA551" s="54">
        <f t="shared" si="545"/>
        <v>123.94999999999999</v>
      </c>
      <c r="AB551" s="54">
        <f t="shared" si="555"/>
        <v>514.20000000000005</v>
      </c>
      <c r="AC551" s="54">
        <f t="shared" si="555"/>
        <v>184.20000000000002</v>
      </c>
      <c r="AD551" s="54">
        <f t="shared" si="546"/>
        <v>3.85</v>
      </c>
      <c r="AE551" s="54">
        <f t="shared" si="556"/>
        <v>0</v>
      </c>
      <c r="AF551" s="54">
        <f t="shared" si="556"/>
        <v>0</v>
      </c>
      <c r="AG551" s="54"/>
      <c r="AH551" s="42">
        <f t="shared" si="557"/>
        <v>826.20000000000016</v>
      </c>
      <c r="AI551" s="56">
        <f t="shared" si="558"/>
        <v>-757.35</v>
      </c>
    </row>
    <row r="552" spans="1:35" x14ac:dyDescent="0.25">
      <c r="A552" s="31">
        <v>9</v>
      </c>
      <c r="B552" s="52">
        <v>281.60000000000002</v>
      </c>
      <c r="C552" s="33">
        <v>2.2999999999999998</v>
      </c>
      <c r="D552" s="33">
        <v>8.83</v>
      </c>
      <c r="E552" s="33">
        <v>3.26</v>
      </c>
      <c r="F552" s="35">
        <v>0.77</v>
      </c>
      <c r="G552" s="35"/>
      <c r="H552" s="35"/>
      <c r="I552" s="51">
        <v>4269.0600000000004</v>
      </c>
      <c r="J552" s="41">
        <f t="shared" si="559"/>
        <v>647.6840000000002</v>
      </c>
      <c r="K552" s="41">
        <f t="shared" si="547"/>
        <v>2486.5280000000002</v>
      </c>
      <c r="L552" s="41">
        <f t="shared" si="548"/>
        <v>918.01599999999996</v>
      </c>
      <c r="M552" s="41">
        <f t="shared" si="549"/>
        <v>216.83200000000002</v>
      </c>
      <c r="N552" s="41">
        <f t="shared" si="550"/>
        <v>0</v>
      </c>
      <c r="O552" s="41">
        <f>H552*B552</f>
        <v>0</v>
      </c>
      <c r="P552" s="41">
        <f t="shared" si="537"/>
        <v>1.4396307383826883</v>
      </c>
      <c r="Q552" s="40">
        <f t="shared" si="541"/>
        <v>4269.0600000000004</v>
      </c>
      <c r="R552" s="51">
        <v>6145.87</v>
      </c>
      <c r="S552" s="41">
        <f t="shared" si="551"/>
        <v>932.4257951586535</v>
      </c>
      <c r="T552" s="41">
        <f t="shared" si="552"/>
        <v>3579.6821406492295</v>
      </c>
      <c r="U552" s="41">
        <f t="shared" si="553"/>
        <v>1321.6040519271219</v>
      </c>
      <c r="V552" s="41">
        <f t="shared" si="544"/>
        <v>312.15801226499508</v>
      </c>
      <c r="W552" s="51"/>
      <c r="X552" s="51"/>
      <c r="Y552" s="41"/>
      <c r="Z552" s="40">
        <f t="shared" si="554"/>
        <v>6145.87</v>
      </c>
      <c r="AA552" s="54">
        <f t="shared" si="545"/>
        <v>1027.7518074236484</v>
      </c>
      <c r="AB552" s="54">
        <f t="shared" si="555"/>
        <v>3579.6821406492295</v>
      </c>
      <c r="AC552" s="54">
        <f t="shared" si="555"/>
        <v>1321.6040519271219</v>
      </c>
      <c r="AD552" s="54">
        <f t="shared" si="546"/>
        <v>216.83200000000002</v>
      </c>
      <c r="AE552" s="54">
        <f t="shared" si="556"/>
        <v>0</v>
      </c>
      <c r="AF552" s="54">
        <f t="shared" si="556"/>
        <v>0</v>
      </c>
      <c r="AG552" s="54"/>
      <c r="AH552" s="42">
        <f t="shared" si="557"/>
        <v>6145.87</v>
      </c>
      <c r="AI552" s="56">
        <f t="shared" si="558"/>
        <v>-1876.8099999999995</v>
      </c>
    </row>
    <row r="553" spans="1:35" x14ac:dyDescent="0.25">
      <c r="A553" s="31">
        <v>10</v>
      </c>
      <c r="B553" s="52">
        <v>387.7</v>
      </c>
      <c r="C553" s="33">
        <v>2.2999999999999998</v>
      </c>
      <c r="D553" s="33">
        <v>8.52</v>
      </c>
      <c r="E553" s="33">
        <v>3.97</v>
      </c>
      <c r="F553" s="35">
        <v>0.77</v>
      </c>
      <c r="G553" s="35"/>
      <c r="H553" s="35"/>
      <c r="I553" s="51">
        <v>6032.61</v>
      </c>
      <c r="J553" s="41">
        <f>I553-K553-L553-M553-N553-O553</f>
        <v>891.70799999999986</v>
      </c>
      <c r="K553" s="41">
        <f t="shared" si="547"/>
        <v>3303.2039999999997</v>
      </c>
      <c r="L553" s="41">
        <f t="shared" si="548"/>
        <v>1539.1690000000001</v>
      </c>
      <c r="M553" s="41">
        <f t="shared" si="549"/>
        <v>298.529</v>
      </c>
      <c r="N553" s="41">
        <f t="shared" si="550"/>
        <v>0</v>
      </c>
      <c r="O553" s="41"/>
      <c r="P553" s="41">
        <f t="shared" si="537"/>
        <v>0.84671145656689228</v>
      </c>
      <c r="Q553" s="40">
        <f t="shared" si="541"/>
        <v>6032.61</v>
      </c>
      <c r="R553" s="51">
        <v>5107.88</v>
      </c>
      <c r="S553" s="41">
        <f t="shared" si="551"/>
        <v>755.01937951235027</v>
      </c>
      <c r="T553" s="41">
        <f t="shared" si="552"/>
        <v>2796.8606701775848</v>
      </c>
      <c r="U553" s="41">
        <f t="shared" si="553"/>
        <v>1303.2320258926072</v>
      </c>
      <c r="V553" s="41">
        <f t="shared" si="544"/>
        <v>252.76792441745778</v>
      </c>
      <c r="W553" s="51"/>
      <c r="X553" s="51"/>
      <c r="Y553" s="41"/>
      <c r="Z553" s="40">
        <f t="shared" si="554"/>
        <v>5107.88</v>
      </c>
      <c r="AA553" s="54">
        <f t="shared" si="545"/>
        <v>709.25830392980811</v>
      </c>
      <c r="AB553" s="54">
        <f t="shared" si="555"/>
        <v>2796.8606701775848</v>
      </c>
      <c r="AC553" s="54">
        <f t="shared" si="555"/>
        <v>1303.2320258926072</v>
      </c>
      <c r="AD553" s="54">
        <f t="shared" si="546"/>
        <v>298.529</v>
      </c>
      <c r="AE553" s="54">
        <f t="shared" si="556"/>
        <v>0</v>
      </c>
      <c r="AF553" s="54">
        <f t="shared" si="556"/>
        <v>0</v>
      </c>
      <c r="AG553" s="54"/>
      <c r="AH553" s="42">
        <f t="shared" si="557"/>
        <v>5107.880000000001</v>
      </c>
      <c r="AI553" s="56">
        <f t="shared" si="558"/>
        <v>924.72999999999956</v>
      </c>
    </row>
    <row r="554" spans="1:35" x14ac:dyDescent="0.25">
      <c r="A554" s="31">
        <v>11</v>
      </c>
      <c r="B554" s="52">
        <v>514.29999999999995</v>
      </c>
      <c r="C554" s="33">
        <v>2.2999999999999998</v>
      </c>
      <c r="D554" s="33">
        <v>8.31</v>
      </c>
      <c r="E554" s="33">
        <v>3.3</v>
      </c>
      <c r="F554" s="35">
        <v>0.77</v>
      </c>
      <c r="G554" s="35"/>
      <c r="H554" s="35"/>
      <c r="I554" s="51">
        <v>7481.44</v>
      </c>
      <c r="J554" s="41">
        <f>I554-K554-L554-M554-N554</f>
        <v>1114.4060000000002</v>
      </c>
      <c r="K554" s="41">
        <f t="shared" si="547"/>
        <v>4273.8329999999996</v>
      </c>
      <c r="L554" s="41">
        <f t="shared" si="548"/>
        <v>1697.1899999999998</v>
      </c>
      <c r="M554" s="41">
        <f t="shared" si="549"/>
        <v>396.01099999999997</v>
      </c>
      <c r="N554" s="41">
        <f t="shared" si="550"/>
        <v>0</v>
      </c>
      <c r="O554" s="41"/>
      <c r="P554" s="41">
        <f t="shared" si="537"/>
        <v>1.0504328043799056</v>
      </c>
      <c r="Q554" s="40">
        <f t="shared" si="541"/>
        <v>7481.44</v>
      </c>
      <c r="R554" s="51">
        <v>7858.75</v>
      </c>
      <c r="S554" s="41">
        <f t="shared" si="551"/>
        <v>1170.6086197977922</v>
      </c>
      <c r="T554" s="41">
        <f t="shared" si="552"/>
        <v>4489.3743836413851</v>
      </c>
      <c r="U554" s="41">
        <f t="shared" si="553"/>
        <v>1782.7840512655318</v>
      </c>
      <c r="V554" s="41">
        <f t="shared" si="544"/>
        <v>415.98294529529079</v>
      </c>
      <c r="W554" s="51"/>
      <c r="X554" s="51"/>
      <c r="Y554" s="41"/>
      <c r="Z554" s="40">
        <f t="shared" si="554"/>
        <v>7858.75</v>
      </c>
      <c r="AA554" s="54">
        <f t="shared" si="545"/>
        <v>1190.5805650930831</v>
      </c>
      <c r="AB554" s="54">
        <f t="shared" si="555"/>
        <v>4489.3743836413851</v>
      </c>
      <c r="AC554" s="54">
        <f t="shared" si="555"/>
        <v>1782.7840512655318</v>
      </c>
      <c r="AD554" s="54">
        <f t="shared" si="546"/>
        <v>396.01099999999997</v>
      </c>
      <c r="AE554" s="54">
        <f t="shared" si="556"/>
        <v>0</v>
      </c>
      <c r="AF554" s="54">
        <f t="shared" si="556"/>
        <v>0</v>
      </c>
      <c r="AG554" s="54"/>
      <c r="AH554" s="42">
        <f t="shared" si="557"/>
        <v>7858.75</v>
      </c>
      <c r="AI554" s="56">
        <f t="shared" si="558"/>
        <v>-377.3100000000004</v>
      </c>
    </row>
    <row r="555" spans="1:35" x14ac:dyDescent="0.25">
      <c r="A555" s="31">
        <v>12</v>
      </c>
      <c r="B555" s="52">
        <v>70.3</v>
      </c>
      <c r="C555" s="33">
        <v>2.2999999999999998</v>
      </c>
      <c r="D555" s="33">
        <v>8.65</v>
      </c>
      <c r="E555" s="33">
        <v>2.95</v>
      </c>
      <c r="F555" s="35">
        <v>0.77</v>
      </c>
      <c r="G555" s="35"/>
      <c r="H555" s="35"/>
      <c r="I555" s="51">
        <v>1038.33</v>
      </c>
      <c r="J555" s="41">
        <f>I555-K555-L555-M555-N555</f>
        <v>168.71899999999991</v>
      </c>
      <c r="K555" s="41">
        <f t="shared" si="547"/>
        <v>608.09500000000003</v>
      </c>
      <c r="L555" s="41">
        <f t="shared" si="548"/>
        <v>207.38499999999999</v>
      </c>
      <c r="M555" s="41">
        <f t="shared" si="549"/>
        <v>54.131</v>
      </c>
      <c r="N555" s="41">
        <f t="shared" si="550"/>
        <v>0</v>
      </c>
      <c r="O555" s="41"/>
      <c r="P555" s="41">
        <f t="shared" si="537"/>
        <v>2</v>
      </c>
      <c r="Q555" s="40">
        <f t="shared" si="541"/>
        <v>1038.33</v>
      </c>
      <c r="R555" s="51">
        <v>2076.66</v>
      </c>
      <c r="S555" s="41">
        <f t="shared" si="551"/>
        <v>337.43799999999982</v>
      </c>
      <c r="T555" s="41">
        <f t="shared" si="552"/>
        <v>1216.19</v>
      </c>
      <c r="U555" s="41">
        <f t="shared" si="553"/>
        <v>414.77</v>
      </c>
      <c r="V555" s="41">
        <f t="shared" si="544"/>
        <v>108.262</v>
      </c>
      <c r="W555" s="51"/>
      <c r="X555" s="51"/>
      <c r="Y555" s="41"/>
      <c r="Z555" s="40">
        <f t="shared" si="554"/>
        <v>2076.66</v>
      </c>
      <c r="AA555" s="54">
        <f t="shared" si="545"/>
        <v>391.56899999999985</v>
      </c>
      <c r="AB555" s="54">
        <f t="shared" si="555"/>
        <v>1216.19</v>
      </c>
      <c r="AC555" s="54">
        <f t="shared" si="555"/>
        <v>414.77</v>
      </c>
      <c r="AD555" s="54">
        <f t="shared" si="546"/>
        <v>54.131</v>
      </c>
      <c r="AE555" s="54">
        <f t="shared" si="556"/>
        <v>0</v>
      </c>
      <c r="AF555" s="54">
        <f t="shared" si="556"/>
        <v>0</v>
      </c>
      <c r="AG555" s="54"/>
      <c r="AH555" s="42">
        <f t="shared" si="557"/>
        <v>2076.66</v>
      </c>
      <c r="AI555" s="56">
        <f t="shared" si="558"/>
        <v>-1038.33</v>
      </c>
    </row>
    <row r="556" spans="1:35" x14ac:dyDescent="0.25">
      <c r="A556" s="31">
        <v>13</v>
      </c>
      <c r="B556" s="52"/>
      <c r="C556" s="33"/>
      <c r="D556" s="33"/>
      <c r="E556" s="33"/>
      <c r="F556" s="35"/>
      <c r="G556" s="35"/>
      <c r="H556" s="35"/>
      <c r="I556" s="51"/>
      <c r="J556" s="41">
        <v>0</v>
      </c>
      <c r="K556" s="41">
        <v>0</v>
      </c>
      <c r="L556" s="41">
        <v>0</v>
      </c>
      <c r="M556" s="41">
        <v>0</v>
      </c>
      <c r="N556" s="41">
        <f t="shared" si="550"/>
        <v>0</v>
      </c>
      <c r="O556" s="41"/>
      <c r="P556" s="41"/>
      <c r="Q556" s="40">
        <f t="shared" si="541"/>
        <v>0</v>
      </c>
      <c r="R556" s="51"/>
      <c r="S556" s="41">
        <f t="shared" si="551"/>
        <v>0</v>
      </c>
      <c r="T556" s="41">
        <v>0</v>
      </c>
      <c r="U556" s="41">
        <v>0</v>
      </c>
      <c r="V556" s="41">
        <f t="shared" si="544"/>
        <v>0</v>
      </c>
      <c r="W556" s="51"/>
      <c r="X556" s="51"/>
      <c r="Y556" s="41"/>
      <c r="Z556" s="40">
        <f t="shared" si="554"/>
        <v>0</v>
      </c>
      <c r="AA556" s="54">
        <f t="shared" si="545"/>
        <v>0</v>
      </c>
      <c r="AB556" s="54">
        <f t="shared" si="555"/>
        <v>0</v>
      </c>
      <c r="AC556" s="54">
        <f t="shared" si="555"/>
        <v>0</v>
      </c>
      <c r="AD556" s="54">
        <f t="shared" si="546"/>
        <v>0</v>
      </c>
      <c r="AE556" s="54">
        <f t="shared" si="556"/>
        <v>0</v>
      </c>
      <c r="AF556" s="54">
        <f t="shared" si="556"/>
        <v>0</v>
      </c>
      <c r="AG556" s="54"/>
      <c r="AH556" s="42">
        <f t="shared" si="557"/>
        <v>0</v>
      </c>
      <c r="AI556" s="56">
        <f t="shared" si="558"/>
        <v>0</v>
      </c>
    </row>
    <row r="557" spans="1:35" x14ac:dyDescent="0.25">
      <c r="A557" s="31">
        <v>14</v>
      </c>
      <c r="B557" s="52">
        <v>66.900000000000006</v>
      </c>
      <c r="C557" s="33">
        <v>2.2999999999999998</v>
      </c>
      <c r="D557" s="33">
        <v>8.9600000000000009</v>
      </c>
      <c r="E557" s="33">
        <v>2.82</v>
      </c>
      <c r="F557" s="35">
        <v>0.77</v>
      </c>
      <c r="G557" s="35"/>
      <c r="H557" s="35"/>
      <c r="I557" s="51">
        <v>992.8</v>
      </c>
      <c r="J557" s="41">
        <f>I557-K557-L557-M557-N557</f>
        <v>153.20499999999984</v>
      </c>
      <c r="K557" s="41">
        <f>B557*D557</f>
        <v>599.42400000000009</v>
      </c>
      <c r="L557" s="41">
        <f>E557*B557</f>
        <v>188.65800000000002</v>
      </c>
      <c r="M557" s="41">
        <f>F557*B557</f>
        <v>51.513000000000005</v>
      </c>
      <c r="N557" s="41">
        <f t="shared" si="550"/>
        <v>0</v>
      </c>
      <c r="O557" s="41"/>
      <c r="P557" s="41">
        <f t="shared" si="537"/>
        <v>6.0000000000000009</v>
      </c>
      <c r="Q557" s="40">
        <f t="shared" si="541"/>
        <v>992.8</v>
      </c>
      <c r="R557" s="51">
        <v>5956.8</v>
      </c>
      <c r="S557" s="41">
        <f t="shared" si="551"/>
        <v>919.22999999999854</v>
      </c>
      <c r="T557" s="41">
        <f>P557*K557</f>
        <v>3596.5440000000012</v>
      </c>
      <c r="U557" s="41">
        <f>L557*P557</f>
        <v>1131.9480000000003</v>
      </c>
      <c r="V557" s="41">
        <f t="shared" si="544"/>
        <v>309.07800000000009</v>
      </c>
      <c r="W557" s="51"/>
      <c r="X557" s="51"/>
      <c r="Y557" s="41"/>
      <c r="Z557" s="40">
        <f t="shared" si="554"/>
        <v>5956.8</v>
      </c>
      <c r="AA557" s="54">
        <f t="shared" si="545"/>
        <v>1176.7949999999987</v>
      </c>
      <c r="AB557" s="54">
        <f t="shared" si="555"/>
        <v>3596.5440000000012</v>
      </c>
      <c r="AC557" s="54">
        <f t="shared" si="555"/>
        <v>1131.9480000000003</v>
      </c>
      <c r="AD557" s="54">
        <f t="shared" si="546"/>
        <v>51.513000000000005</v>
      </c>
      <c r="AE557" s="54">
        <f t="shared" si="556"/>
        <v>0</v>
      </c>
      <c r="AF557" s="54">
        <f t="shared" si="556"/>
        <v>0</v>
      </c>
      <c r="AG557" s="54"/>
      <c r="AH557" s="42">
        <f t="shared" si="557"/>
        <v>5956.8</v>
      </c>
      <c r="AI557" s="56">
        <f t="shared" si="558"/>
        <v>-4964</v>
      </c>
    </row>
    <row r="558" spans="1:35" x14ac:dyDescent="0.25">
      <c r="A558" s="31"/>
      <c r="B558" s="52"/>
      <c r="C558" s="33"/>
      <c r="D558" s="33"/>
      <c r="E558" s="33"/>
      <c r="F558" s="35"/>
      <c r="G558" s="35"/>
      <c r="H558" s="35"/>
      <c r="I558" s="51"/>
      <c r="J558" s="41"/>
      <c r="K558" s="41"/>
      <c r="L558" s="41"/>
      <c r="M558" s="41"/>
      <c r="N558" s="41"/>
      <c r="O558" s="41"/>
      <c r="P558" s="41"/>
      <c r="Q558" s="40">
        <f t="shared" si="541"/>
        <v>0</v>
      </c>
      <c r="R558" s="51"/>
      <c r="S558" s="41"/>
      <c r="T558" s="41"/>
      <c r="U558" s="41"/>
      <c r="V558" s="41">
        <f t="shared" si="544"/>
        <v>0</v>
      </c>
      <c r="W558" s="51"/>
      <c r="X558" s="51"/>
      <c r="Y558" s="41"/>
      <c r="Z558" s="40"/>
      <c r="AA558" s="54">
        <f t="shared" si="545"/>
        <v>0</v>
      </c>
      <c r="AB558" s="54"/>
      <c r="AC558" s="54"/>
      <c r="AD558" s="54">
        <f t="shared" si="546"/>
        <v>0</v>
      </c>
      <c r="AE558" s="54"/>
      <c r="AF558" s="54"/>
      <c r="AG558" s="54"/>
      <c r="AH558" s="42"/>
      <c r="AI558" s="56"/>
    </row>
    <row r="559" spans="1:35" x14ac:dyDescent="0.25">
      <c r="A559" s="31">
        <v>32</v>
      </c>
      <c r="B559" s="52">
        <v>54.9</v>
      </c>
      <c r="C559" s="33">
        <v>2.2999999999999998</v>
      </c>
      <c r="D559" s="33">
        <v>8.6999999999999993</v>
      </c>
      <c r="E559" s="33">
        <v>2.02</v>
      </c>
      <c r="F559" s="35">
        <v>0.77</v>
      </c>
      <c r="G559" s="35"/>
      <c r="H559" s="35"/>
      <c r="I559" s="51">
        <v>741.73</v>
      </c>
      <c r="J559" s="41">
        <f>I559-K559-L559-M559-N559</f>
        <v>110.92900000000009</v>
      </c>
      <c r="K559" s="41">
        <f>B559*D559</f>
        <v>477.62999999999994</v>
      </c>
      <c r="L559" s="41">
        <f>E559*B559</f>
        <v>110.898</v>
      </c>
      <c r="M559" s="41">
        <f>F559*B559</f>
        <v>42.273000000000003</v>
      </c>
      <c r="N559" s="41">
        <f>G559*B559</f>
        <v>0</v>
      </c>
      <c r="O559" s="41"/>
      <c r="P559" s="41">
        <f t="shared" si="537"/>
        <v>0</v>
      </c>
      <c r="Q559" s="40">
        <f t="shared" si="541"/>
        <v>741.73</v>
      </c>
      <c r="R559" s="51"/>
      <c r="S559" s="41">
        <f>R559-T559-U559-V559-W559-X559</f>
        <v>0</v>
      </c>
      <c r="T559" s="41">
        <f>P559*K559</f>
        <v>0</v>
      </c>
      <c r="U559" s="41">
        <f>L559*P559</f>
        <v>0</v>
      </c>
      <c r="V559" s="41">
        <f t="shared" si="544"/>
        <v>0</v>
      </c>
      <c r="W559" s="51"/>
      <c r="X559" s="51"/>
      <c r="Y559" s="41"/>
      <c r="Z559" s="40">
        <f>SUM(S559:Y559)</f>
        <v>0</v>
      </c>
      <c r="AA559" s="54">
        <f t="shared" si="545"/>
        <v>-42.273000000000003</v>
      </c>
      <c r="AB559" s="54">
        <f>T559</f>
        <v>0</v>
      </c>
      <c r="AC559" s="54">
        <f>U559</f>
        <v>0</v>
      </c>
      <c r="AD559" s="54">
        <f t="shared" si="546"/>
        <v>42.273000000000003</v>
      </c>
      <c r="AE559" s="54">
        <f>W559</f>
        <v>0</v>
      </c>
      <c r="AF559" s="54">
        <f>X559</f>
        <v>0</v>
      </c>
      <c r="AG559" s="54"/>
      <c r="AH559" s="42">
        <f>SUM(AA559:AG559)</f>
        <v>0</v>
      </c>
      <c r="AI559" s="56">
        <f>I559-Z559</f>
        <v>741.73</v>
      </c>
    </row>
    <row r="560" spans="1:35" x14ac:dyDescent="0.25">
      <c r="A560" s="32" t="s">
        <v>37</v>
      </c>
      <c r="B560" s="156">
        <f>SUM(B544:B559)</f>
        <v>2061.9</v>
      </c>
      <c r="C560" s="33"/>
      <c r="D560" s="34"/>
      <c r="E560" s="34"/>
      <c r="F560" s="35"/>
      <c r="G560" s="35"/>
      <c r="H560" s="35"/>
      <c r="I560" s="43">
        <f t="shared" ref="I560:N560" si="560">SUM(I544:I559)</f>
        <v>30932.28</v>
      </c>
      <c r="J560" s="43">
        <f t="shared" si="560"/>
        <v>4565.5720000000001</v>
      </c>
      <c r="K560" s="43">
        <f t="shared" si="560"/>
        <v>17786.997000000003</v>
      </c>
      <c r="L560" s="43">
        <f t="shared" si="560"/>
        <v>6992.0480000000007</v>
      </c>
      <c r="M560" s="43">
        <f t="shared" si="560"/>
        <v>1587.663</v>
      </c>
      <c r="N560" s="43">
        <f t="shared" si="560"/>
        <v>0</v>
      </c>
      <c r="O560" s="43">
        <f>SUM(O549:O559)</f>
        <v>0</v>
      </c>
      <c r="P560" s="41">
        <f t="shared" si="537"/>
        <v>1.5878014811711263</v>
      </c>
      <c r="Q560" s="40">
        <f t="shared" si="541"/>
        <v>30932.28</v>
      </c>
      <c r="R560" s="43">
        <f>SUM(R544:R559)</f>
        <v>49114.320000000007</v>
      </c>
      <c r="S560" s="43">
        <f>SUM(S544:S559)</f>
        <v>7206.4132690823935</v>
      </c>
      <c r="T560" s="43">
        <f>SUM(T544:T559)</f>
        <v>28373.55901708563</v>
      </c>
      <c r="U560" s="43">
        <f>SUM(U544:U559)</f>
        <v>11023.706061625728</v>
      </c>
      <c r="V560" s="43">
        <f>SUM(V544:V559)</f>
        <v>2510.6416522062495</v>
      </c>
      <c r="W560" s="43"/>
      <c r="X560" s="43"/>
      <c r="Y560" s="41"/>
      <c r="Z560" s="40">
        <f t="shared" ref="Z560:AE560" si="561">SUM(Z544:Z559)</f>
        <v>49114.320000000007</v>
      </c>
      <c r="AA560" s="55">
        <f t="shared" si="561"/>
        <v>8129.3919212886422</v>
      </c>
      <c r="AB560" s="55">
        <f t="shared" si="561"/>
        <v>28373.55901708563</v>
      </c>
      <c r="AC560" s="55">
        <f t="shared" si="561"/>
        <v>11023.706061625728</v>
      </c>
      <c r="AD560" s="55">
        <f t="shared" si="561"/>
        <v>1587.663</v>
      </c>
      <c r="AE560" s="55">
        <f t="shared" si="561"/>
        <v>0</v>
      </c>
      <c r="AF560" s="55">
        <f>SUM(AF549:AF559)</f>
        <v>0</v>
      </c>
      <c r="AG560" s="54"/>
      <c r="AH560" s="42">
        <f>SUM(AH544:AH559)</f>
        <v>49114.320000000007</v>
      </c>
      <c r="AI560" s="56">
        <f>SUM(AI544:AI559)</f>
        <v>-18182.040000000005</v>
      </c>
    </row>
    <row r="561" spans="1:35" x14ac:dyDescent="0.25">
      <c r="A561" s="6" t="s">
        <v>45</v>
      </c>
      <c r="B561" s="37"/>
      <c r="O561" s="65"/>
      <c r="P561" s="41"/>
      <c r="Q561" s="87"/>
      <c r="R561" s="65"/>
    </row>
    <row r="562" spans="1:35" x14ac:dyDescent="0.25">
      <c r="A562" s="31">
        <v>5</v>
      </c>
      <c r="B562" s="52">
        <v>212.7</v>
      </c>
      <c r="C562" s="33">
        <v>2.48</v>
      </c>
      <c r="D562" s="33">
        <v>8.69</v>
      </c>
      <c r="E562" s="33">
        <v>4.29</v>
      </c>
      <c r="F562" s="35">
        <v>0.77</v>
      </c>
      <c r="G562" s="35">
        <v>5.51</v>
      </c>
      <c r="H562" s="35"/>
      <c r="I562" s="51">
        <v>4632.6099999999997</v>
      </c>
      <c r="J562" s="41">
        <f t="shared" ref="J562:J567" si="562">I562-K562-L562-M562-N562</f>
        <v>536.00800000000004</v>
      </c>
      <c r="K562" s="41">
        <f t="shared" ref="K562:K567" si="563">B562*D562</f>
        <v>1848.3629999999998</v>
      </c>
      <c r="L562" s="41">
        <f t="shared" ref="L562:L567" si="564">E562*B562</f>
        <v>912.48299999999995</v>
      </c>
      <c r="M562" s="41">
        <f t="shared" ref="M562:M567" si="565">F562*B562</f>
        <v>163.779</v>
      </c>
      <c r="N562" s="41">
        <f t="shared" ref="N562:N567" si="566">G562*B562</f>
        <v>1171.9769999999999</v>
      </c>
      <c r="O562" s="41"/>
      <c r="P562" s="41">
        <f t="shared" si="537"/>
        <v>7.3860480377152413</v>
      </c>
      <c r="Q562" s="40">
        <f t="shared" si="541"/>
        <v>4632.6099999999997</v>
      </c>
      <c r="R562" s="51">
        <v>34216.68</v>
      </c>
      <c r="S562" s="41">
        <f t="shared" ref="S562:S567" si="567">R562-T562-U562-V562-W562-X562</f>
        <v>7595.0792576970653</v>
      </c>
      <c r="T562" s="41">
        <f t="shared" ref="T562:T567" si="568">P562*K562</f>
        <v>13652.097909135455</v>
      </c>
      <c r="U562" s="41">
        <f t="shared" ref="U562:U567" si="569">L562*P562</f>
        <v>6739.6432715985165</v>
      </c>
      <c r="V562" s="41">
        <f t="shared" ref="V562:V567" si="570">P562*M562</f>
        <v>1209.6795615689646</v>
      </c>
      <c r="W562" s="51"/>
      <c r="X562" s="51">
        <v>5020.18</v>
      </c>
      <c r="Y562" s="41"/>
      <c r="Z562" s="40">
        <f t="shared" ref="Z562:Z567" si="571">SUM(S562:Y562)</f>
        <v>34216.680000000008</v>
      </c>
      <c r="AA562" s="54">
        <f t="shared" ref="AA562:AA567" si="572">Z562-AB562-AC562-AD562-AE562-AF562</f>
        <v>8640.9798192660364</v>
      </c>
      <c r="AB562" s="54">
        <f t="shared" ref="AB562:AF567" si="573">T562</f>
        <v>13652.097909135455</v>
      </c>
      <c r="AC562" s="54">
        <f t="shared" si="573"/>
        <v>6739.6432715985165</v>
      </c>
      <c r="AD562" s="54">
        <f t="shared" ref="AD562:AD567" si="574">M562</f>
        <v>163.779</v>
      </c>
      <c r="AE562" s="54">
        <f t="shared" si="573"/>
        <v>0</v>
      </c>
      <c r="AF562" s="54">
        <f t="shared" si="573"/>
        <v>5020.18</v>
      </c>
      <c r="AG562" s="54"/>
      <c r="AH562" s="42">
        <f t="shared" ref="AH562:AH567" si="575">SUM(AA562:AG562)</f>
        <v>34216.680000000008</v>
      </c>
      <c r="AI562" s="56">
        <f t="shared" ref="AI562:AI567" si="576">I562-Z562</f>
        <v>-29584.070000000007</v>
      </c>
    </row>
    <row r="563" spans="1:35" x14ac:dyDescent="0.25">
      <c r="A563" s="31">
        <v>13</v>
      </c>
      <c r="B563" s="52"/>
      <c r="C563" s="33"/>
      <c r="D563" s="33"/>
      <c r="E563" s="33"/>
      <c r="F563" s="35"/>
      <c r="G563" s="35"/>
      <c r="H563" s="35"/>
      <c r="I563" s="51"/>
      <c r="J563" s="41">
        <f t="shared" si="562"/>
        <v>0</v>
      </c>
      <c r="K563" s="41">
        <f t="shared" si="563"/>
        <v>0</v>
      </c>
      <c r="L563" s="41">
        <f t="shared" si="564"/>
        <v>0</v>
      </c>
      <c r="M563" s="41">
        <f t="shared" si="565"/>
        <v>0</v>
      </c>
      <c r="N563" s="41">
        <f t="shared" si="566"/>
        <v>0</v>
      </c>
      <c r="O563" s="41"/>
      <c r="P563" s="41"/>
      <c r="Q563" s="40">
        <f t="shared" si="541"/>
        <v>0</v>
      </c>
      <c r="R563" s="51"/>
      <c r="S563" s="41">
        <f t="shared" si="567"/>
        <v>0</v>
      </c>
      <c r="T563" s="41">
        <f t="shared" si="568"/>
        <v>0</v>
      </c>
      <c r="U563" s="41">
        <f t="shared" si="569"/>
        <v>0</v>
      </c>
      <c r="V563" s="41">
        <f t="shared" si="570"/>
        <v>0</v>
      </c>
      <c r="W563" s="51"/>
      <c r="X563" s="51"/>
      <c r="Y563" s="41"/>
      <c r="Z563" s="40">
        <f t="shared" si="571"/>
        <v>0</v>
      </c>
      <c r="AA563" s="54">
        <f t="shared" si="572"/>
        <v>0</v>
      </c>
      <c r="AB563" s="54">
        <f t="shared" si="573"/>
        <v>0</v>
      </c>
      <c r="AC563" s="54">
        <f t="shared" si="573"/>
        <v>0</v>
      </c>
      <c r="AD563" s="54">
        <f t="shared" si="574"/>
        <v>0</v>
      </c>
      <c r="AE563" s="54">
        <f t="shared" si="573"/>
        <v>0</v>
      </c>
      <c r="AF563" s="54">
        <f t="shared" si="573"/>
        <v>0</v>
      </c>
      <c r="AG563" s="54"/>
      <c r="AH563" s="42">
        <f t="shared" si="575"/>
        <v>0</v>
      </c>
      <c r="AI563" s="56">
        <f t="shared" si="576"/>
        <v>0</v>
      </c>
    </row>
    <row r="564" spans="1:35" x14ac:dyDescent="0.25">
      <c r="A564" s="31">
        <v>15</v>
      </c>
      <c r="B564" s="52">
        <v>603.4</v>
      </c>
      <c r="C564" s="33">
        <v>2.2999999999999998</v>
      </c>
      <c r="D564" s="33">
        <v>9.02</v>
      </c>
      <c r="E564" s="33">
        <v>3.75</v>
      </c>
      <c r="F564" s="35">
        <v>0.77</v>
      </c>
      <c r="G564" s="35"/>
      <c r="H564" s="35"/>
      <c r="I564" s="51">
        <v>9515.64</v>
      </c>
      <c r="J564" s="41">
        <f t="shared" si="562"/>
        <v>1345.6039999999998</v>
      </c>
      <c r="K564" s="41">
        <f t="shared" si="563"/>
        <v>5442.6679999999997</v>
      </c>
      <c r="L564" s="41">
        <f t="shared" si="564"/>
        <v>2262.75</v>
      </c>
      <c r="M564" s="41">
        <f t="shared" si="565"/>
        <v>464.61799999999999</v>
      </c>
      <c r="N564" s="41">
        <f t="shared" si="566"/>
        <v>0</v>
      </c>
      <c r="O564" s="41"/>
      <c r="P564" s="41">
        <f t="shared" si="537"/>
        <v>0.64882341072171712</v>
      </c>
      <c r="Q564" s="40">
        <f t="shared" si="541"/>
        <v>9515.64</v>
      </c>
      <c r="R564" s="51">
        <v>6173.97</v>
      </c>
      <c r="S564" s="41">
        <f t="shared" si="567"/>
        <v>873.05937676078554</v>
      </c>
      <c r="T564" s="41">
        <f t="shared" si="568"/>
        <v>3531.3304151859465</v>
      </c>
      <c r="U564" s="41">
        <f t="shared" si="569"/>
        <v>1468.1251726105654</v>
      </c>
      <c r="V564" s="41">
        <f t="shared" si="570"/>
        <v>301.45503544270275</v>
      </c>
      <c r="W564" s="51"/>
      <c r="X564" s="51"/>
      <c r="Y564" s="41"/>
      <c r="Z564" s="40">
        <f t="shared" si="571"/>
        <v>6173.97</v>
      </c>
      <c r="AA564" s="54">
        <f t="shared" si="572"/>
        <v>709.89641220348835</v>
      </c>
      <c r="AB564" s="54">
        <f t="shared" si="573"/>
        <v>3531.3304151859465</v>
      </c>
      <c r="AC564" s="54">
        <f t="shared" si="573"/>
        <v>1468.1251726105654</v>
      </c>
      <c r="AD564" s="54">
        <f t="shared" si="574"/>
        <v>464.61799999999999</v>
      </c>
      <c r="AE564" s="54">
        <f t="shared" si="573"/>
        <v>0</v>
      </c>
      <c r="AF564" s="54">
        <f t="shared" si="573"/>
        <v>0</v>
      </c>
      <c r="AG564" s="54"/>
      <c r="AH564" s="42">
        <f t="shared" si="575"/>
        <v>6173.9700000000012</v>
      </c>
      <c r="AI564" s="56">
        <f t="shared" si="576"/>
        <v>3341.6699999999992</v>
      </c>
    </row>
    <row r="565" spans="1:35" x14ac:dyDescent="0.25">
      <c r="A565" s="31">
        <v>16</v>
      </c>
      <c r="B565" s="52">
        <v>127.5</v>
      </c>
      <c r="C565" s="33">
        <v>2.2999999999999998</v>
      </c>
      <c r="D565" s="33">
        <v>8.6999999999999993</v>
      </c>
      <c r="E565" s="33">
        <v>3</v>
      </c>
      <c r="F565" s="35">
        <v>0.77</v>
      </c>
      <c r="G565" s="35"/>
      <c r="H565" s="35"/>
      <c r="I565" s="51">
        <v>1898.48</v>
      </c>
      <c r="J565" s="41">
        <f t="shared" si="562"/>
        <v>308.55500000000001</v>
      </c>
      <c r="K565" s="41">
        <f t="shared" si="563"/>
        <v>1109.25</v>
      </c>
      <c r="L565" s="41">
        <f t="shared" si="564"/>
        <v>382.5</v>
      </c>
      <c r="M565" s="41">
        <f t="shared" si="565"/>
        <v>98.174999999999997</v>
      </c>
      <c r="N565" s="41">
        <f t="shared" si="566"/>
        <v>0</v>
      </c>
      <c r="O565" s="41"/>
      <c r="P565" s="41">
        <f t="shared" si="537"/>
        <v>0.55137267708903959</v>
      </c>
      <c r="Q565" s="40">
        <f t="shared" si="541"/>
        <v>1898.48</v>
      </c>
      <c r="R565" s="51">
        <v>1046.77</v>
      </c>
      <c r="S565" s="41">
        <f t="shared" si="567"/>
        <v>170.12879637920869</v>
      </c>
      <c r="T565" s="41">
        <f t="shared" si="568"/>
        <v>611.6101420610172</v>
      </c>
      <c r="U565" s="41">
        <f t="shared" si="569"/>
        <v>210.90004898655764</v>
      </c>
      <c r="V565" s="41">
        <f t="shared" si="570"/>
        <v>54.131012573216459</v>
      </c>
      <c r="W565" s="51"/>
      <c r="X565" s="51"/>
      <c r="Y565" s="41"/>
      <c r="Z565" s="40">
        <f t="shared" si="571"/>
        <v>1046.77</v>
      </c>
      <c r="AA565" s="54">
        <f t="shared" si="572"/>
        <v>126.08480895242515</v>
      </c>
      <c r="AB565" s="54">
        <f t="shared" si="573"/>
        <v>611.6101420610172</v>
      </c>
      <c r="AC565" s="54">
        <f t="shared" si="573"/>
        <v>210.90004898655764</v>
      </c>
      <c r="AD565" s="54">
        <f t="shared" si="574"/>
        <v>98.174999999999997</v>
      </c>
      <c r="AE565" s="54">
        <f t="shared" si="573"/>
        <v>0</v>
      </c>
      <c r="AF565" s="54">
        <f t="shared" si="573"/>
        <v>0</v>
      </c>
      <c r="AG565" s="54"/>
      <c r="AH565" s="42">
        <f t="shared" si="575"/>
        <v>1046.77</v>
      </c>
      <c r="AI565" s="56">
        <f t="shared" si="576"/>
        <v>851.71</v>
      </c>
    </row>
    <row r="566" spans="1:35" x14ac:dyDescent="0.25">
      <c r="A566" s="31">
        <v>17</v>
      </c>
      <c r="B566" s="52">
        <v>130</v>
      </c>
      <c r="C566" s="33">
        <v>2.2999999999999998</v>
      </c>
      <c r="D566" s="33">
        <v>9.0500000000000007</v>
      </c>
      <c r="E566" s="33">
        <v>3.25</v>
      </c>
      <c r="F566" s="35">
        <v>0.77</v>
      </c>
      <c r="G566" s="35"/>
      <c r="H566" s="35"/>
      <c r="I566" s="51">
        <v>1983.8</v>
      </c>
      <c r="J566" s="41">
        <f t="shared" si="562"/>
        <v>284.69999999999993</v>
      </c>
      <c r="K566" s="41">
        <f t="shared" si="563"/>
        <v>1176.5</v>
      </c>
      <c r="L566" s="41">
        <f t="shared" si="564"/>
        <v>422.5</v>
      </c>
      <c r="M566" s="41">
        <f t="shared" si="565"/>
        <v>100.10000000000001</v>
      </c>
      <c r="N566" s="41">
        <f t="shared" si="566"/>
        <v>0</v>
      </c>
      <c r="O566" s="41"/>
      <c r="P566" s="41">
        <f t="shared" si="537"/>
        <v>1.6946264744429884</v>
      </c>
      <c r="Q566" s="40">
        <f t="shared" si="541"/>
        <v>1983.8</v>
      </c>
      <c r="R566" s="51">
        <v>3361.8</v>
      </c>
      <c r="S566" s="41">
        <f t="shared" si="567"/>
        <v>482.46015727391853</v>
      </c>
      <c r="T566" s="41">
        <f t="shared" si="568"/>
        <v>1993.7280471821759</v>
      </c>
      <c r="U566" s="41">
        <f t="shared" si="569"/>
        <v>715.97968545216258</v>
      </c>
      <c r="V566" s="41">
        <f t="shared" si="570"/>
        <v>169.63211009174316</v>
      </c>
      <c r="W566" s="51"/>
      <c r="X566" s="51"/>
      <c r="Y566" s="41"/>
      <c r="Z566" s="40">
        <f t="shared" si="571"/>
        <v>3361.8</v>
      </c>
      <c r="AA566" s="54">
        <f t="shared" si="572"/>
        <v>551.99226736566163</v>
      </c>
      <c r="AB566" s="54">
        <f t="shared" si="573"/>
        <v>1993.7280471821759</v>
      </c>
      <c r="AC566" s="54">
        <f t="shared" si="573"/>
        <v>715.97968545216258</v>
      </c>
      <c r="AD566" s="54">
        <f t="shared" si="574"/>
        <v>100.10000000000001</v>
      </c>
      <c r="AE566" s="54">
        <f t="shared" si="573"/>
        <v>0</v>
      </c>
      <c r="AF566" s="54">
        <f t="shared" si="573"/>
        <v>0</v>
      </c>
      <c r="AG566" s="54"/>
      <c r="AH566" s="42">
        <f t="shared" si="575"/>
        <v>3361.7999999999997</v>
      </c>
      <c r="AI566" s="56">
        <f t="shared" si="576"/>
        <v>-1378.0000000000002</v>
      </c>
    </row>
    <row r="567" spans="1:35" x14ac:dyDescent="0.25">
      <c r="A567" s="31" t="s">
        <v>38</v>
      </c>
      <c r="B567" s="52">
        <v>160.30000000000001</v>
      </c>
      <c r="C567" s="33">
        <v>2.2999999999999998</v>
      </c>
      <c r="D567" s="33">
        <v>9.6</v>
      </c>
      <c r="E567" s="33">
        <v>1.51</v>
      </c>
      <c r="F567" s="35">
        <v>0.77</v>
      </c>
      <c r="G567" s="35"/>
      <c r="H567" s="35"/>
      <c r="I567" s="51">
        <v>2245.8000000000002</v>
      </c>
      <c r="J567" s="41">
        <f t="shared" si="562"/>
        <v>341.43600000000004</v>
      </c>
      <c r="K567" s="41">
        <f t="shared" si="563"/>
        <v>1538.88</v>
      </c>
      <c r="L567" s="41">
        <f t="shared" si="564"/>
        <v>242.05300000000003</v>
      </c>
      <c r="M567" s="41">
        <f t="shared" si="565"/>
        <v>123.43100000000001</v>
      </c>
      <c r="N567" s="41">
        <f t="shared" si="566"/>
        <v>0</v>
      </c>
      <c r="O567" s="41"/>
      <c r="P567" s="41">
        <f t="shared" si="537"/>
        <v>1.3080906581173746</v>
      </c>
      <c r="Q567" s="40">
        <f t="shared" si="541"/>
        <v>2245.8000000000002</v>
      </c>
      <c r="R567" s="51">
        <v>2937.71</v>
      </c>
      <c r="S567" s="41">
        <f t="shared" si="567"/>
        <v>446.62924194496384</v>
      </c>
      <c r="T567" s="41">
        <f t="shared" si="568"/>
        <v>2012.9945519636656</v>
      </c>
      <c r="U567" s="41">
        <f t="shared" si="569"/>
        <v>316.62726806928492</v>
      </c>
      <c r="V567" s="41">
        <f t="shared" si="570"/>
        <v>161.45893802208568</v>
      </c>
      <c r="W567" s="51"/>
      <c r="X567" s="51"/>
      <c r="Y567" s="41"/>
      <c r="Z567" s="40">
        <f t="shared" si="571"/>
        <v>2937.71</v>
      </c>
      <c r="AA567" s="54">
        <f t="shared" si="572"/>
        <v>484.6571799670495</v>
      </c>
      <c r="AB567" s="54">
        <f t="shared" si="573"/>
        <v>2012.9945519636656</v>
      </c>
      <c r="AC567" s="54">
        <f t="shared" si="573"/>
        <v>316.62726806928492</v>
      </c>
      <c r="AD567" s="54">
        <f t="shared" si="574"/>
        <v>123.43100000000001</v>
      </c>
      <c r="AE567" s="54">
        <f t="shared" si="573"/>
        <v>0</v>
      </c>
      <c r="AF567" s="54">
        <f t="shared" si="573"/>
        <v>0</v>
      </c>
      <c r="AG567" s="54"/>
      <c r="AH567" s="42">
        <f t="shared" si="575"/>
        <v>2937.71</v>
      </c>
      <c r="AI567" s="56">
        <f t="shared" si="576"/>
        <v>-691.90999999999985</v>
      </c>
    </row>
    <row r="568" spans="1:35" x14ac:dyDescent="0.25">
      <c r="A568" s="32" t="s">
        <v>37</v>
      </c>
      <c r="B568" s="156">
        <f>SUM(B562:B567)</f>
        <v>1233.8999999999999</v>
      </c>
      <c r="C568" s="33"/>
      <c r="D568" s="34"/>
      <c r="E568" s="34"/>
      <c r="F568" s="35"/>
      <c r="G568" s="35"/>
      <c r="H568" s="35"/>
      <c r="I568" s="43">
        <f>SUM(I562:I567)</f>
        <v>20276.329999999998</v>
      </c>
      <c r="J568" s="43">
        <f t="shared" ref="J568:O568" si="577">SUM(J562:J567)</f>
        <v>2816.3029999999999</v>
      </c>
      <c r="K568" s="43">
        <f t="shared" si="577"/>
        <v>11115.661</v>
      </c>
      <c r="L568" s="43">
        <f t="shared" si="577"/>
        <v>4222.2860000000001</v>
      </c>
      <c r="M568" s="43">
        <f t="shared" si="577"/>
        <v>950.10299999999995</v>
      </c>
      <c r="N568" s="43">
        <f t="shared" si="577"/>
        <v>1171.9769999999999</v>
      </c>
      <c r="O568" s="43">
        <f t="shared" si="577"/>
        <v>0</v>
      </c>
      <c r="P568" s="41">
        <f t="shared" si="537"/>
        <v>2.354318064462356</v>
      </c>
      <c r="Q568" s="40">
        <f t="shared" si="541"/>
        <v>20276.329999999998</v>
      </c>
      <c r="R568" s="43">
        <f>SUM(R562:R567)</f>
        <v>47736.93</v>
      </c>
      <c r="S568" s="43">
        <f>SUM(S562:S567)</f>
        <v>9567.3568300559436</v>
      </c>
      <c r="T568" s="43">
        <f>SUM(T562:T567)</f>
        <v>21801.761065528259</v>
      </c>
      <c r="U568" s="43">
        <f>SUM(U562:U567)</f>
        <v>9451.2754467170871</v>
      </c>
      <c r="V568" s="43">
        <f>SUM(V562:V567)</f>
        <v>1896.3566576987125</v>
      </c>
      <c r="W568" s="43">
        <f t="shared" ref="W568:X568" si="578">SUM(W562:W567)</f>
        <v>0</v>
      </c>
      <c r="X568" s="43">
        <f t="shared" si="578"/>
        <v>5020.18</v>
      </c>
      <c r="Y568" s="41"/>
      <c r="Z568" s="40">
        <f t="shared" ref="Z568:AF568" si="579">SUM(Z562:Z567)</f>
        <v>47736.930000000008</v>
      </c>
      <c r="AA568" s="55">
        <f t="shared" si="579"/>
        <v>10513.61048775466</v>
      </c>
      <c r="AB568" s="55">
        <f t="shared" si="579"/>
        <v>21801.761065528259</v>
      </c>
      <c r="AC568" s="55">
        <f t="shared" si="579"/>
        <v>9451.2754467170871</v>
      </c>
      <c r="AD568" s="55">
        <f t="shared" si="579"/>
        <v>950.10299999999995</v>
      </c>
      <c r="AE568" s="55">
        <f t="shared" si="579"/>
        <v>0</v>
      </c>
      <c r="AF568" s="55">
        <f t="shared" si="579"/>
        <v>5020.18</v>
      </c>
      <c r="AG568" s="54"/>
      <c r="AH568" s="42">
        <f>SUM(AH562:AH567)</f>
        <v>47736.930000000008</v>
      </c>
      <c r="AI568" s="56">
        <f>SUM(AI562:AI567)</f>
        <v>-27460.600000000009</v>
      </c>
    </row>
    <row r="569" spans="1:35" x14ac:dyDescent="0.25">
      <c r="A569" t="s">
        <v>40</v>
      </c>
      <c r="G569" s="65"/>
      <c r="O569" s="65"/>
      <c r="P569" s="41"/>
      <c r="Q569" s="87"/>
      <c r="R569" s="65"/>
      <c r="S569" s="65"/>
    </row>
    <row r="570" spans="1:35" x14ac:dyDescent="0.25">
      <c r="A570" s="31">
        <v>2</v>
      </c>
      <c r="B570" s="52">
        <v>418.2</v>
      </c>
      <c r="C570" s="33">
        <v>2.2999999999999998</v>
      </c>
      <c r="D570" s="33">
        <v>8.86</v>
      </c>
      <c r="E570" s="33">
        <v>3.15</v>
      </c>
      <c r="F570" s="35">
        <v>0.77</v>
      </c>
      <c r="G570" s="35"/>
      <c r="H570" s="35"/>
      <c r="I570" s="51">
        <v>6302.28</v>
      </c>
      <c r="J570" s="41">
        <f>I570-K570-L570-M570-N570</f>
        <v>957.68400000000031</v>
      </c>
      <c r="K570" s="41">
        <f>B570*D570</f>
        <v>3705.2519999999995</v>
      </c>
      <c r="L570" s="41">
        <f>E570*B570</f>
        <v>1317.33</v>
      </c>
      <c r="M570" s="41">
        <f>F570*B570</f>
        <v>322.01400000000001</v>
      </c>
      <c r="N570" s="41">
        <v>0</v>
      </c>
      <c r="O570" s="41"/>
      <c r="P570" s="41">
        <f t="shared" si="537"/>
        <v>0.77522737802826913</v>
      </c>
      <c r="Q570" s="40">
        <f t="shared" si="541"/>
        <v>6302.28</v>
      </c>
      <c r="R570" s="51">
        <v>4885.7</v>
      </c>
      <c r="S570" s="41">
        <f>R570-T570-U570-V570-W570-X570</f>
        <v>742.42285629962532</v>
      </c>
      <c r="T570" s="41">
        <f>P570*K570</f>
        <v>2872.4127928939997</v>
      </c>
      <c r="U570" s="41">
        <f>L570*P570</f>
        <v>1021.2302818979797</v>
      </c>
      <c r="V570" s="41">
        <f>P570*M570</f>
        <v>249.63406890839505</v>
      </c>
      <c r="W570" s="51"/>
      <c r="X570" s="51"/>
      <c r="Y570" s="41"/>
      <c r="Z570" s="40">
        <f>SUM(S570:Y570)</f>
        <v>4885.7000000000007</v>
      </c>
      <c r="AA570" s="54">
        <f>Z570-AB570-AC570-AD570-AE570-AF570</f>
        <v>670.0429252080213</v>
      </c>
      <c r="AB570" s="54">
        <f t="shared" ref="AB570:AF573" si="580">T570</f>
        <v>2872.4127928939997</v>
      </c>
      <c r="AC570" s="54">
        <f t="shared" si="580"/>
        <v>1021.2302818979797</v>
      </c>
      <c r="AD570" s="54">
        <f>M570</f>
        <v>322.01400000000001</v>
      </c>
      <c r="AE570" s="54">
        <f t="shared" si="580"/>
        <v>0</v>
      </c>
      <c r="AF570" s="54">
        <f t="shared" si="580"/>
        <v>0</v>
      </c>
      <c r="AG570" s="54"/>
      <c r="AH570" s="42">
        <f>SUM(AA570:AG570)</f>
        <v>4885.7000000000007</v>
      </c>
      <c r="AI570" s="56">
        <f>I570-Z570</f>
        <v>1416.579999999999</v>
      </c>
    </row>
    <row r="571" spans="1:35" x14ac:dyDescent="0.25">
      <c r="A571" s="31">
        <v>14</v>
      </c>
      <c r="B571" s="52">
        <v>277.60000000000002</v>
      </c>
      <c r="C571" s="33">
        <v>2.2999999999999998</v>
      </c>
      <c r="D571" s="33">
        <v>8.9</v>
      </c>
      <c r="E571" s="33">
        <v>2.95</v>
      </c>
      <c r="F571" s="35">
        <v>0.77</v>
      </c>
      <c r="G571" s="35"/>
      <c r="H571" s="35"/>
      <c r="I571" s="51">
        <v>4191.76</v>
      </c>
      <c r="J571" s="41">
        <f>I571-K571-L571-M571-N571</f>
        <v>688.44799999999987</v>
      </c>
      <c r="K571" s="41">
        <f>B571*D571</f>
        <v>2470.6400000000003</v>
      </c>
      <c r="L571" s="41">
        <f>E571*B571</f>
        <v>818.92000000000007</v>
      </c>
      <c r="M571" s="41">
        <f>F571*B571</f>
        <v>213.75200000000001</v>
      </c>
      <c r="N571" s="41">
        <f>G571*B571</f>
        <v>0</v>
      </c>
      <c r="O571" s="41"/>
      <c r="P571" s="41">
        <f t="shared" si="537"/>
        <v>0</v>
      </c>
      <c r="Q571" s="40">
        <f t="shared" si="541"/>
        <v>4191.76</v>
      </c>
      <c r="R571" s="51"/>
      <c r="S571" s="41">
        <f>R571-T571-U571-V571-W571-X571</f>
        <v>0</v>
      </c>
      <c r="T571" s="41">
        <f>P571*K571</f>
        <v>0</v>
      </c>
      <c r="U571" s="41">
        <f>L571*P571</f>
        <v>0</v>
      </c>
      <c r="V571" s="41">
        <f>P571*M571</f>
        <v>0</v>
      </c>
      <c r="W571" s="51"/>
      <c r="X571" s="51"/>
      <c r="Y571" s="41"/>
      <c r="Z571" s="40">
        <f>SUM(S571:Y571)</f>
        <v>0</v>
      </c>
      <c r="AA571" s="54">
        <f>Z571-AB571-AC571-AD571-AE571-AF571</f>
        <v>-213.75200000000001</v>
      </c>
      <c r="AB571" s="54">
        <f t="shared" si="580"/>
        <v>0</v>
      </c>
      <c r="AC571" s="54">
        <f t="shared" si="580"/>
        <v>0</v>
      </c>
      <c r="AD571" s="54">
        <f>M571</f>
        <v>213.75200000000001</v>
      </c>
      <c r="AE571" s="54">
        <f t="shared" si="580"/>
        <v>0</v>
      </c>
      <c r="AF571" s="54">
        <f t="shared" si="580"/>
        <v>0</v>
      </c>
      <c r="AG571" s="54"/>
      <c r="AH571" s="42">
        <f>SUM(AA571:AG571)</f>
        <v>0</v>
      </c>
      <c r="AI571" s="56">
        <f>I571-Z571</f>
        <v>4191.76</v>
      </c>
    </row>
    <row r="572" spans="1:35" x14ac:dyDescent="0.25">
      <c r="A572" s="31">
        <v>6</v>
      </c>
      <c r="B572" s="52">
        <v>124</v>
      </c>
      <c r="C572" s="33">
        <v>2.2999999999999998</v>
      </c>
      <c r="D572" s="33">
        <v>9.1999999999999993</v>
      </c>
      <c r="E572" s="33">
        <v>3.02</v>
      </c>
      <c r="F572" s="35">
        <v>0.77</v>
      </c>
      <c r="G572" s="35"/>
      <c r="H572" s="35"/>
      <c r="I572" s="51">
        <v>1837.68</v>
      </c>
      <c r="J572" s="41">
        <f>I572-K572-L572-M572-N572</f>
        <v>226.92000000000007</v>
      </c>
      <c r="K572" s="41">
        <f>B572*D572</f>
        <v>1140.8</v>
      </c>
      <c r="L572" s="41">
        <f>E572*B572</f>
        <v>374.48</v>
      </c>
      <c r="M572" s="41">
        <f>F572*B572</f>
        <v>95.48</v>
      </c>
      <c r="N572" s="41">
        <f>G572*B572</f>
        <v>0</v>
      </c>
      <c r="O572" s="41"/>
      <c r="P572" s="41">
        <f t="shared" si="537"/>
        <v>0</v>
      </c>
      <c r="Q572" s="40">
        <f t="shared" si="541"/>
        <v>1837.68</v>
      </c>
      <c r="R572" s="51"/>
      <c r="S572" s="41">
        <f>R572-T572-U572-V572-W572-X572</f>
        <v>0</v>
      </c>
      <c r="T572" s="41">
        <f>P572*K572</f>
        <v>0</v>
      </c>
      <c r="U572" s="41">
        <f>L572*P572</f>
        <v>0</v>
      </c>
      <c r="V572" s="41">
        <f>P572*M572</f>
        <v>0</v>
      </c>
      <c r="W572" s="51"/>
      <c r="X572" s="51"/>
      <c r="Y572" s="41"/>
      <c r="Z572" s="40">
        <f>SUM(S572:Y572)</f>
        <v>0</v>
      </c>
      <c r="AA572" s="54">
        <f>Z572-AB572-AC572-AD572-AE572-AF572</f>
        <v>-95.48</v>
      </c>
      <c r="AB572" s="54">
        <f t="shared" si="580"/>
        <v>0</v>
      </c>
      <c r="AC572" s="54">
        <f t="shared" si="580"/>
        <v>0</v>
      </c>
      <c r="AD572" s="54">
        <f>M572</f>
        <v>95.48</v>
      </c>
      <c r="AE572" s="54">
        <f t="shared" si="580"/>
        <v>0</v>
      </c>
      <c r="AF572" s="54">
        <f t="shared" si="580"/>
        <v>0</v>
      </c>
      <c r="AG572" s="54"/>
      <c r="AH572" s="42">
        <f>SUM(AA572:AG572)</f>
        <v>0</v>
      </c>
      <c r="AI572" s="56">
        <f>I572-Z572</f>
        <v>1837.68</v>
      </c>
    </row>
    <row r="573" spans="1:35" x14ac:dyDescent="0.25">
      <c r="A573" s="31">
        <v>24</v>
      </c>
      <c r="B573" s="52"/>
      <c r="C573" s="33"/>
      <c r="D573" s="33"/>
      <c r="E573" s="33"/>
      <c r="F573" s="35"/>
      <c r="G573" s="35"/>
      <c r="H573" s="35"/>
      <c r="I573" s="51"/>
      <c r="J573" s="41">
        <f>I573-K573-L573-M573-N573</f>
        <v>0</v>
      </c>
      <c r="K573" s="41">
        <f>B573*D573</f>
        <v>0</v>
      </c>
      <c r="L573" s="41">
        <f>E573*B573</f>
        <v>0</v>
      </c>
      <c r="M573" s="41">
        <f>F573*B573</f>
        <v>0</v>
      </c>
      <c r="N573" s="41">
        <f>G573*B573</f>
        <v>0</v>
      </c>
      <c r="O573" s="41"/>
      <c r="P573" s="41"/>
      <c r="Q573" s="40">
        <f t="shared" si="541"/>
        <v>0</v>
      </c>
      <c r="R573" s="51"/>
      <c r="S573" s="41">
        <f>R573-T573-U573-V573-W573-X573</f>
        <v>0</v>
      </c>
      <c r="T573" s="41">
        <f>P573*K573</f>
        <v>0</v>
      </c>
      <c r="U573" s="41">
        <f>L573*P573</f>
        <v>0</v>
      </c>
      <c r="V573" s="41">
        <f>P573*M573</f>
        <v>0</v>
      </c>
      <c r="W573" s="51"/>
      <c r="X573" s="51"/>
      <c r="Y573" s="41"/>
      <c r="Z573" s="40">
        <f>SUM(S573:Y573)</f>
        <v>0</v>
      </c>
      <c r="AA573" s="54">
        <f>Z573-AB573-AC573-AD573-AE573-AF573</f>
        <v>0</v>
      </c>
      <c r="AB573" s="54">
        <f t="shared" si="580"/>
        <v>0</v>
      </c>
      <c r="AC573" s="54">
        <f t="shared" si="580"/>
        <v>0</v>
      </c>
      <c r="AD573" s="54">
        <f>M573</f>
        <v>0</v>
      </c>
      <c r="AE573" s="54">
        <f t="shared" si="580"/>
        <v>0</v>
      </c>
      <c r="AF573" s="54">
        <f t="shared" si="580"/>
        <v>0</v>
      </c>
      <c r="AG573" s="54"/>
      <c r="AH573" s="42">
        <f>SUM(AA573:AG573)</f>
        <v>0</v>
      </c>
      <c r="AI573" s="56">
        <f>I573-Z573</f>
        <v>0</v>
      </c>
    </row>
    <row r="574" spans="1:35" x14ac:dyDescent="0.25">
      <c r="A574" s="32" t="s">
        <v>37</v>
      </c>
      <c r="B574" s="156">
        <f>SUM(B570:B573)</f>
        <v>819.8</v>
      </c>
      <c r="C574" s="33"/>
      <c r="D574" s="34"/>
      <c r="E574" s="34"/>
      <c r="F574" s="35"/>
      <c r="G574" s="35"/>
      <c r="H574" s="35"/>
      <c r="I574" s="43">
        <f>SUM(I570:I573)</f>
        <v>12331.720000000001</v>
      </c>
      <c r="J574" s="43">
        <f t="shared" ref="J574:O574" si="581">SUM(J570:J573)</f>
        <v>1873.0520000000001</v>
      </c>
      <c r="K574" s="43">
        <f t="shared" si="581"/>
        <v>7316.692</v>
      </c>
      <c r="L574" s="43">
        <f t="shared" si="581"/>
        <v>2510.73</v>
      </c>
      <c r="M574" s="43">
        <f t="shared" si="581"/>
        <v>631.24600000000009</v>
      </c>
      <c r="N574" s="43">
        <f t="shared" si="581"/>
        <v>0</v>
      </c>
      <c r="O574" s="43">
        <f t="shared" si="581"/>
        <v>0</v>
      </c>
      <c r="P574" s="41">
        <f t="shared" si="537"/>
        <v>0.39618966372898506</v>
      </c>
      <c r="Q574" s="40">
        <f t="shared" si="541"/>
        <v>12331.720000000001</v>
      </c>
      <c r="R574" s="43">
        <f>SUM(R570:R573)</f>
        <v>4885.7</v>
      </c>
      <c r="S574" s="41">
        <f>SUM(S570:S573)</f>
        <v>742.42285629962532</v>
      </c>
      <c r="T574" s="43">
        <f>SUM(T570:T573)</f>
        <v>2872.4127928939997</v>
      </c>
      <c r="U574" s="43">
        <f>SUM(U570:U573)</f>
        <v>1021.2302818979797</v>
      </c>
      <c r="V574" s="43">
        <f>SUM(V570:V573)</f>
        <v>249.63406890839505</v>
      </c>
      <c r="W574" s="43"/>
      <c r="X574" s="43"/>
      <c r="Y574" s="41"/>
      <c r="Z574" s="40">
        <f>SUM(Z570:Z573)</f>
        <v>4885.7000000000007</v>
      </c>
      <c r="AA574" s="55">
        <f>SUM(AA570:AA573)</f>
        <v>360.81092520802127</v>
      </c>
      <c r="AB574" s="55">
        <f>SUM(AB570:AB573)</f>
        <v>2872.4127928939997</v>
      </c>
      <c r="AC574" s="55">
        <f>SUM(AC570:AC573)</f>
        <v>1021.2302818979797</v>
      </c>
      <c r="AD574" s="55">
        <f>SUM(AD570:AD573)</f>
        <v>631.24600000000009</v>
      </c>
      <c r="AE574" s="55">
        <f>SUM(AE572:AE573)</f>
        <v>0</v>
      </c>
      <c r="AF574" s="55">
        <f>SUM(AF570:AF573)</f>
        <v>0</v>
      </c>
      <c r="AG574" s="54"/>
      <c r="AH574" s="42">
        <f>SUM(AH570:AH573)</f>
        <v>4885.7000000000007</v>
      </c>
      <c r="AI574" s="56">
        <f>SUM(AI570:AI573)</f>
        <v>7446.0199999999995</v>
      </c>
    </row>
    <row r="575" spans="1:35" x14ac:dyDescent="0.25">
      <c r="A575" t="s">
        <v>41</v>
      </c>
      <c r="G575" s="65"/>
      <c r="I575" t="s">
        <v>59</v>
      </c>
      <c r="N575" s="65"/>
      <c r="O575" s="65"/>
      <c r="P575" s="41"/>
      <c r="Q575" s="87" t="str">
        <f t="shared" si="541"/>
        <v xml:space="preserve"> </v>
      </c>
      <c r="R575" s="65"/>
      <c r="S575" s="41"/>
    </row>
    <row r="576" spans="1:35" x14ac:dyDescent="0.25">
      <c r="A576" s="31">
        <v>15</v>
      </c>
      <c r="B576" s="52">
        <v>61.8</v>
      </c>
      <c r="C576" s="33">
        <v>2.2999999999999998</v>
      </c>
      <c r="D576" s="33">
        <v>9.7100000000000009</v>
      </c>
      <c r="E576" s="33">
        <v>10</v>
      </c>
      <c r="F576" s="35">
        <v>0.77</v>
      </c>
      <c r="G576" s="35"/>
      <c r="H576" s="35"/>
      <c r="I576" s="51">
        <v>1431.29</v>
      </c>
      <c r="J576" s="41">
        <f t="shared" ref="J576:J581" si="582">I576-K576-L576-M576-N576</f>
        <v>165.62599999999998</v>
      </c>
      <c r="K576" s="41">
        <f t="shared" ref="K576:K581" si="583">B576*D576</f>
        <v>600.07799999999997</v>
      </c>
      <c r="L576" s="41">
        <f t="shared" ref="L576:L581" si="584">E576*B576</f>
        <v>618</v>
      </c>
      <c r="M576" s="41">
        <f t="shared" ref="M576:M581" si="585">F576*B576</f>
        <v>47.585999999999999</v>
      </c>
      <c r="N576" s="41">
        <f t="shared" ref="N576:N581" si="586">G576*B576</f>
        <v>0</v>
      </c>
      <c r="O576" s="41"/>
      <c r="P576" s="41">
        <f t="shared" si="537"/>
        <v>3.4933521508569192</v>
      </c>
      <c r="Q576" s="40">
        <f t="shared" si="541"/>
        <v>1431.29</v>
      </c>
      <c r="R576" s="51">
        <v>5000</v>
      </c>
      <c r="S576" s="41">
        <f>R576-T576-U576-V576-W576-X576</f>
        <v>578.58994333782834</v>
      </c>
      <c r="T576" s="41">
        <f t="shared" ref="T576:T582" si="587">P576*K576</f>
        <v>2096.2837719819181</v>
      </c>
      <c r="U576" s="41">
        <f t="shared" ref="U576:U582" si="588">L576*P576</f>
        <v>2158.8916292295762</v>
      </c>
      <c r="V576" s="41">
        <f t="shared" ref="V576:V587" si="589">P576*M576</f>
        <v>166.23465545067734</v>
      </c>
      <c r="W576" s="51"/>
      <c r="X576" s="51"/>
      <c r="Y576" s="41"/>
      <c r="Z576" s="40">
        <f t="shared" ref="Z576:Z584" si="590">SUM(S576:Y576)</f>
        <v>5000</v>
      </c>
      <c r="AA576" s="54">
        <f t="shared" ref="AA576:AA587" si="591">Z576-AB576-AC576-AD576-AE576-AF576</f>
        <v>697.23859878850567</v>
      </c>
      <c r="AB576" s="54">
        <f t="shared" ref="AB576:AC584" si="592">T576</f>
        <v>2096.2837719819181</v>
      </c>
      <c r="AC576" s="54">
        <f t="shared" si="592"/>
        <v>2158.8916292295762</v>
      </c>
      <c r="AD576" s="54">
        <f t="shared" ref="AD576:AD587" si="593">M576</f>
        <v>47.585999999999999</v>
      </c>
      <c r="AE576" s="54">
        <f t="shared" ref="AE576:AF584" si="594">W576</f>
        <v>0</v>
      </c>
      <c r="AF576" s="54">
        <f t="shared" si="594"/>
        <v>0</v>
      </c>
      <c r="AG576" s="54"/>
      <c r="AH576" s="42">
        <f t="shared" ref="AH576:AH581" si="595">SUM(AA576:AG576)</f>
        <v>5000</v>
      </c>
      <c r="AI576" s="56">
        <f t="shared" ref="AI576:AI581" si="596">I576-Z576</f>
        <v>-3568.71</v>
      </c>
    </row>
    <row r="577" spans="1:35" x14ac:dyDescent="0.25">
      <c r="A577" s="31">
        <v>17</v>
      </c>
      <c r="B577" s="52">
        <v>806</v>
      </c>
      <c r="C577" s="33">
        <v>2.2999999999999998</v>
      </c>
      <c r="D577" s="33">
        <v>8.89</v>
      </c>
      <c r="E577" s="33">
        <v>10</v>
      </c>
      <c r="F577" s="35">
        <v>0.77</v>
      </c>
      <c r="G577" s="35"/>
      <c r="H577" s="35"/>
      <c r="I577" s="51">
        <v>10510.24</v>
      </c>
      <c r="J577" s="41">
        <f t="shared" si="582"/>
        <v>-5335.72</v>
      </c>
      <c r="K577" s="41">
        <f t="shared" si="583"/>
        <v>7165.34</v>
      </c>
      <c r="L577" s="41">
        <f t="shared" si="584"/>
        <v>8060</v>
      </c>
      <c r="M577" s="41">
        <f t="shared" si="585"/>
        <v>620.62</v>
      </c>
      <c r="N577" s="41">
        <f t="shared" si="586"/>
        <v>0</v>
      </c>
      <c r="O577" s="41"/>
      <c r="P577" s="41">
        <f t="shared" si="537"/>
        <v>1</v>
      </c>
      <c r="Q577" s="40">
        <f t="shared" si="541"/>
        <v>10510.24</v>
      </c>
      <c r="R577" s="51">
        <v>10510.24</v>
      </c>
      <c r="S577" s="41">
        <f>R577-T577-U577-V577-W577-X577</f>
        <v>-5335.72</v>
      </c>
      <c r="T577" s="41">
        <f t="shared" si="587"/>
        <v>7165.34</v>
      </c>
      <c r="U577" s="41">
        <f t="shared" si="588"/>
        <v>8060</v>
      </c>
      <c r="V577" s="41">
        <f t="shared" si="589"/>
        <v>620.62</v>
      </c>
      <c r="W577" s="51"/>
      <c r="X577" s="51"/>
      <c r="Y577" s="41"/>
      <c r="Z577" s="40">
        <f t="shared" si="590"/>
        <v>10510.24</v>
      </c>
      <c r="AA577" s="54">
        <f t="shared" si="591"/>
        <v>-5335.72</v>
      </c>
      <c r="AB577" s="54">
        <f t="shared" si="592"/>
        <v>7165.34</v>
      </c>
      <c r="AC577" s="54">
        <f t="shared" si="592"/>
        <v>8060</v>
      </c>
      <c r="AD577" s="54">
        <f t="shared" si="593"/>
        <v>620.62</v>
      </c>
      <c r="AE577" s="54">
        <f t="shared" si="594"/>
        <v>0</v>
      </c>
      <c r="AF577" s="54">
        <f t="shared" si="594"/>
        <v>0</v>
      </c>
      <c r="AG577" s="54"/>
      <c r="AH577" s="42">
        <f t="shared" si="595"/>
        <v>10510.24</v>
      </c>
      <c r="AI577" s="56">
        <f t="shared" si="596"/>
        <v>0</v>
      </c>
    </row>
    <row r="578" spans="1:35" x14ac:dyDescent="0.25">
      <c r="A578" s="31">
        <v>18</v>
      </c>
      <c r="B578" s="52">
        <v>512.5</v>
      </c>
      <c r="C578" s="33">
        <v>2.48</v>
      </c>
      <c r="D578" s="33">
        <v>8.4</v>
      </c>
      <c r="E578" s="33">
        <v>3.59</v>
      </c>
      <c r="F578" s="35">
        <v>0.77</v>
      </c>
      <c r="G578" s="35">
        <v>5.51</v>
      </c>
      <c r="H578" s="35"/>
      <c r="I578" s="51">
        <v>10813.75</v>
      </c>
      <c r="J578" s="41">
        <f t="shared" si="582"/>
        <v>1450.375</v>
      </c>
      <c r="K578" s="41">
        <f t="shared" si="583"/>
        <v>4305</v>
      </c>
      <c r="L578" s="41">
        <f t="shared" si="584"/>
        <v>1839.875</v>
      </c>
      <c r="M578" s="41">
        <f t="shared" si="585"/>
        <v>394.625</v>
      </c>
      <c r="N578" s="41">
        <f t="shared" si="586"/>
        <v>2823.875</v>
      </c>
      <c r="O578" s="41"/>
      <c r="P578" s="41">
        <f t="shared" si="537"/>
        <v>2.4148357415327708</v>
      </c>
      <c r="Q578" s="40">
        <f t="shared" si="541"/>
        <v>10813.75</v>
      </c>
      <c r="R578" s="51">
        <v>26113.43</v>
      </c>
      <c r="S578" s="41">
        <f>R578-T578-U578-V578-W578-X578</f>
        <v>-8674.738331753555</v>
      </c>
      <c r="T578" s="41">
        <f t="shared" si="587"/>
        <v>10395.867867298579</v>
      </c>
      <c r="U578" s="41">
        <f t="shared" si="588"/>
        <v>4442.9959099526068</v>
      </c>
      <c r="V578" s="41">
        <f t="shared" si="589"/>
        <v>952.95455450236966</v>
      </c>
      <c r="W578" s="51"/>
      <c r="X578" s="51">
        <v>18996.349999999999</v>
      </c>
      <c r="Y578" s="41"/>
      <c r="Z578" s="40">
        <f t="shared" si="590"/>
        <v>26113.43</v>
      </c>
      <c r="AA578" s="54">
        <f t="shared" si="591"/>
        <v>-8116.4087772511848</v>
      </c>
      <c r="AB578" s="54">
        <f t="shared" si="592"/>
        <v>10395.867867298579</v>
      </c>
      <c r="AC578" s="54">
        <f t="shared" si="592"/>
        <v>4442.9959099526068</v>
      </c>
      <c r="AD578" s="54">
        <f t="shared" si="593"/>
        <v>394.625</v>
      </c>
      <c r="AE578" s="54">
        <f t="shared" si="594"/>
        <v>0</v>
      </c>
      <c r="AF578" s="54">
        <f t="shared" si="594"/>
        <v>18996.349999999999</v>
      </c>
      <c r="AG578" s="54"/>
      <c r="AH578" s="42">
        <f t="shared" si="595"/>
        <v>26113.43</v>
      </c>
      <c r="AI578" s="56">
        <f t="shared" si="596"/>
        <v>-15299.68</v>
      </c>
    </row>
    <row r="579" spans="1:35" x14ac:dyDescent="0.25">
      <c r="A579" s="31">
        <v>19</v>
      </c>
      <c r="B579" s="52">
        <v>477.2</v>
      </c>
      <c r="C579" s="33">
        <v>2.48</v>
      </c>
      <c r="D579" s="33">
        <v>9.3000000000000007</v>
      </c>
      <c r="E579" s="33">
        <v>4.09</v>
      </c>
      <c r="F579" s="35">
        <v>0.77</v>
      </c>
      <c r="G579" s="35">
        <v>5.51</v>
      </c>
      <c r="H579" s="35"/>
      <c r="I579" s="51">
        <v>10677.31</v>
      </c>
      <c r="J579" s="41">
        <f t="shared" si="582"/>
        <v>1290.7779999999998</v>
      </c>
      <c r="K579" s="41">
        <f t="shared" si="583"/>
        <v>4437.96</v>
      </c>
      <c r="L579" s="41">
        <f t="shared" si="584"/>
        <v>1951.7479999999998</v>
      </c>
      <c r="M579" s="41">
        <f t="shared" si="585"/>
        <v>367.44400000000002</v>
      </c>
      <c r="N579" s="41">
        <v>2629.38</v>
      </c>
      <c r="O579" s="41"/>
      <c r="P579" s="41">
        <f t="shared" si="537"/>
        <v>1.2903287438502768</v>
      </c>
      <c r="Q579" s="40">
        <f t="shared" si="541"/>
        <v>10677.31</v>
      </c>
      <c r="R579" s="51">
        <v>13777.24</v>
      </c>
      <c r="S579" s="41">
        <f t="shared" ref="S579:S584" si="597">R579-T579-U579-V579-W579-X579</f>
        <v>1253.6125478346144</v>
      </c>
      <c r="T579" s="41">
        <f t="shared" si="587"/>
        <v>5726.4273520577744</v>
      </c>
      <c r="U579" s="41">
        <f t="shared" si="588"/>
        <v>2518.3965451522899</v>
      </c>
      <c r="V579" s="41">
        <f t="shared" si="589"/>
        <v>474.12355495532114</v>
      </c>
      <c r="W579" s="51"/>
      <c r="X579" s="51">
        <v>3804.68</v>
      </c>
      <c r="Y579" s="41"/>
      <c r="Z579" s="40">
        <f t="shared" si="590"/>
        <v>13777.239999999998</v>
      </c>
      <c r="AA579" s="54">
        <f t="shared" si="591"/>
        <v>1360.2921027899333</v>
      </c>
      <c r="AB579" s="54">
        <f t="shared" si="592"/>
        <v>5726.4273520577744</v>
      </c>
      <c r="AC579" s="54">
        <f t="shared" si="592"/>
        <v>2518.3965451522899</v>
      </c>
      <c r="AD579" s="54">
        <f t="shared" si="593"/>
        <v>367.44400000000002</v>
      </c>
      <c r="AE579" s="54">
        <f t="shared" si="594"/>
        <v>0</v>
      </c>
      <c r="AF579" s="54">
        <f t="shared" si="594"/>
        <v>3804.68</v>
      </c>
      <c r="AG579" s="54"/>
      <c r="AH579" s="42">
        <f t="shared" si="595"/>
        <v>13777.239999999998</v>
      </c>
      <c r="AI579" s="56">
        <f t="shared" si="596"/>
        <v>-3099.9299999999985</v>
      </c>
    </row>
    <row r="580" spans="1:35" x14ac:dyDescent="0.25">
      <c r="A580" s="31">
        <v>20</v>
      </c>
      <c r="B580" s="52">
        <v>714.5</v>
      </c>
      <c r="C580" s="33">
        <v>2.48</v>
      </c>
      <c r="D580" s="33">
        <v>8.8800000000000008</v>
      </c>
      <c r="E580" s="33">
        <v>3.26</v>
      </c>
      <c r="F580" s="35">
        <v>0.77</v>
      </c>
      <c r="G580" s="35">
        <v>5.51</v>
      </c>
      <c r="H580" s="35"/>
      <c r="I580" s="51">
        <v>15104.55</v>
      </c>
      <c r="J580" s="41">
        <f t="shared" si="582"/>
        <v>1943.4599999999987</v>
      </c>
      <c r="K580" s="41">
        <f t="shared" si="583"/>
        <v>6344.76</v>
      </c>
      <c r="L580" s="41">
        <f t="shared" si="584"/>
        <v>2329.27</v>
      </c>
      <c r="M580" s="41">
        <f t="shared" si="585"/>
        <v>550.16499999999996</v>
      </c>
      <c r="N580" s="41">
        <f t="shared" si="586"/>
        <v>3936.895</v>
      </c>
      <c r="O580" s="41"/>
      <c r="P580" s="41">
        <f t="shared" si="537"/>
        <v>1.4493129553677535</v>
      </c>
      <c r="Q580" s="40">
        <f t="shared" si="541"/>
        <v>15104.55</v>
      </c>
      <c r="R580" s="51">
        <v>21891.22</v>
      </c>
      <c r="S580" s="41">
        <f t="shared" si="597"/>
        <v>3281.8746836615446</v>
      </c>
      <c r="T580" s="41">
        <f t="shared" si="587"/>
        <v>9195.5428666991083</v>
      </c>
      <c r="U580" s="41">
        <f t="shared" si="588"/>
        <v>3375.8411875494471</v>
      </c>
      <c r="V580" s="41">
        <f t="shared" si="589"/>
        <v>797.36126208990004</v>
      </c>
      <c r="W580" s="51"/>
      <c r="X580" s="51">
        <v>5240.6000000000004</v>
      </c>
      <c r="Y580" s="41"/>
      <c r="Z580" s="40">
        <f t="shared" si="590"/>
        <v>21891.22</v>
      </c>
      <c r="AA580" s="54">
        <f t="shared" si="591"/>
        <v>3529.070945751444</v>
      </c>
      <c r="AB580" s="54">
        <f t="shared" si="592"/>
        <v>9195.5428666991083</v>
      </c>
      <c r="AC580" s="54">
        <f t="shared" si="592"/>
        <v>3375.8411875494471</v>
      </c>
      <c r="AD580" s="54">
        <f t="shared" si="593"/>
        <v>550.16499999999996</v>
      </c>
      <c r="AE580" s="54">
        <f t="shared" si="594"/>
        <v>0</v>
      </c>
      <c r="AF580" s="54">
        <f t="shared" si="594"/>
        <v>5240.6000000000004</v>
      </c>
      <c r="AG580" s="54"/>
      <c r="AH580" s="42">
        <f t="shared" si="595"/>
        <v>21891.22</v>
      </c>
      <c r="AI580" s="56">
        <f t="shared" si="596"/>
        <v>-6786.6700000000019</v>
      </c>
    </row>
    <row r="581" spans="1:35" x14ac:dyDescent="0.25">
      <c r="A581" s="31">
        <v>42</v>
      </c>
      <c r="B581" s="52">
        <v>86.3</v>
      </c>
      <c r="C581" s="33">
        <v>2.48</v>
      </c>
      <c r="D581" s="33">
        <v>8.64</v>
      </c>
      <c r="E581" s="33">
        <v>4</v>
      </c>
      <c r="F581" s="35">
        <v>0.77</v>
      </c>
      <c r="G581" s="35">
        <v>5.51</v>
      </c>
      <c r="H581" s="35"/>
      <c r="I581" s="51">
        <v>1878.75</v>
      </c>
      <c r="J581" s="41">
        <f t="shared" si="582"/>
        <v>245.95399999999989</v>
      </c>
      <c r="K581" s="41">
        <f t="shared" si="583"/>
        <v>745.63200000000006</v>
      </c>
      <c r="L581" s="41">
        <f t="shared" si="584"/>
        <v>345.2</v>
      </c>
      <c r="M581" s="41">
        <f t="shared" si="585"/>
        <v>66.450999999999993</v>
      </c>
      <c r="N581" s="41">
        <f t="shared" si="586"/>
        <v>475.51299999999998</v>
      </c>
      <c r="O581" s="41"/>
      <c r="P581" s="41">
        <f t="shared" si="537"/>
        <v>0</v>
      </c>
      <c r="Q581" s="40">
        <f t="shared" si="541"/>
        <v>1878.75</v>
      </c>
      <c r="R581" s="51"/>
      <c r="S581" s="41">
        <f t="shared" si="597"/>
        <v>0</v>
      </c>
      <c r="T581" s="41">
        <f t="shared" si="587"/>
        <v>0</v>
      </c>
      <c r="U581" s="41">
        <f t="shared" si="588"/>
        <v>0</v>
      </c>
      <c r="V581" s="41">
        <f t="shared" si="589"/>
        <v>0</v>
      </c>
      <c r="W581" s="51"/>
      <c r="X581" s="51"/>
      <c r="Y581" s="41"/>
      <c r="Z581" s="40">
        <f t="shared" si="590"/>
        <v>0</v>
      </c>
      <c r="AA581" s="54">
        <f t="shared" si="591"/>
        <v>-66.450999999999993</v>
      </c>
      <c r="AB581" s="54">
        <f t="shared" si="592"/>
        <v>0</v>
      </c>
      <c r="AC581" s="54">
        <f t="shared" si="592"/>
        <v>0</v>
      </c>
      <c r="AD581" s="54">
        <f t="shared" si="593"/>
        <v>66.450999999999993</v>
      </c>
      <c r="AE581" s="54">
        <f t="shared" si="594"/>
        <v>0</v>
      </c>
      <c r="AF581" s="54">
        <f t="shared" si="594"/>
        <v>0</v>
      </c>
      <c r="AG581" s="54"/>
      <c r="AH581" s="42">
        <f t="shared" si="595"/>
        <v>0</v>
      </c>
      <c r="AI581" s="56">
        <f t="shared" si="596"/>
        <v>1878.75</v>
      </c>
    </row>
    <row r="582" spans="1:35" x14ac:dyDescent="0.25">
      <c r="A582" s="31">
        <v>43</v>
      </c>
      <c r="B582" s="52"/>
      <c r="C582" s="33"/>
      <c r="D582" s="33"/>
      <c r="E582" s="33"/>
      <c r="F582" s="35"/>
      <c r="G582" s="35"/>
      <c r="H582" s="35"/>
      <c r="I582" s="51"/>
      <c r="J582" s="41"/>
      <c r="K582" s="41"/>
      <c r="L582" s="41"/>
      <c r="M582" s="41"/>
      <c r="N582" s="41"/>
      <c r="O582" s="41"/>
      <c r="P582" s="41"/>
      <c r="Q582" s="40">
        <f t="shared" si="541"/>
        <v>0</v>
      </c>
      <c r="R582" s="51"/>
      <c r="S582" s="41">
        <f t="shared" si="597"/>
        <v>0</v>
      </c>
      <c r="T582" s="41">
        <f t="shared" si="587"/>
        <v>0</v>
      </c>
      <c r="U582" s="41">
        <f t="shared" si="588"/>
        <v>0</v>
      </c>
      <c r="V582" s="41">
        <f t="shared" si="589"/>
        <v>0</v>
      </c>
      <c r="W582" s="51"/>
      <c r="X582" s="51"/>
      <c r="Y582" s="41"/>
      <c r="Z582" s="40">
        <f t="shared" si="590"/>
        <v>0</v>
      </c>
      <c r="AA582" s="54">
        <f t="shared" si="591"/>
        <v>0</v>
      </c>
      <c r="AB582" s="54">
        <f t="shared" si="592"/>
        <v>0</v>
      </c>
      <c r="AC582" s="54">
        <f t="shared" si="592"/>
        <v>0</v>
      </c>
      <c r="AD582" s="54">
        <f t="shared" si="593"/>
        <v>0</v>
      </c>
      <c r="AE582" s="54">
        <f t="shared" si="594"/>
        <v>0</v>
      </c>
      <c r="AF582" s="54">
        <f t="shared" si="594"/>
        <v>0</v>
      </c>
      <c r="AG582" s="54"/>
      <c r="AH582" s="42">
        <f>SUM(AA582:AG582)</f>
        <v>0</v>
      </c>
      <c r="AI582" s="56">
        <f>I582-Z582</f>
        <v>0</v>
      </c>
    </row>
    <row r="583" spans="1:35" x14ac:dyDescent="0.25">
      <c r="A583" s="31">
        <v>44</v>
      </c>
      <c r="B583" s="52"/>
      <c r="C583" s="33"/>
      <c r="D583" s="33"/>
      <c r="E583" s="33"/>
      <c r="F583" s="35"/>
      <c r="G583" s="35"/>
      <c r="H583" s="35"/>
      <c r="I583" s="51"/>
      <c r="J583" s="41">
        <f>I583-K583-L583-M583-N583</f>
        <v>0</v>
      </c>
      <c r="K583" s="41">
        <f>B583*D583</f>
        <v>0</v>
      </c>
      <c r="L583" s="41">
        <f>E583*B583</f>
        <v>0</v>
      </c>
      <c r="M583" s="41">
        <f>F583*B583</f>
        <v>0</v>
      </c>
      <c r="N583" s="41">
        <f>G583*B583</f>
        <v>0</v>
      </c>
      <c r="O583" s="41"/>
      <c r="P583" s="41"/>
      <c r="Q583" s="40">
        <f t="shared" si="541"/>
        <v>0</v>
      </c>
      <c r="R583" s="51"/>
      <c r="S583" s="41">
        <f t="shared" si="597"/>
        <v>0</v>
      </c>
      <c r="T583" s="41">
        <v>0</v>
      </c>
      <c r="U583" s="41">
        <v>0</v>
      </c>
      <c r="V583" s="41">
        <f t="shared" si="589"/>
        <v>0</v>
      </c>
      <c r="W583" s="51"/>
      <c r="X583" s="51"/>
      <c r="Y583" s="41"/>
      <c r="Z583" s="40">
        <f t="shared" si="590"/>
        <v>0</v>
      </c>
      <c r="AA583" s="54">
        <f t="shared" si="591"/>
        <v>0</v>
      </c>
      <c r="AB583" s="54">
        <f t="shared" si="592"/>
        <v>0</v>
      </c>
      <c r="AC583" s="54">
        <f t="shared" si="592"/>
        <v>0</v>
      </c>
      <c r="AD583" s="54">
        <f t="shared" si="593"/>
        <v>0</v>
      </c>
      <c r="AE583" s="54">
        <f t="shared" si="594"/>
        <v>0</v>
      </c>
      <c r="AF583" s="54">
        <f t="shared" si="594"/>
        <v>0</v>
      </c>
      <c r="AG583" s="54"/>
      <c r="AH583" s="42">
        <f>SUM(AA583:AG583)</f>
        <v>0</v>
      </c>
      <c r="AI583" s="56">
        <f>I583-Z583</f>
        <v>0</v>
      </c>
    </row>
    <row r="584" spans="1:35" x14ac:dyDescent="0.25">
      <c r="A584" s="31">
        <v>65</v>
      </c>
      <c r="B584" s="52">
        <v>1044.7</v>
      </c>
      <c r="C584" s="33">
        <v>2.2999999999999998</v>
      </c>
      <c r="D584" s="33">
        <v>8.73</v>
      </c>
      <c r="E584" s="33">
        <v>3.44</v>
      </c>
      <c r="F584" s="35">
        <v>0.77</v>
      </c>
      <c r="G584" s="35"/>
      <c r="H584" s="35"/>
      <c r="I584" s="51">
        <v>15830.92</v>
      </c>
      <c r="J584" s="41">
        <f>I584-K584-L584-M584-N584</f>
        <v>2312.5019999999986</v>
      </c>
      <c r="K584" s="41">
        <f>B584*D584</f>
        <v>9120.2310000000016</v>
      </c>
      <c r="L584" s="41">
        <f>E584*B584</f>
        <v>3593.768</v>
      </c>
      <c r="M584" s="41">
        <f>F584*B584</f>
        <v>804.4190000000001</v>
      </c>
      <c r="N584" s="41">
        <f>G584*B584</f>
        <v>0</v>
      </c>
      <c r="O584" s="41">
        <f>H584*B584</f>
        <v>0</v>
      </c>
      <c r="P584" s="41">
        <f t="shared" si="537"/>
        <v>0.74159998281843376</v>
      </c>
      <c r="Q584" s="40">
        <f t="shared" si="541"/>
        <v>15830.92</v>
      </c>
      <c r="R584" s="51">
        <v>11740.21</v>
      </c>
      <c r="S584" s="41">
        <f t="shared" si="597"/>
        <v>1714.9514434675918</v>
      </c>
      <c r="T584" s="41">
        <f>P584*K584</f>
        <v>6763.5631529001485</v>
      </c>
      <c r="U584" s="41">
        <f>L584*P584</f>
        <v>2665.1382870534371</v>
      </c>
      <c r="V584" s="41">
        <f t="shared" si="589"/>
        <v>596.55711657882171</v>
      </c>
      <c r="W584" s="51"/>
      <c r="X584" s="51"/>
      <c r="Y584" s="41"/>
      <c r="Z584" s="40">
        <f t="shared" si="590"/>
        <v>11740.210000000001</v>
      </c>
      <c r="AA584" s="54">
        <f t="shared" si="591"/>
        <v>1507.0895600464153</v>
      </c>
      <c r="AB584" s="54">
        <f t="shared" si="592"/>
        <v>6763.5631529001485</v>
      </c>
      <c r="AC584" s="54">
        <f t="shared" si="592"/>
        <v>2665.1382870534371</v>
      </c>
      <c r="AD584" s="54">
        <f t="shared" si="593"/>
        <v>804.4190000000001</v>
      </c>
      <c r="AE584" s="54">
        <f t="shared" si="594"/>
        <v>0</v>
      </c>
      <c r="AF584" s="54">
        <f t="shared" si="594"/>
        <v>0</v>
      </c>
      <c r="AG584" s="54"/>
      <c r="AH584" s="42">
        <f>SUM(AA584:AG584)</f>
        <v>11740.210000000001</v>
      </c>
      <c r="AI584" s="56">
        <f>I584-Z584</f>
        <v>4090.7099999999991</v>
      </c>
    </row>
    <row r="585" spans="1:35" x14ac:dyDescent="0.25">
      <c r="A585" s="31">
        <v>66</v>
      </c>
      <c r="B585" s="52"/>
      <c r="C585" s="33"/>
      <c r="D585" s="33"/>
      <c r="E585" s="33"/>
      <c r="F585" s="35"/>
      <c r="G585" s="35"/>
      <c r="H585" s="35"/>
      <c r="I585" s="51"/>
      <c r="J585" s="41"/>
      <c r="K585" s="41"/>
      <c r="L585" s="41"/>
      <c r="M585" s="41"/>
      <c r="N585" s="41"/>
      <c r="O585" s="41"/>
      <c r="P585" s="41"/>
      <c r="Q585" s="40">
        <f t="shared" si="541"/>
        <v>0</v>
      </c>
      <c r="R585" s="51"/>
      <c r="S585" s="41"/>
      <c r="T585" s="41"/>
      <c r="U585" s="41"/>
      <c r="V585" s="41">
        <f t="shared" si="589"/>
        <v>0</v>
      </c>
      <c r="W585" s="51"/>
      <c r="X585" s="51"/>
      <c r="Y585" s="41"/>
      <c r="Z585" s="40"/>
      <c r="AA585" s="54">
        <f t="shared" si="591"/>
        <v>0</v>
      </c>
      <c r="AB585" s="54"/>
      <c r="AC585" s="54"/>
      <c r="AD585" s="54">
        <f t="shared" si="593"/>
        <v>0</v>
      </c>
      <c r="AE585" s="54"/>
      <c r="AF585" s="54"/>
      <c r="AG585" s="54"/>
      <c r="AH585" s="42"/>
      <c r="AI585" s="56"/>
    </row>
    <row r="586" spans="1:35" x14ac:dyDescent="0.25">
      <c r="A586" s="31"/>
      <c r="B586" s="52"/>
      <c r="C586" s="33"/>
      <c r="D586" s="33"/>
      <c r="E586" s="33"/>
      <c r="F586" s="35"/>
      <c r="G586" s="35"/>
      <c r="H586" s="35"/>
      <c r="I586" s="51"/>
      <c r="J586" s="41"/>
      <c r="K586" s="41"/>
      <c r="L586" s="41"/>
      <c r="M586" s="41"/>
      <c r="N586" s="41"/>
      <c r="O586" s="41"/>
      <c r="P586" s="41"/>
      <c r="Q586" s="40">
        <f t="shared" si="541"/>
        <v>0</v>
      </c>
      <c r="R586" s="51"/>
      <c r="S586" s="41"/>
      <c r="T586" s="41"/>
      <c r="U586" s="41"/>
      <c r="V586" s="41">
        <f t="shared" si="589"/>
        <v>0</v>
      </c>
      <c r="W586" s="51"/>
      <c r="X586" s="51"/>
      <c r="Y586" s="41"/>
      <c r="Z586" s="40"/>
      <c r="AA586" s="54">
        <f t="shared" si="591"/>
        <v>0</v>
      </c>
      <c r="AB586" s="54"/>
      <c r="AC586" s="54"/>
      <c r="AD586" s="54">
        <f t="shared" si="593"/>
        <v>0</v>
      </c>
      <c r="AE586" s="54"/>
      <c r="AF586" s="54"/>
      <c r="AG586" s="54"/>
      <c r="AH586" s="42"/>
      <c r="AI586" s="56"/>
    </row>
    <row r="587" spans="1:35" x14ac:dyDescent="0.25">
      <c r="A587" s="31">
        <v>67</v>
      </c>
      <c r="B587" s="52">
        <v>311.89999999999998</v>
      </c>
      <c r="C587" s="33">
        <v>2.2999999999999998</v>
      </c>
      <c r="D587" s="33">
        <v>9.2899999999999991</v>
      </c>
      <c r="E587" s="33">
        <v>2.75</v>
      </c>
      <c r="F587" s="35">
        <v>0.77</v>
      </c>
      <c r="G587" s="35"/>
      <c r="H587" s="35"/>
      <c r="I587" s="51">
        <v>4722.18</v>
      </c>
      <c r="J587" s="41">
        <f>I587-K587-L587-M587-N587</f>
        <v>726.74100000000089</v>
      </c>
      <c r="K587" s="41">
        <f>B587*D587</f>
        <v>2897.5509999999995</v>
      </c>
      <c r="L587" s="41">
        <f>E587*B587</f>
        <v>857.72499999999991</v>
      </c>
      <c r="M587" s="41">
        <f>F587*B587</f>
        <v>240.16299999999998</v>
      </c>
      <c r="N587" s="41">
        <f>G587*B587</f>
        <v>0</v>
      </c>
      <c r="O587" s="41"/>
      <c r="P587" s="41">
        <f t="shared" si="537"/>
        <v>1</v>
      </c>
      <c r="Q587" s="40">
        <f t="shared" si="541"/>
        <v>4722.18</v>
      </c>
      <c r="R587" s="51">
        <v>4722.18</v>
      </c>
      <c r="S587" s="41">
        <f>R587-T587-U587-V587-W587-X587</f>
        <v>726.74100000000089</v>
      </c>
      <c r="T587" s="41">
        <f>P587*K587</f>
        <v>2897.5509999999995</v>
      </c>
      <c r="U587" s="41">
        <f>L587*P587</f>
        <v>857.72499999999991</v>
      </c>
      <c r="V587" s="41">
        <f t="shared" si="589"/>
        <v>240.16299999999998</v>
      </c>
      <c r="W587" s="51"/>
      <c r="X587" s="51"/>
      <c r="Y587" s="41"/>
      <c r="Z587" s="40">
        <f>SUM(S587:Y587)</f>
        <v>4722.1799999999994</v>
      </c>
      <c r="AA587" s="54">
        <f t="shared" si="591"/>
        <v>726.74099999999999</v>
      </c>
      <c r="AB587" s="54">
        <f>T587</f>
        <v>2897.5509999999995</v>
      </c>
      <c r="AC587" s="54">
        <f>U587</f>
        <v>857.72499999999991</v>
      </c>
      <c r="AD587" s="54">
        <f t="shared" si="593"/>
        <v>240.16299999999998</v>
      </c>
      <c r="AE587" s="54">
        <f>W587</f>
        <v>0</v>
      </c>
      <c r="AF587" s="54">
        <f>X587</f>
        <v>0</v>
      </c>
      <c r="AG587" s="54"/>
      <c r="AH587" s="42">
        <f>SUM(AA587:AG587)</f>
        <v>4722.1799999999994</v>
      </c>
      <c r="AI587" s="56">
        <f>I587-Z587</f>
        <v>0</v>
      </c>
    </row>
    <row r="588" spans="1:35" x14ac:dyDescent="0.25">
      <c r="A588" s="32" t="s">
        <v>37</v>
      </c>
      <c r="B588" s="156">
        <f>SUM(B576:B587)</f>
        <v>4014.9</v>
      </c>
      <c r="C588" s="33"/>
      <c r="D588" s="34"/>
      <c r="E588" s="34"/>
      <c r="F588" s="35"/>
      <c r="G588" s="35"/>
      <c r="H588" s="35"/>
      <c r="I588" s="43">
        <f t="shared" ref="I588:O588" si="598">SUM(I576:I587)</f>
        <v>70968.989999999991</v>
      </c>
      <c r="J588" s="43">
        <f t="shared" si="598"/>
        <v>2799.7159999999976</v>
      </c>
      <c r="K588" s="43">
        <f t="shared" si="598"/>
        <v>35616.552000000003</v>
      </c>
      <c r="L588" s="43">
        <f t="shared" si="598"/>
        <v>19595.585999999999</v>
      </c>
      <c r="M588" s="43">
        <f t="shared" si="598"/>
        <v>3091.4730000000004</v>
      </c>
      <c r="N588" s="43">
        <f t="shared" si="598"/>
        <v>9865.6630000000005</v>
      </c>
      <c r="O588" s="43">
        <f t="shared" si="598"/>
        <v>0</v>
      </c>
      <c r="P588" s="41">
        <f t="shared" si="537"/>
        <v>1.3210631854842516</v>
      </c>
      <c r="Q588" s="40">
        <f t="shared" si="541"/>
        <v>70968.989999999991</v>
      </c>
      <c r="R588" s="43">
        <f>SUM(R576:R587)</f>
        <v>93754.51999999999</v>
      </c>
      <c r="S588" s="43">
        <f>SUM(S576:S587)</f>
        <v>-6454.6887134519748</v>
      </c>
      <c r="T588" s="43">
        <f>SUM(T576:T587)</f>
        <v>44240.576010937526</v>
      </c>
      <c r="U588" s="43">
        <f>SUM(U576:U587)</f>
        <v>24078.988558937352</v>
      </c>
      <c r="V588" s="43">
        <f>SUM(V576:V587)</f>
        <v>3848.0141435770897</v>
      </c>
      <c r="W588" s="43">
        <f t="shared" ref="W588:X588" si="599">SUM(W576:W587)</f>
        <v>0</v>
      </c>
      <c r="X588" s="43">
        <f t="shared" si="599"/>
        <v>28041.629999999997</v>
      </c>
      <c r="Y588" s="41"/>
      <c r="Z588" s="40">
        <f t="shared" ref="Z588:AF588" si="600">SUM(Z576:Z587)</f>
        <v>93754.52</v>
      </c>
      <c r="AA588" s="55">
        <f t="shared" si="600"/>
        <v>-5698.1475698748864</v>
      </c>
      <c r="AB588" s="55">
        <f t="shared" si="600"/>
        <v>44240.576010937526</v>
      </c>
      <c r="AC588" s="55">
        <f t="shared" si="600"/>
        <v>24078.988558937352</v>
      </c>
      <c r="AD588" s="55">
        <f t="shared" si="600"/>
        <v>3091.4730000000004</v>
      </c>
      <c r="AE588" s="55">
        <f t="shared" si="600"/>
        <v>0</v>
      </c>
      <c r="AF588" s="55">
        <f t="shared" si="600"/>
        <v>28041.629999999997</v>
      </c>
      <c r="AG588" s="54"/>
      <c r="AH588" s="42">
        <f>SUM(AH576:AH587)</f>
        <v>93754.52</v>
      </c>
      <c r="AI588" s="56">
        <f>SUM(AI576:AI587)</f>
        <v>-22785.530000000002</v>
      </c>
    </row>
    <row r="589" spans="1:35" x14ac:dyDescent="0.25">
      <c r="A589" t="s">
        <v>60</v>
      </c>
      <c r="N589" s="65"/>
      <c r="O589" s="65"/>
      <c r="P589" s="41"/>
      <c r="Q589" s="87"/>
      <c r="R589" s="65"/>
      <c r="S589" s="65"/>
    </row>
    <row r="590" spans="1:35" x14ac:dyDescent="0.25">
      <c r="A590" s="31">
        <v>1</v>
      </c>
      <c r="B590" s="52">
        <v>9</v>
      </c>
      <c r="C590" s="33">
        <v>2.2999999999999998</v>
      </c>
      <c r="D590" s="33">
        <v>10.18</v>
      </c>
      <c r="E590" s="33">
        <v>10.050000000000001</v>
      </c>
      <c r="F590" s="35">
        <v>0.77</v>
      </c>
      <c r="G590" s="35"/>
      <c r="H590" s="35"/>
      <c r="I590" s="51">
        <v>209.7</v>
      </c>
      <c r="J590" s="41">
        <f t="shared" ref="J590" si="601">I590-K590-L590-M590-N590</f>
        <v>20.699999999999982</v>
      </c>
      <c r="K590" s="41">
        <f t="shared" ref="K590" si="602">B590*D590</f>
        <v>91.62</v>
      </c>
      <c r="L590" s="41">
        <f t="shared" ref="L590" si="603">E590*B590</f>
        <v>90.45</v>
      </c>
      <c r="M590" s="41">
        <f t="shared" ref="M590" si="604">F590*B590</f>
        <v>6.93</v>
      </c>
      <c r="N590" s="41">
        <f>G590*B590</f>
        <v>0</v>
      </c>
      <c r="O590" s="41"/>
      <c r="P590" s="41">
        <f t="shared" si="537"/>
        <v>2</v>
      </c>
      <c r="Q590" s="40">
        <f t="shared" si="541"/>
        <v>209.7</v>
      </c>
      <c r="R590" s="51">
        <v>419.4</v>
      </c>
      <c r="S590" s="41">
        <f>R590-T590-U590-V590-W590-X590</f>
        <v>41.399999999999963</v>
      </c>
      <c r="T590" s="41">
        <f>P590*K590</f>
        <v>183.24</v>
      </c>
      <c r="U590" s="41">
        <f>L590*P590</f>
        <v>180.9</v>
      </c>
      <c r="V590" s="41">
        <f>P590*M590</f>
        <v>13.86</v>
      </c>
      <c r="W590" s="51"/>
      <c r="X590" s="51"/>
      <c r="Y590" s="41"/>
      <c r="Z590" s="40">
        <f>SUM(S590:Y590)</f>
        <v>419.4</v>
      </c>
      <c r="AA590" s="54">
        <f>Z590-AB590-AC590-AD590-AE590-AF590</f>
        <v>48.329999999999963</v>
      </c>
      <c r="AB590" s="54">
        <f t="shared" ref="AB590:AF592" si="605">T590</f>
        <v>183.24</v>
      </c>
      <c r="AC590" s="54">
        <f t="shared" si="605"/>
        <v>180.9</v>
      </c>
      <c r="AD590" s="54">
        <f>M590</f>
        <v>6.93</v>
      </c>
      <c r="AE590" s="54">
        <f t="shared" si="605"/>
        <v>0</v>
      </c>
      <c r="AF590" s="54">
        <f t="shared" si="605"/>
        <v>0</v>
      </c>
      <c r="AG590" s="54"/>
      <c r="AH590" s="42">
        <f>SUM(AA590:AG590)</f>
        <v>419.4</v>
      </c>
      <c r="AI590" s="56">
        <f>I590-Z590</f>
        <v>-209.7</v>
      </c>
    </row>
    <row r="591" spans="1:35" x14ac:dyDescent="0.25">
      <c r="A591" s="31">
        <v>2</v>
      </c>
      <c r="B591" s="52">
        <v>162.80000000000001</v>
      </c>
      <c r="C591" s="33">
        <v>2.2999999999999998</v>
      </c>
      <c r="D591" s="33">
        <v>9.98</v>
      </c>
      <c r="E591" s="33">
        <v>10.41</v>
      </c>
      <c r="F591" s="35">
        <v>0.77</v>
      </c>
      <c r="G591" s="35"/>
      <c r="H591" s="35"/>
      <c r="I591" s="51">
        <v>3846.97</v>
      </c>
      <c r="J591" s="41">
        <f>I591-K591-L591-M591-N591</f>
        <v>402.12199999999962</v>
      </c>
      <c r="K591" s="41">
        <f>B591*D591</f>
        <v>1624.7440000000001</v>
      </c>
      <c r="L591" s="41">
        <f>E591*B591</f>
        <v>1694.748</v>
      </c>
      <c r="M591" s="41">
        <f>F591*B591</f>
        <v>125.35600000000001</v>
      </c>
      <c r="N591" s="41">
        <f>G591*B591</f>
        <v>0</v>
      </c>
      <c r="O591" s="41"/>
      <c r="P591" s="41">
        <f t="shared" si="537"/>
        <v>6.4497513627608222E-2</v>
      </c>
      <c r="Q591" s="40">
        <f t="shared" si="541"/>
        <v>3846.97</v>
      </c>
      <c r="R591" s="51">
        <v>248.12</v>
      </c>
      <c r="S591" s="41">
        <f>R591-T591-U591-V591-W591-X591</f>
        <v>25.935869174961081</v>
      </c>
      <c r="T591" s="41">
        <f>P591*K591</f>
        <v>104.7919482813747</v>
      </c>
      <c r="U591" s="41">
        <f>L591*P591</f>
        <v>109.30703222536178</v>
      </c>
      <c r="V591" s="41">
        <f>P591*M591</f>
        <v>8.0851503183024569</v>
      </c>
      <c r="W591" s="51"/>
      <c r="X591" s="51"/>
      <c r="Y591" s="41"/>
      <c r="Z591" s="40">
        <f>SUM(S591:Y591)</f>
        <v>248.12</v>
      </c>
      <c r="AA591" s="54">
        <f>Z591-AB591-AC591-AD591-AE591-AF591</f>
        <v>-91.334980506736471</v>
      </c>
      <c r="AB591" s="54">
        <f t="shared" si="605"/>
        <v>104.7919482813747</v>
      </c>
      <c r="AC591" s="54">
        <f t="shared" si="605"/>
        <v>109.30703222536178</v>
      </c>
      <c r="AD591" s="54">
        <f>M591</f>
        <v>125.35600000000001</v>
      </c>
      <c r="AE591" s="54">
        <f t="shared" si="605"/>
        <v>0</v>
      </c>
      <c r="AF591" s="54">
        <f t="shared" si="605"/>
        <v>0</v>
      </c>
      <c r="AG591" s="54"/>
      <c r="AH591" s="42">
        <f>SUM(AA591:AG591)</f>
        <v>248.12</v>
      </c>
      <c r="AI591" s="56">
        <f>I591-Z591</f>
        <v>3598.85</v>
      </c>
    </row>
    <row r="592" spans="1:35" x14ac:dyDescent="0.25">
      <c r="A592" s="31">
        <v>3</v>
      </c>
      <c r="B592" s="52"/>
      <c r="C592" s="33"/>
      <c r="D592" s="33"/>
      <c r="E592" s="33"/>
      <c r="F592" s="35"/>
      <c r="G592" s="35"/>
      <c r="H592" s="35"/>
      <c r="I592" s="51"/>
      <c r="J592" s="41">
        <v>0</v>
      </c>
      <c r="K592" s="41">
        <v>0</v>
      </c>
      <c r="L592" s="41">
        <f>E592*B592</f>
        <v>0</v>
      </c>
      <c r="M592" s="41">
        <v>0</v>
      </c>
      <c r="N592" s="41">
        <f>G592*B592</f>
        <v>0</v>
      </c>
      <c r="O592" s="41"/>
      <c r="P592" s="41"/>
      <c r="Q592" s="40">
        <f t="shared" si="541"/>
        <v>0</v>
      </c>
      <c r="R592" s="51"/>
      <c r="S592" s="41">
        <f>R592-T592-U592-V592-W592-X592</f>
        <v>0</v>
      </c>
      <c r="T592" s="41">
        <f>P592*K592</f>
        <v>0</v>
      </c>
      <c r="U592" s="41">
        <f>L592*P592</f>
        <v>0</v>
      </c>
      <c r="V592" s="41">
        <f>P592*M592</f>
        <v>0</v>
      </c>
      <c r="W592" s="51"/>
      <c r="X592" s="51"/>
      <c r="Y592" s="41"/>
      <c r="Z592" s="40">
        <f>SUM(S592:Y592)</f>
        <v>0</v>
      </c>
      <c r="AA592" s="54">
        <f>Z592-AB592-AC592-AD592-AE592-AF592</f>
        <v>0</v>
      </c>
      <c r="AB592" s="54">
        <f t="shared" si="605"/>
        <v>0</v>
      </c>
      <c r="AC592" s="54">
        <f t="shared" si="605"/>
        <v>0</v>
      </c>
      <c r="AD592" s="54">
        <f>M592</f>
        <v>0</v>
      </c>
      <c r="AE592" s="54">
        <f t="shared" si="605"/>
        <v>0</v>
      </c>
      <c r="AF592" s="54">
        <f t="shared" si="605"/>
        <v>0</v>
      </c>
      <c r="AG592" s="54"/>
      <c r="AH592" s="42">
        <f>SUM(AA592:AG592)</f>
        <v>0</v>
      </c>
      <c r="AI592" s="56">
        <f>I592-Z592</f>
        <v>0</v>
      </c>
    </row>
    <row r="593" spans="1:35" x14ac:dyDescent="0.25">
      <c r="A593" s="32" t="s">
        <v>37</v>
      </c>
      <c r="B593" s="156">
        <f>SUM(B589:B592)</f>
        <v>171.8</v>
      </c>
      <c r="C593" s="33"/>
      <c r="D593" s="34"/>
      <c r="E593" s="34"/>
      <c r="F593" s="35"/>
      <c r="G593" s="35"/>
      <c r="H593" s="35"/>
      <c r="I593" s="43">
        <f>SUM(I590:I592)</f>
        <v>4056.6699999999996</v>
      </c>
      <c r="J593" s="43">
        <f t="shared" ref="J593:O593" si="606">SUM(J590:J592)</f>
        <v>422.8219999999996</v>
      </c>
      <c r="K593" s="43">
        <f t="shared" si="606"/>
        <v>1716.364</v>
      </c>
      <c r="L593" s="43">
        <f t="shared" si="606"/>
        <v>1785.1980000000001</v>
      </c>
      <c r="M593" s="43">
        <f t="shared" si="606"/>
        <v>132.286</v>
      </c>
      <c r="N593" s="43">
        <f t="shared" si="606"/>
        <v>0</v>
      </c>
      <c r="O593" s="43">
        <f t="shared" si="606"/>
        <v>0</v>
      </c>
      <c r="P593" s="41">
        <f t="shared" si="537"/>
        <v>0.16454875550636361</v>
      </c>
      <c r="Q593" s="40">
        <f t="shared" si="541"/>
        <v>4056.6699999999996</v>
      </c>
      <c r="R593" s="43">
        <f>SUM(R590:R592)</f>
        <v>667.52</v>
      </c>
      <c r="S593" s="43">
        <f>SUM(S590:S592)</f>
        <v>67.335869174961047</v>
      </c>
      <c r="T593" s="43">
        <f>SUM(T590:T592)</f>
        <v>288.0319482813747</v>
      </c>
      <c r="U593" s="43">
        <f>SUM(U590:U592)</f>
        <v>290.20703222536179</v>
      </c>
      <c r="V593" s="43">
        <f>SUM(V590:V592)</f>
        <v>21.945150318302456</v>
      </c>
      <c r="W593" s="43"/>
      <c r="X593" s="43"/>
      <c r="Y593" s="41"/>
      <c r="Z593" s="40">
        <f>SUM(Z590:Z592)</f>
        <v>667.52</v>
      </c>
      <c r="AA593" s="55">
        <f>SUM(AA590:AA592)</f>
        <v>-43.004980506736509</v>
      </c>
      <c r="AB593" s="55">
        <f>SUM(AB590:AB592)</f>
        <v>288.0319482813747</v>
      </c>
      <c r="AC593" s="55">
        <f>SUM(AC590:AC592)</f>
        <v>290.20703222536179</v>
      </c>
      <c r="AD593" s="55">
        <f>SUM(AD590:AD592)</f>
        <v>132.286</v>
      </c>
      <c r="AE593" s="55">
        <f>SUM(AE591:AE592)</f>
        <v>0</v>
      </c>
      <c r="AF593" s="55">
        <f>SUM(AF590:AF592)</f>
        <v>0</v>
      </c>
      <c r="AG593" s="54"/>
      <c r="AH593" s="42">
        <f>SUM(AH590:AH592)</f>
        <v>667.52</v>
      </c>
      <c r="AI593" s="56">
        <f>SUM(AI590:AI592)</f>
        <v>3389.15</v>
      </c>
    </row>
    <row r="594" spans="1:35" x14ac:dyDescent="0.25">
      <c r="A594" s="67" t="s">
        <v>61</v>
      </c>
      <c r="B594" s="68">
        <f>B542+B560+B568+B574+B588+B593</f>
        <v>10312</v>
      </c>
      <c r="C594" s="67"/>
      <c r="D594" s="67"/>
      <c r="E594" s="67"/>
      <c r="F594" s="67"/>
      <c r="G594" s="67"/>
      <c r="H594" s="67"/>
      <c r="I594" s="68">
        <f t="shared" ref="I594:O594" si="607">I542+I560+I568+I574+I588+I593</f>
        <v>169119.74000000002</v>
      </c>
      <c r="J594" s="68">
        <f t="shared" si="607"/>
        <v>35482.290999999997</v>
      </c>
      <c r="K594" s="68">
        <f t="shared" si="607"/>
        <v>91337.669000000024</v>
      </c>
      <c r="L594" s="68">
        <f t="shared" si="607"/>
        <v>41670.193999999996</v>
      </c>
      <c r="M594" s="68">
        <f t="shared" si="607"/>
        <v>7940.24</v>
      </c>
      <c r="N594" s="68">
        <f t="shared" si="607"/>
        <v>11189.716</v>
      </c>
      <c r="O594" s="68">
        <f t="shared" si="607"/>
        <v>0</v>
      </c>
      <c r="P594" s="80">
        <f>R594/I594</f>
        <v>1.4499378369432212</v>
      </c>
      <c r="Q594" s="83">
        <f t="shared" si="541"/>
        <v>169119.74000000002</v>
      </c>
      <c r="R594" s="68">
        <f>R542+R560+R568+R574+R588+R593</f>
        <v>245213.11</v>
      </c>
      <c r="S594" s="68">
        <f>S542+S560+S568+S574+S588+S593</f>
        <v>18292.945175414126</v>
      </c>
      <c r="T594" s="68">
        <f>T542+T560+T568+T574+T588+T593</f>
        <v>126124.18360844183</v>
      </c>
      <c r="U594" s="68">
        <f>U542+U560+U568+U574+U588+U593</f>
        <v>56574.796070862641</v>
      </c>
      <c r="V594" s="68">
        <f>V542+V560+V568+V574+V588+V593</f>
        <v>11007.295145281401</v>
      </c>
      <c r="W594" s="68">
        <f t="shared" ref="W594:X594" si="608">W542+W560+W568+W574+W588+W593</f>
        <v>0</v>
      </c>
      <c r="X594" s="68">
        <f t="shared" si="608"/>
        <v>33213.89</v>
      </c>
      <c r="Y594" s="68"/>
      <c r="Z594" s="68">
        <f t="shared" ref="Z594:AI594" si="609">Z542+Z560+Z568+Z574+Z588+Z593</f>
        <v>245213.11000000002</v>
      </c>
      <c r="AA594" s="68">
        <f t="shared" si="609"/>
        <v>21360.000320695537</v>
      </c>
      <c r="AB594" s="68">
        <f t="shared" si="609"/>
        <v>126124.18360844183</v>
      </c>
      <c r="AC594" s="68">
        <f t="shared" si="609"/>
        <v>56574.796070862641</v>
      </c>
      <c r="AD594" s="68">
        <f t="shared" si="609"/>
        <v>7940.24</v>
      </c>
      <c r="AE594" s="68">
        <f t="shared" si="609"/>
        <v>0</v>
      </c>
      <c r="AF594" s="68">
        <f t="shared" si="609"/>
        <v>33213.89</v>
      </c>
      <c r="AG594" s="68">
        <f t="shared" si="609"/>
        <v>0</v>
      </c>
      <c r="AH594" s="68">
        <f t="shared" si="609"/>
        <v>245213.11000000002</v>
      </c>
      <c r="AI594" s="68">
        <f t="shared" si="609"/>
        <v>-57593.000000000022</v>
      </c>
    </row>
    <row r="600" spans="1:35" ht="18.75" x14ac:dyDescent="0.3">
      <c r="A600" s="8"/>
      <c r="B600" s="114" t="s">
        <v>86</v>
      </c>
      <c r="C600" s="9"/>
      <c r="D600" s="9"/>
      <c r="E600" s="10" t="s">
        <v>95</v>
      </c>
      <c r="F600" s="10"/>
      <c r="G600" s="10"/>
      <c r="H600" s="10"/>
      <c r="I600" s="10"/>
      <c r="J600" s="10"/>
      <c r="K600" s="10"/>
      <c r="L600" s="10"/>
      <c r="M600" s="11"/>
      <c r="N600" s="11"/>
      <c r="O600" s="11"/>
      <c r="P600" s="11"/>
      <c r="Q600" s="11"/>
      <c r="R600" s="12"/>
      <c r="S600" s="13"/>
      <c r="T600" s="13"/>
      <c r="U600" s="13"/>
      <c r="V600" s="13"/>
      <c r="W600" s="13"/>
      <c r="X600" s="13"/>
      <c r="Y600" s="13"/>
      <c r="Z600" s="12"/>
      <c r="AA600" s="12"/>
      <c r="AB600" s="12"/>
      <c r="AC600" s="12"/>
      <c r="AD600" s="12"/>
      <c r="AE600" s="12"/>
      <c r="AF600" s="12"/>
      <c r="AG600" s="12"/>
      <c r="AH600" s="11"/>
    </row>
    <row r="601" spans="1:35" ht="18.75" x14ac:dyDescent="0.3">
      <c r="A601" s="15"/>
      <c r="B601" s="16"/>
      <c r="C601" s="16"/>
      <c r="D601" s="16"/>
      <c r="E601" s="16"/>
      <c r="F601" s="16"/>
      <c r="G601" s="16"/>
      <c r="H601" s="16"/>
      <c r="I601" s="16"/>
      <c r="J601" s="16"/>
      <c r="K601" s="114" t="s">
        <v>86</v>
      </c>
      <c r="L601" s="17"/>
      <c r="M601" s="11" t="s">
        <v>52</v>
      </c>
      <c r="N601" s="11"/>
      <c r="O601" s="11"/>
      <c r="P601" s="11"/>
      <c r="Q601" s="11"/>
      <c r="R601" s="12"/>
      <c r="S601" s="13"/>
      <c r="T601" s="14" t="s">
        <v>53</v>
      </c>
      <c r="U601" s="13"/>
      <c r="V601" s="13"/>
      <c r="W601" s="13"/>
      <c r="X601" s="13"/>
      <c r="Y601" s="13"/>
      <c r="Z601" s="12"/>
      <c r="AA601" s="12"/>
      <c r="AB601" s="12"/>
      <c r="AC601" s="12"/>
      <c r="AD601" s="12"/>
      <c r="AE601" s="12"/>
      <c r="AF601" s="12"/>
      <c r="AG601" s="12"/>
      <c r="AH601" s="11"/>
    </row>
    <row r="602" spans="1:35" ht="21.75" x14ac:dyDescent="0.25">
      <c r="A602" s="171" t="s">
        <v>1</v>
      </c>
      <c r="B602" s="171" t="s">
        <v>39</v>
      </c>
      <c r="C602" s="174" t="s">
        <v>2</v>
      </c>
      <c r="D602" s="175"/>
      <c r="E602" s="175"/>
      <c r="F602" s="175"/>
      <c r="G602" s="175"/>
      <c r="H602" s="176"/>
      <c r="I602" s="44" t="s">
        <v>51</v>
      </c>
      <c r="J602" s="44" t="s">
        <v>55</v>
      </c>
      <c r="K602" s="177" t="s">
        <v>46</v>
      </c>
      <c r="L602" s="169"/>
      <c r="M602" s="46" t="s">
        <v>47</v>
      </c>
      <c r="N602" s="46"/>
      <c r="O602" s="47"/>
      <c r="P602" s="187" t="s">
        <v>54</v>
      </c>
      <c r="Q602" s="170" t="s">
        <v>50</v>
      </c>
      <c r="R602" s="45" t="s">
        <v>51</v>
      </c>
      <c r="S602" s="48" t="s">
        <v>55</v>
      </c>
      <c r="T602" s="168" t="s">
        <v>46</v>
      </c>
      <c r="U602" s="169"/>
      <c r="V602" s="49" t="s">
        <v>47</v>
      </c>
      <c r="W602" s="49"/>
      <c r="X602" s="50" t="s">
        <v>49</v>
      </c>
      <c r="Y602" s="45"/>
      <c r="Z602" s="170" t="s">
        <v>42</v>
      </c>
      <c r="AA602" s="184" t="s">
        <v>3</v>
      </c>
      <c r="AB602" s="185"/>
      <c r="AC602" s="185"/>
      <c r="AD602" s="185"/>
      <c r="AE602" s="185"/>
      <c r="AF602" s="185"/>
      <c r="AG602" s="186"/>
      <c r="AH602" s="181" t="s">
        <v>44</v>
      </c>
      <c r="AI602" s="178" t="s">
        <v>43</v>
      </c>
    </row>
    <row r="603" spans="1:35" x14ac:dyDescent="0.25">
      <c r="A603" s="172"/>
      <c r="B603" s="172"/>
      <c r="C603" s="171" t="s">
        <v>4</v>
      </c>
      <c r="D603" s="171" t="s">
        <v>5</v>
      </c>
      <c r="E603" s="171" t="s">
        <v>6</v>
      </c>
      <c r="F603" s="171" t="s">
        <v>7</v>
      </c>
      <c r="G603" s="171"/>
      <c r="H603" s="171"/>
      <c r="I603" s="166"/>
      <c r="J603" s="166" t="s">
        <v>4</v>
      </c>
      <c r="K603" s="166" t="s">
        <v>5</v>
      </c>
      <c r="L603" s="166" t="s">
        <v>6</v>
      </c>
      <c r="M603" s="166" t="s">
        <v>7</v>
      </c>
      <c r="N603" s="166"/>
      <c r="O603" s="166"/>
      <c r="P603" s="188"/>
      <c r="Q603" s="170"/>
      <c r="R603" s="166"/>
      <c r="S603" s="166" t="s">
        <v>4</v>
      </c>
      <c r="T603" s="166" t="s">
        <v>5</v>
      </c>
      <c r="U603" s="166" t="s">
        <v>6</v>
      </c>
      <c r="V603" s="166" t="s">
        <v>7</v>
      </c>
      <c r="W603" s="166"/>
      <c r="X603" s="166" t="s">
        <v>98</v>
      </c>
      <c r="Y603" s="166"/>
      <c r="Z603" s="170"/>
      <c r="AA603" s="165" t="s">
        <v>4</v>
      </c>
      <c r="AB603" s="165" t="s">
        <v>5</v>
      </c>
      <c r="AC603" s="165" t="s">
        <v>6</v>
      </c>
      <c r="AD603" s="165" t="s">
        <v>7</v>
      </c>
      <c r="AE603" s="165" t="s">
        <v>8</v>
      </c>
      <c r="AF603" s="165" t="s">
        <v>9</v>
      </c>
      <c r="AG603" s="165" t="s">
        <v>10</v>
      </c>
      <c r="AH603" s="182"/>
      <c r="AI603" s="179"/>
    </row>
    <row r="604" spans="1:35" x14ac:dyDescent="0.25">
      <c r="A604" s="173"/>
      <c r="B604" s="173"/>
      <c r="C604" s="173"/>
      <c r="D604" s="173"/>
      <c r="E604" s="173"/>
      <c r="F604" s="173"/>
      <c r="G604" s="173"/>
      <c r="H604" s="173"/>
      <c r="I604" s="167"/>
      <c r="J604" s="167"/>
      <c r="K604" s="167"/>
      <c r="L604" s="167"/>
      <c r="M604" s="167"/>
      <c r="N604" s="167"/>
      <c r="O604" s="167"/>
      <c r="P604" s="189"/>
      <c r="Q604" s="170"/>
      <c r="R604" s="167"/>
      <c r="S604" s="167"/>
      <c r="T604" s="167"/>
      <c r="U604" s="167"/>
      <c r="V604" s="167"/>
      <c r="W604" s="167"/>
      <c r="X604" s="167"/>
      <c r="Y604" s="167"/>
      <c r="Z604" s="170"/>
      <c r="AA604" s="165"/>
      <c r="AB604" s="165"/>
      <c r="AC604" s="165"/>
      <c r="AD604" s="165"/>
      <c r="AE604" s="165"/>
      <c r="AF604" s="165"/>
      <c r="AG604" s="165"/>
      <c r="AH604" s="182"/>
      <c r="AI604" s="179"/>
    </row>
    <row r="605" spans="1:35" x14ac:dyDescent="0.25">
      <c r="A605" s="19" t="s">
        <v>11</v>
      </c>
      <c r="B605" s="19">
        <v>2</v>
      </c>
      <c r="C605" s="20">
        <v>3</v>
      </c>
      <c r="D605" s="21" t="s">
        <v>12</v>
      </c>
      <c r="E605" s="21" t="s">
        <v>13</v>
      </c>
      <c r="F605" s="21" t="s">
        <v>14</v>
      </c>
      <c r="G605" s="21" t="s">
        <v>15</v>
      </c>
      <c r="H605" s="21" t="s">
        <v>16</v>
      </c>
      <c r="I605" s="22" t="s">
        <v>17</v>
      </c>
      <c r="J605" s="22" t="s">
        <v>18</v>
      </c>
      <c r="K605" s="22" t="s">
        <v>19</v>
      </c>
      <c r="L605" s="22" t="s">
        <v>20</v>
      </c>
      <c r="M605" s="22" t="s">
        <v>21</v>
      </c>
      <c r="N605" s="22" t="s">
        <v>22</v>
      </c>
      <c r="O605" s="22" t="s">
        <v>23</v>
      </c>
      <c r="P605" s="22" t="s">
        <v>24</v>
      </c>
      <c r="Q605" s="23" t="s">
        <v>25</v>
      </c>
      <c r="R605" s="22" t="s">
        <v>26</v>
      </c>
      <c r="S605" s="22" t="s">
        <v>27</v>
      </c>
      <c r="T605" s="22" t="s">
        <v>28</v>
      </c>
      <c r="U605" s="22" t="s">
        <v>29</v>
      </c>
      <c r="V605" s="22" t="s">
        <v>30</v>
      </c>
      <c r="W605" s="22" t="s">
        <v>31</v>
      </c>
      <c r="X605" s="22" t="s">
        <v>32</v>
      </c>
      <c r="Y605" s="22" t="s">
        <v>33</v>
      </c>
      <c r="Z605" s="23" t="s">
        <v>34</v>
      </c>
      <c r="AA605" s="66">
        <v>36</v>
      </c>
      <c r="AB605" s="66">
        <v>37</v>
      </c>
      <c r="AC605" s="66">
        <v>38</v>
      </c>
      <c r="AD605" s="66">
        <v>39</v>
      </c>
      <c r="AE605" s="66">
        <v>40</v>
      </c>
      <c r="AF605" s="66">
        <v>41</v>
      </c>
      <c r="AG605" s="66">
        <v>42</v>
      </c>
      <c r="AH605" s="183"/>
      <c r="AI605" s="180"/>
    </row>
    <row r="606" spans="1:35" x14ac:dyDescent="0.25">
      <c r="A606" s="6" t="s">
        <v>35</v>
      </c>
      <c r="B606" s="37"/>
      <c r="C606" s="7"/>
      <c r="D606" s="24"/>
      <c r="E606" s="24"/>
      <c r="F606" s="24"/>
      <c r="G606" s="25"/>
      <c r="H606" s="25"/>
      <c r="I606" s="26"/>
      <c r="J606" s="26"/>
      <c r="K606" s="26"/>
      <c r="L606" s="26"/>
      <c r="M606" s="26"/>
      <c r="N606" s="26"/>
      <c r="O606" s="27"/>
      <c r="P606" s="27"/>
      <c r="Q606" s="28"/>
      <c r="R606" s="26"/>
      <c r="S606" s="26"/>
      <c r="T606" s="26"/>
      <c r="U606" s="26"/>
      <c r="V606" s="26"/>
      <c r="W606" s="26"/>
      <c r="X606" s="27"/>
      <c r="Y606" s="27"/>
      <c r="Z606" s="28"/>
      <c r="AA606" s="29"/>
      <c r="AB606" s="29"/>
      <c r="AC606" s="29"/>
      <c r="AD606" s="29"/>
      <c r="AE606" s="29"/>
      <c r="AF606" s="29"/>
      <c r="AG606" s="29"/>
      <c r="AH606" s="30"/>
      <c r="AI606" s="36"/>
    </row>
    <row r="607" spans="1:35" x14ac:dyDescent="0.25">
      <c r="A607" s="31">
        <v>1</v>
      </c>
      <c r="B607" s="52">
        <v>562</v>
      </c>
      <c r="C607" s="33">
        <v>2.2999999999999998</v>
      </c>
      <c r="D607" s="33">
        <v>9.4600000000000009</v>
      </c>
      <c r="E607" s="33">
        <v>3.46</v>
      </c>
      <c r="F607" s="35">
        <v>0.77</v>
      </c>
      <c r="G607" s="35"/>
      <c r="H607" s="35"/>
      <c r="I607" s="51">
        <v>8870.65</v>
      </c>
      <c r="J607" s="41">
        <f>I607-K607-L607-M607-N607</f>
        <v>1176.8699999999992</v>
      </c>
      <c r="K607" s="41">
        <f>B607*D607</f>
        <v>5316.52</v>
      </c>
      <c r="L607" s="41">
        <f>E607*B607</f>
        <v>1944.52</v>
      </c>
      <c r="M607" s="41">
        <f>F607*B607</f>
        <v>432.74</v>
      </c>
      <c r="N607" s="41">
        <f>G607*B607</f>
        <v>0</v>
      </c>
      <c r="O607" s="41"/>
      <c r="P607" s="41">
        <f>R607/I607</f>
        <v>0.58836274681111311</v>
      </c>
      <c r="Q607" s="40">
        <f t="shared" ref="Q607:Q618" si="610">I607</f>
        <v>8870.65</v>
      </c>
      <c r="R607" s="51">
        <v>5219.16</v>
      </c>
      <c r="S607" s="41">
        <f>R607-T607-U607-V607-W607-X607</f>
        <v>692.4264658395939</v>
      </c>
      <c r="T607" s="41">
        <f>P607*K607</f>
        <v>3128.0423106762191</v>
      </c>
      <c r="U607" s="41">
        <f>L607*P607</f>
        <v>1144.0831284291457</v>
      </c>
      <c r="V607" s="41">
        <f t="shared" ref="V607:V617" si="611">P607*M607</f>
        <v>254.6080950550411</v>
      </c>
      <c r="W607" s="51"/>
      <c r="X607" s="51"/>
      <c r="Y607" s="41"/>
      <c r="Z607" s="40">
        <f>SUM(S607:Y607)</f>
        <v>5219.1600000000008</v>
      </c>
      <c r="AA607" s="54">
        <f t="shared" ref="AA607:AA617" si="612">Z607-AB607-AC607-AD607-AE607-AF607</f>
        <v>514.29456089463588</v>
      </c>
      <c r="AB607" s="54">
        <f t="shared" ref="AB607:AF610" si="613">T607</f>
        <v>3128.0423106762191</v>
      </c>
      <c r="AC607" s="54">
        <f t="shared" si="613"/>
        <v>1144.0831284291457</v>
      </c>
      <c r="AD607" s="54">
        <f t="shared" ref="AD607:AD617" si="614">M607</f>
        <v>432.74</v>
      </c>
      <c r="AE607" s="54">
        <f t="shared" si="613"/>
        <v>0</v>
      </c>
      <c r="AF607" s="54">
        <f t="shared" si="613"/>
        <v>0</v>
      </c>
      <c r="AG607" s="54"/>
      <c r="AH607" s="42">
        <f>SUM(AA607:AG607)</f>
        <v>5219.16</v>
      </c>
      <c r="AI607" s="56">
        <f>I607-Z607</f>
        <v>3651.4899999999989</v>
      </c>
    </row>
    <row r="608" spans="1:35" x14ac:dyDescent="0.25">
      <c r="A608" s="31">
        <v>2</v>
      </c>
      <c r="B608" s="52">
        <v>401.9</v>
      </c>
      <c r="C608" s="33">
        <v>2.2999999999999998</v>
      </c>
      <c r="D608" s="33">
        <v>8.23</v>
      </c>
      <c r="E608" s="33">
        <v>3.54</v>
      </c>
      <c r="F608" s="35">
        <v>0.77</v>
      </c>
      <c r="G608" s="35"/>
      <c r="H608" s="35"/>
      <c r="I608" s="51">
        <v>5976.25</v>
      </c>
      <c r="J608" s="41">
        <f>I608-K608-L608-M608-N608</f>
        <v>936.42399999999998</v>
      </c>
      <c r="K608" s="41">
        <f>B608*D608</f>
        <v>3307.6370000000002</v>
      </c>
      <c r="L608" s="41">
        <f>E608*B608</f>
        <v>1422.7259999999999</v>
      </c>
      <c r="M608" s="41">
        <f>F608*B608</f>
        <v>309.46299999999997</v>
      </c>
      <c r="N608" s="41">
        <f>G608*B608</f>
        <v>0</v>
      </c>
      <c r="O608" s="41"/>
      <c r="P608" s="41">
        <f t="shared" ref="P608:P669" si="615">R608/I608</f>
        <v>0.3329194729136164</v>
      </c>
      <c r="Q608" s="40">
        <f t="shared" si="610"/>
        <v>5976.25</v>
      </c>
      <c r="R608" s="51">
        <v>1989.61</v>
      </c>
      <c r="S608" s="41">
        <f>R608-T608-U608-V608-W608-X608</f>
        <v>311.7537845036602</v>
      </c>
      <c r="T608" s="41">
        <f>P608*K608</f>
        <v>1101.1767666295755</v>
      </c>
      <c r="U608" s="41">
        <f>L608*P608</f>
        <v>473.65319002049779</v>
      </c>
      <c r="V608" s="41">
        <f t="shared" si="611"/>
        <v>103.02625884626646</v>
      </c>
      <c r="W608" s="51"/>
      <c r="X608" s="51"/>
      <c r="Y608" s="41"/>
      <c r="Z608" s="40">
        <f>SUM(S608:Y608)</f>
        <v>1989.61</v>
      </c>
      <c r="AA608" s="54">
        <f t="shared" si="612"/>
        <v>105.31704334992668</v>
      </c>
      <c r="AB608" s="54">
        <f t="shared" si="613"/>
        <v>1101.1767666295755</v>
      </c>
      <c r="AC608" s="54">
        <f t="shared" si="613"/>
        <v>473.65319002049779</v>
      </c>
      <c r="AD608" s="54">
        <f t="shared" si="614"/>
        <v>309.46299999999997</v>
      </c>
      <c r="AE608" s="54">
        <f t="shared" si="613"/>
        <v>0</v>
      </c>
      <c r="AF608" s="54">
        <f t="shared" si="613"/>
        <v>0</v>
      </c>
      <c r="AG608" s="54"/>
      <c r="AH608" s="42">
        <f>SUM(AA608:AG608)</f>
        <v>1989.61</v>
      </c>
      <c r="AI608" s="56">
        <f>I608-Z608</f>
        <v>3986.6400000000003</v>
      </c>
    </row>
    <row r="609" spans="1:35" x14ac:dyDescent="0.25">
      <c r="A609" s="31">
        <v>5</v>
      </c>
      <c r="B609" s="52">
        <v>329.8</v>
      </c>
      <c r="C609" s="33">
        <v>2.2999999999999998</v>
      </c>
      <c r="D609" s="33">
        <v>8.81</v>
      </c>
      <c r="E609" s="33">
        <v>3.12</v>
      </c>
      <c r="F609" s="35">
        <v>0.77</v>
      </c>
      <c r="G609" s="35"/>
      <c r="H609" s="35"/>
      <c r="I609" s="51">
        <v>4933.8100000000004</v>
      </c>
      <c r="J609" s="41">
        <f>I609-K609-L609-M609-N609-O609</f>
        <v>745.3499999999998</v>
      </c>
      <c r="K609" s="41">
        <f>B609*D609</f>
        <v>2905.5380000000005</v>
      </c>
      <c r="L609" s="41">
        <f>E609*B609</f>
        <v>1028.9760000000001</v>
      </c>
      <c r="M609" s="41">
        <f>F609*B609</f>
        <v>253.94600000000003</v>
      </c>
      <c r="N609" s="41">
        <f>G609*B609</f>
        <v>0</v>
      </c>
      <c r="O609" s="41">
        <f>H609*B609</f>
        <v>0</v>
      </c>
      <c r="P609" s="41">
        <f t="shared" si="615"/>
        <v>0</v>
      </c>
      <c r="Q609" s="40">
        <f t="shared" si="610"/>
        <v>4933.8100000000004</v>
      </c>
      <c r="R609" s="51"/>
      <c r="S609" s="41">
        <f t="shared" ref="S609:S610" si="616">R609-T609-U609-V609-W609-X609</f>
        <v>0</v>
      </c>
      <c r="T609" s="41">
        <f>P609*K609</f>
        <v>0</v>
      </c>
      <c r="U609" s="41">
        <f>L609*P609</f>
        <v>0</v>
      </c>
      <c r="V609" s="41">
        <f t="shared" si="611"/>
        <v>0</v>
      </c>
      <c r="W609" s="51"/>
      <c r="X609" s="51"/>
      <c r="Y609" s="41"/>
      <c r="Z609" s="40">
        <f>SUM(S609:Y609)</f>
        <v>0</v>
      </c>
      <c r="AA609" s="54">
        <f t="shared" si="612"/>
        <v>-253.94600000000003</v>
      </c>
      <c r="AB609" s="54">
        <f t="shared" si="613"/>
        <v>0</v>
      </c>
      <c r="AC609" s="54">
        <f t="shared" si="613"/>
        <v>0</v>
      </c>
      <c r="AD609" s="54">
        <f t="shared" si="614"/>
        <v>253.94600000000003</v>
      </c>
      <c r="AE609" s="54">
        <f t="shared" si="613"/>
        <v>0</v>
      </c>
      <c r="AF609" s="54">
        <f t="shared" si="613"/>
        <v>0</v>
      </c>
      <c r="AG609" s="54"/>
      <c r="AH609" s="42">
        <f>SUM(AA609:AG609)</f>
        <v>0</v>
      </c>
      <c r="AI609" s="56">
        <f>I609-Z609</f>
        <v>4933.8100000000004</v>
      </c>
    </row>
    <row r="610" spans="1:35" x14ac:dyDescent="0.25">
      <c r="A610" s="31">
        <v>7</v>
      </c>
      <c r="B610" s="52">
        <v>264.10000000000002</v>
      </c>
      <c r="C610" s="33">
        <v>2.2999999999999998</v>
      </c>
      <c r="D610" s="33">
        <v>8.91</v>
      </c>
      <c r="E610" s="33">
        <v>2.96</v>
      </c>
      <c r="F610" s="35">
        <v>0.77</v>
      </c>
      <c r="G610" s="35"/>
      <c r="H610" s="35"/>
      <c r="I610" s="51">
        <v>3940.38</v>
      </c>
      <c r="J610" s="41">
        <f>I610-K610-L610-M610-N610-O610</f>
        <v>602.15599999999972</v>
      </c>
      <c r="K610" s="41">
        <f>B610*D610</f>
        <v>2353.1310000000003</v>
      </c>
      <c r="L610" s="41">
        <f>E610*B610</f>
        <v>781.7360000000001</v>
      </c>
      <c r="M610" s="41">
        <f>F610*B610</f>
        <v>203.35700000000003</v>
      </c>
      <c r="N610" s="41">
        <f>G610*B610</f>
        <v>0</v>
      </c>
      <c r="O610" s="41">
        <f>H610*B610</f>
        <v>0</v>
      </c>
      <c r="P610" s="41">
        <f t="shared" si="615"/>
        <v>2.009141250336262</v>
      </c>
      <c r="Q610" s="40">
        <f t="shared" si="610"/>
        <v>3940.38</v>
      </c>
      <c r="R610" s="51">
        <v>7916.78</v>
      </c>
      <c r="S610" s="41">
        <f t="shared" si="616"/>
        <v>1209.8164587374808</v>
      </c>
      <c r="T610" s="41">
        <f>P610*K610</f>
        <v>4727.7725595450192</v>
      </c>
      <c r="U610" s="41">
        <f>L610*P610</f>
        <v>1570.6180444728684</v>
      </c>
      <c r="V610" s="41">
        <f t="shared" si="611"/>
        <v>408.57293724463131</v>
      </c>
      <c r="W610" s="51"/>
      <c r="X610" s="51"/>
      <c r="Y610" s="41"/>
      <c r="Z610" s="40">
        <f>SUM(S610:Y610)</f>
        <v>7916.7800000000007</v>
      </c>
      <c r="AA610" s="54">
        <f t="shared" si="612"/>
        <v>1415.032395982113</v>
      </c>
      <c r="AB610" s="54">
        <f t="shared" si="613"/>
        <v>4727.7725595450192</v>
      </c>
      <c r="AC610" s="54">
        <f t="shared" si="613"/>
        <v>1570.6180444728684</v>
      </c>
      <c r="AD610" s="54">
        <f t="shared" si="614"/>
        <v>203.35700000000003</v>
      </c>
      <c r="AE610" s="54">
        <f t="shared" si="613"/>
        <v>0</v>
      </c>
      <c r="AF610" s="54">
        <f t="shared" si="613"/>
        <v>0</v>
      </c>
      <c r="AG610" s="54"/>
      <c r="AH610" s="42">
        <f>SUM(AA610:AG610)</f>
        <v>7916.7800000000007</v>
      </c>
      <c r="AI610" s="56">
        <f>I610-Z610</f>
        <v>-3976.4000000000005</v>
      </c>
    </row>
    <row r="611" spans="1:35" x14ac:dyDescent="0.25">
      <c r="A611" s="31"/>
      <c r="B611" s="52"/>
      <c r="C611" s="33"/>
      <c r="D611" s="33"/>
      <c r="E611" s="33"/>
      <c r="F611" s="35"/>
      <c r="G611" s="35"/>
      <c r="H611" s="35"/>
      <c r="I611" s="51"/>
      <c r="J611" s="41"/>
      <c r="K611" s="41"/>
      <c r="L611" s="41"/>
      <c r="M611" s="41"/>
      <c r="N611" s="41"/>
      <c r="O611" s="41"/>
      <c r="P611" s="41"/>
      <c r="Q611" s="40">
        <f t="shared" si="610"/>
        <v>0</v>
      </c>
      <c r="R611" s="51"/>
      <c r="S611" s="41"/>
      <c r="T611" s="41"/>
      <c r="U611" s="41"/>
      <c r="V611" s="41">
        <f t="shared" si="611"/>
        <v>0</v>
      </c>
      <c r="W611" s="51"/>
      <c r="X611" s="51"/>
      <c r="Y611" s="41"/>
      <c r="Z611" s="40"/>
      <c r="AA611" s="54">
        <f t="shared" si="612"/>
        <v>0</v>
      </c>
      <c r="AB611" s="54"/>
      <c r="AC611" s="54"/>
      <c r="AD611" s="54">
        <f t="shared" si="614"/>
        <v>0</v>
      </c>
      <c r="AE611" s="54"/>
      <c r="AF611" s="54"/>
      <c r="AG611" s="54"/>
      <c r="AH611" s="42"/>
      <c r="AI611" s="56"/>
    </row>
    <row r="612" spans="1:35" x14ac:dyDescent="0.25">
      <c r="A612" s="31">
        <v>8</v>
      </c>
      <c r="B612" s="52">
        <v>175.3</v>
      </c>
      <c r="C612" s="33">
        <v>2.2999999999999998</v>
      </c>
      <c r="D612" s="33">
        <v>8.85</v>
      </c>
      <c r="E612" s="33">
        <v>2.66</v>
      </c>
      <c r="F612" s="35">
        <v>0.77</v>
      </c>
      <c r="G612" s="35"/>
      <c r="H612" s="35"/>
      <c r="I612" s="51">
        <v>2571.65</v>
      </c>
      <c r="J612" s="41">
        <f>I612-K612-L612-M612-N612-O612</f>
        <v>418.96600000000012</v>
      </c>
      <c r="K612" s="41">
        <f>B612*D612</f>
        <v>1551.405</v>
      </c>
      <c r="L612" s="41">
        <f>E612*B612</f>
        <v>466.29800000000006</v>
      </c>
      <c r="M612" s="41">
        <f>F612*B612</f>
        <v>134.98100000000002</v>
      </c>
      <c r="N612" s="41">
        <f>G612*B612</f>
        <v>0</v>
      </c>
      <c r="O612" s="41">
        <f>H612*B612</f>
        <v>0</v>
      </c>
      <c r="P612" s="41">
        <f t="shared" si="615"/>
        <v>0.27780607780996636</v>
      </c>
      <c r="Q612" s="40">
        <f t="shared" si="610"/>
        <v>2571.65</v>
      </c>
      <c r="R612" s="51">
        <v>714.42</v>
      </c>
      <c r="S612" s="41">
        <f>R612-T612-U612-V612-W612-X612</f>
        <v>116.39130119573031</v>
      </c>
      <c r="T612" s="41">
        <f>P612*K612</f>
        <v>430.98973814477085</v>
      </c>
      <c r="U612" s="41">
        <f>L612*P612</f>
        <v>129.54041847063172</v>
      </c>
      <c r="V612" s="41">
        <f t="shared" si="611"/>
        <v>37.498542188867077</v>
      </c>
      <c r="W612" s="51"/>
      <c r="X612" s="51"/>
      <c r="Y612" s="41"/>
      <c r="Z612" s="40">
        <f>SUM(S612:Y612)</f>
        <v>714.42</v>
      </c>
      <c r="AA612" s="54">
        <f t="shared" si="612"/>
        <v>18.908843384597361</v>
      </c>
      <c r="AB612" s="54">
        <f>T612</f>
        <v>430.98973814477085</v>
      </c>
      <c r="AC612" s="54">
        <f>U612</f>
        <v>129.54041847063172</v>
      </c>
      <c r="AD612" s="54">
        <f t="shared" si="614"/>
        <v>134.98100000000002</v>
      </c>
      <c r="AE612" s="54">
        <f>W612</f>
        <v>0</v>
      </c>
      <c r="AF612" s="54">
        <f>X612</f>
        <v>0</v>
      </c>
      <c r="AG612" s="54"/>
      <c r="AH612" s="42">
        <f>SUM(AA612:AG612)</f>
        <v>714.42</v>
      </c>
      <c r="AI612" s="56">
        <f>I612-Z612</f>
        <v>1857.23</v>
      </c>
    </row>
    <row r="613" spans="1:35" x14ac:dyDescent="0.25">
      <c r="A613" s="31"/>
      <c r="B613" s="52"/>
      <c r="C613" s="33"/>
      <c r="D613" s="33"/>
      <c r="E613" s="33"/>
      <c r="F613" s="35"/>
      <c r="G613" s="35"/>
      <c r="H613" s="35"/>
      <c r="I613" s="51"/>
      <c r="J613" s="41"/>
      <c r="K613" s="41"/>
      <c r="L613" s="41"/>
      <c r="M613" s="41"/>
      <c r="N613" s="41"/>
      <c r="O613" s="41"/>
      <c r="P613" s="41"/>
      <c r="Q613" s="40">
        <f t="shared" si="610"/>
        <v>0</v>
      </c>
      <c r="R613" s="51"/>
      <c r="S613" s="41"/>
      <c r="T613" s="41"/>
      <c r="U613" s="41"/>
      <c r="V613" s="41">
        <f t="shared" si="611"/>
        <v>0</v>
      </c>
      <c r="W613" s="51"/>
      <c r="X613" s="51"/>
      <c r="Y613" s="41"/>
      <c r="Z613" s="40"/>
      <c r="AA613" s="54">
        <f t="shared" si="612"/>
        <v>0</v>
      </c>
      <c r="AB613" s="54"/>
      <c r="AC613" s="54"/>
      <c r="AD613" s="54">
        <f t="shared" si="614"/>
        <v>0</v>
      </c>
      <c r="AE613" s="54"/>
      <c r="AF613" s="54"/>
      <c r="AG613" s="54"/>
      <c r="AH613" s="42"/>
      <c r="AI613" s="56"/>
    </row>
    <row r="614" spans="1:35" x14ac:dyDescent="0.25">
      <c r="A614" s="31"/>
      <c r="B614" s="52"/>
      <c r="C614" s="33"/>
      <c r="D614" s="33"/>
      <c r="E614" s="33"/>
      <c r="F614" s="35"/>
      <c r="G614" s="35"/>
      <c r="H614" s="35"/>
      <c r="I614" s="51"/>
      <c r="J614" s="41"/>
      <c r="K614" s="41"/>
      <c r="L614" s="41"/>
      <c r="M614" s="41"/>
      <c r="N614" s="41"/>
      <c r="O614" s="41"/>
      <c r="P614" s="41"/>
      <c r="Q614" s="40">
        <f t="shared" si="610"/>
        <v>0</v>
      </c>
      <c r="R614" s="51"/>
      <c r="S614" s="41"/>
      <c r="T614" s="41"/>
      <c r="U614" s="41"/>
      <c r="V614" s="41">
        <f t="shared" si="611"/>
        <v>0</v>
      </c>
      <c r="W614" s="51"/>
      <c r="X614" s="51"/>
      <c r="Y614" s="41"/>
      <c r="Z614" s="40"/>
      <c r="AA614" s="54">
        <f t="shared" si="612"/>
        <v>0</v>
      </c>
      <c r="AB614" s="54"/>
      <c r="AC614" s="54"/>
      <c r="AD614" s="54">
        <f t="shared" si="614"/>
        <v>0</v>
      </c>
      <c r="AE614" s="54"/>
      <c r="AF614" s="54"/>
      <c r="AG614" s="54"/>
      <c r="AH614" s="42"/>
      <c r="AI614" s="56"/>
    </row>
    <row r="615" spans="1:35" x14ac:dyDescent="0.25">
      <c r="A615" s="31">
        <v>11</v>
      </c>
      <c r="B615" s="52">
        <v>27.6</v>
      </c>
      <c r="C615" s="33">
        <v>2.48</v>
      </c>
      <c r="D615" s="33">
        <v>8.57</v>
      </c>
      <c r="E615" s="33">
        <v>3.83</v>
      </c>
      <c r="F615" s="35">
        <v>0.77</v>
      </c>
      <c r="G615" s="35">
        <v>5.51</v>
      </c>
      <c r="H615" s="35"/>
      <c r="I615" s="51">
        <v>597.54</v>
      </c>
      <c r="J615" s="41">
        <f>I615-K615-L615-M615-N615</f>
        <v>81.971999999999895</v>
      </c>
      <c r="K615" s="41">
        <f>B615*D615</f>
        <v>236.53200000000001</v>
      </c>
      <c r="L615" s="41">
        <f>E615*B615</f>
        <v>105.70800000000001</v>
      </c>
      <c r="M615" s="41">
        <f>F615*B615</f>
        <v>21.252000000000002</v>
      </c>
      <c r="N615" s="41">
        <f>G615*B615</f>
        <v>152.07599999999999</v>
      </c>
      <c r="O615" s="41"/>
      <c r="P615" s="41">
        <f t="shared" si="615"/>
        <v>1</v>
      </c>
      <c r="Q615" s="40">
        <f t="shared" si="610"/>
        <v>597.54</v>
      </c>
      <c r="R615" s="51">
        <v>597.54</v>
      </c>
      <c r="S615" s="41">
        <f>R615-T615-U615-V615-W615-X615</f>
        <v>81.967999999999876</v>
      </c>
      <c r="T615" s="41">
        <f>P615*K615</f>
        <v>236.53200000000001</v>
      </c>
      <c r="U615" s="41">
        <f>L615*P615</f>
        <v>105.70800000000001</v>
      </c>
      <c r="V615" s="41">
        <f t="shared" si="611"/>
        <v>21.252000000000002</v>
      </c>
      <c r="W615" s="51"/>
      <c r="X615" s="51">
        <v>152.08000000000001</v>
      </c>
      <c r="Y615" s="41"/>
      <c r="Z615" s="40">
        <f>SUM(S615:Y615)</f>
        <v>597.54</v>
      </c>
      <c r="AA615" s="54">
        <f t="shared" si="612"/>
        <v>81.967999999999876</v>
      </c>
      <c r="AB615" s="54">
        <f t="shared" ref="AB615:AF617" si="617">T615</f>
        <v>236.53200000000001</v>
      </c>
      <c r="AC615" s="54">
        <f t="shared" si="617"/>
        <v>105.70800000000001</v>
      </c>
      <c r="AD615" s="54">
        <f t="shared" si="614"/>
        <v>21.252000000000002</v>
      </c>
      <c r="AE615" s="54">
        <f t="shared" si="617"/>
        <v>0</v>
      </c>
      <c r="AF615" s="54">
        <f t="shared" si="617"/>
        <v>152.08000000000001</v>
      </c>
      <c r="AG615" s="54"/>
      <c r="AH615" s="42">
        <f>SUM(AA615:AG615)</f>
        <v>597.54</v>
      </c>
      <c r="AI615" s="56">
        <f>I615-Z615</f>
        <v>0</v>
      </c>
    </row>
    <row r="616" spans="1:35" x14ac:dyDescent="0.25">
      <c r="A616" s="31">
        <v>12</v>
      </c>
      <c r="B616" s="52">
        <v>132.1</v>
      </c>
      <c r="C616" s="33">
        <v>2.2999999999999998</v>
      </c>
      <c r="D616" s="33">
        <v>8.07</v>
      </c>
      <c r="E616" s="33">
        <v>3.28</v>
      </c>
      <c r="F616" s="35">
        <v>0.77</v>
      </c>
      <c r="G616" s="35"/>
      <c r="H616" s="35"/>
      <c r="I616" s="51">
        <v>1898.28</v>
      </c>
      <c r="J616" s="41">
        <f>I616-K616-L616-M616-N616</f>
        <v>297.22800000000001</v>
      </c>
      <c r="K616" s="41">
        <f>B616*D616</f>
        <v>1066.047</v>
      </c>
      <c r="L616" s="41">
        <f>E616*B616</f>
        <v>433.28799999999995</v>
      </c>
      <c r="M616" s="41">
        <f>F616*B616</f>
        <v>101.717</v>
      </c>
      <c r="N616" s="41">
        <f>G616*B616</f>
        <v>0</v>
      </c>
      <c r="O616" s="41"/>
      <c r="P616" s="41">
        <f t="shared" si="615"/>
        <v>0</v>
      </c>
      <c r="Q616" s="40">
        <f t="shared" si="610"/>
        <v>1898.28</v>
      </c>
      <c r="R616" s="51"/>
      <c r="S616" s="41">
        <f>R616-T616-U616-V616-W616-X616</f>
        <v>0</v>
      </c>
      <c r="T616" s="41">
        <f>P616*K616</f>
        <v>0</v>
      </c>
      <c r="U616" s="41">
        <f>L616*P616</f>
        <v>0</v>
      </c>
      <c r="V616" s="41">
        <f t="shared" si="611"/>
        <v>0</v>
      </c>
      <c r="W616" s="51"/>
      <c r="X616" s="51"/>
      <c r="Y616" s="41"/>
      <c r="Z616" s="40">
        <f>SUM(S616:Y616)</f>
        <v>0</v>
      </c>
      <c r="AA616" s="54">
        <f t="shared" si="612"/>
        <v>-101.717</v>
      </c>
      <c r="AB616" s="54">
        <f t="shared" si="617"/>
        <v>0</v>
      </c>
      <c r="AC616" s="54">
        <f t="shared" si="617"/>
        <v>0</v>
      </c>
      <c r="AD616" s="54">
        <f t="shared" si="614"/>
        <v>101.717</v>
      </c>
      <c r="AE616" s="54">
        <f t="shared" si="617"/>
        <v>0</v>
      </c>
      <c r="AF616" s="54">
        <f t="shared" si="617"/>
        <v>0</v>
      </c>
      <c r="AG616" s="54"/>
      <c r="AH616" s="42">
        <f>SUM(AA616:AG616)</f>
        <v>0</v>
      </c>
      <c r="AI616" s="56">
        <f>I616-Z616</f>
        <v>1898.28</v>
      </c>
    </row>
    <row r="617" spans="1:35" x14ac:dyDescent="0.25">
      <c r="A617" s="31">
        <v>16</v>
      </c>
      <c r="B617" s="52">
        <v>116.9</v>
      </c>
      <c r="C617" s="33">
        <v>2.2999999999999998</v>
      </c>
      <c r="D617" s="33">
        <v>8.9700000000000006</v>
      </c>
      <c r="E617" s="33">
        <v>3.26</v>
      </c>
      <c r="F617" s="35">
        <v>0.77</v>
      </c>
      <c r="G617" s="35"/>
      <c r="H617" s="35"/>
      <c r="I617" s="51">
        <v>1765.19</v>
      </c>
      <c r="J617" s="41">
        <f>I617-K617-L617-M617-N617</f>
        <v>245.48999999999998</v>
      </c>
      <c r="K617" s="41">
        <f>B617*D617</f>
        <v>1048.5930000000001</v>
      </c>
      <c r="L617" s="41">
        <f>E617*B617</f>
        <v>381.09399999999999</v>
      </c>
      <c r="M617" s="41">
        <f>F617*B617</f>
        <v>90.013000000000005</v>
      </c>
      <c r="N617" s="41">
        <f>G617*B617</f>
        <v>0</v>
      </c>
      <c r="O617" s="41"/>
      <c r="P617" s="41">
        <f t="shared" si="615"/>
        <v>1</v>
      </c>
      <c r="Q617" s="40">
        <f t="shared" si="610"/>
        <v>1765.19</v>
      </c>
      <c r="R617" s="51">
        <v>1765.19</v>
      </c>
      <c r="S617" s="41">
        <f>R617-T617-U617-V617-W617-X617</f>
        <v>245.48999999999998</v>
      </c>
      <c r="T617" s="41">
        <f>P617*K617</f>
        <v>1048.5930000000001</v>
      </c>
      <c r="U617" s="41">
        <f>L617*P617</f>
        <v>381.09399999999999</v>
      </c>
      <c r="V617" s="41">
        <f t="shared" si="611"/>
        <v>90.013000000000005</v>
      </c>
      <c r="W617" s="51"/>
      <c r="X617" s="51"/>
      <c r="Y617" s="41"/>
      <c r="Z617" s="40">
        <f>SUM(S617:Y617)</f>
        <v>1765.19</v>
      </c>
      <c r="AA617" s="54">
        <f t="shared" si="612"/>
        <v>245.48999999999998</v>
      </c>
      <c r="AB617" s="54">
        <f t="shared" si="617"/>
        <v>1048.5930000000001</v>
      </c>
      <c r="AC617" s="54">
        <f t="shared" si="617"/>
        <v>381.09399999999999</v>
      </c>
      <c r="AD617" s="54">
        <f t="shared" si="614"/>
        <v>90.013000000000005</v>
      </c>
      <c r="AE617" s="54">
        <f t="shared" si="617"/>
        <v>0</v>
      </c>
      <c r="AF617" s="54">
        <f t="shared" si="617"/>
        <v>0</v>
      </c>
      <c r="AG617" s="54"/>
      <c r="AH617" s="42">
        <f>SUM(AA617:AG617)</f>
        <v>1765.19</v>
      </c>
      <c r="AI617" s="56">
        <f>I617-Z617</f>
        <v>0</v>
      </c>
    </row>
    <row r="618" spans="1:35" x14ac:dyDescent="0.25">
      <c r="A618" s="70" t="s">
        <v>37</v>
      </c>
      <c r="B618" s="71">
        <f>SUM(B607:B617)</f>
        <v>2009.7</v>
      </c>
      <c r="C618" s="33"/>
      <c r="D618" s="34"/>
      <c r="E618" s="34"/>
      <c r="F618" s="35"/>
      <c r="G618" s="35"/>
      <c r="H618" s="35"/>
      <c r="I618" s="43">
        <f>SUM(I607:I617)</f>
        <v>30553.75</v>
      </c>
      <c r="J618" s="43">
        <f t="shared" ref="J618:O618" si="618">SUM(J607:J617)</f>
        <v>4504.4559999999983</v>
      </c>
      <c r="K618" s="43">
        <f t="shared" si="618"/>
        <v>17785.403000000002</v>
      </c>
      <c r="L618" s="43">
        <f t="shared" si="618"/>
        <v>6564.3459999999986</v>
      </c>
      <c r="M618" s="43">
        <f t="shared" si="618"/>
        <v>1547.4690000000001</v>
      </c>
      <c r="N618" s="43">
        <f t="shared" si="618"/>
        <v>152.07599999999999</v>
      </c>
      <c r="O618" s="43">
        <f t="shared" si="618"/>
        <v>0</v>
      </c>
      <c r="P618" s="41">
        <f t="shared" si="615"/>
        <v>0.59575993126866578</v>
      </c>
      <c r="Q618" s="40">
        <f t="shared" si="610"/>
        <v>30553.75</v>
      </c>
      <c r="R618" s="43">
        <f>SUM(R607:R617)</f>
        <v>18202.699999999997</v>
      </c>
      <c r="S618" s="43">
        <f>SUM(S607:S617)</f>
        <v>2657.8460102764648</v>
      </c>
      <c r="T618" s="43">
        <f>SUM(T607:T617)</f>
        <v>10673.106374995583</v>
      </c>
      <c r="U618" s="43">
        <f>SUM(U607:U617)</f>
        <v>3804.6967813931437</v>
      </c>
      <c r="V618" s="43">
        <f>SUM(V607:V617)</f>
        <v>914.97083333480589</v>
      </c>
      <c r="W618" s="43">
        <f t="shared" ref="W618:X618" si="619">SUM(W607:W617)</f>
        <v>0</v>
      </c>
      <c r="X618" s="43">
        <f t="shared" si="619"/>
        <v>152.08000000000001</v>
      </c>
      <c r="Y618" s="41"/>
      <c r="Z618" s="40">
        <f>SUM(S618:Y618)</f>
        <v>18202.7</v>
      </c>
      <c r="AA618" s="55">
        <f t="shared" ref="AA618:AF618" si="620">SUM(AA607:AA617)</f>
        <v>2025.3478436112725</v>
      </c>
      <c r="AB618" s="55">
        <f t="shared" si="620"/>
        <v>10673.106374995583</v>
      </c>
      <c r="AC618" s="55">
        <f t="shared" si="620"/>
        <v>3804.6967813931437</v>
      </c>
      <c r="AD618" s="55">
        <f t="shared" si="620"/>
        <v>1547.4690000000001</v>
      </c>
      <c r="AE618" s="55">
        <f t="shared" si="620"/>
        <v>0</v>
      </c>
      <c r="AF618" s="55">
        <f t="shared" si="620"/>
        <v>152.08000000000001</v>
      </c>
      <c r="AG618" s="54"/>
      <c r="AH618" s="42">
        <f>SUM(AH607:AH617)</f>
        <v>18202.699999999997</v>
      </c>
      <c r="AI618" s="56">
        <f>SUM(AI607:AI617)</f>
        <v>12351.049999999997</v>
      </c>
    </row>
    <row r="619" spans="1:35" x14ac:dyDescent="0.25">
      <c r="A619" s="6" t="s">
        <v>56</v>
      </c>
      <c r="B619" s="37"/>
      <c r="C619" s="7"/>
      <c r="D619" s="85"/>
      <c r="E619" s="85"/>
      <c r="F619" s="85"/>
      <c r="G619" s="25"/>
      <c r="H619" s="116"/>
      <c r="I619" s="85"/>
      <c r="J619" s="85"/>
      <c r="K619" s="85"/>
      <c r="L619" s="85"/>
      <c r="M619" s="85"/>
      <c r="N619" s="85"/>
      <c r="O619" s="86"/>
      <c r="P619" s="41"/>
      <c r="Q619" s="87"/>
      <c r="R619" s="85"/>
      <c r="S619" s="85"/>
      <c r="T619" s="85"/>
      <c r="U619" s="85"/>
      <c r="V619" s="85"/>
      <c r="W619" s="85"/>
      <c r="X619" s="86"/>
      <c r="Y619" s="86"/>
      <c r="Z619" s="29"/>
      <c r="AA619" s="29"/>
      <c r="AB619" s="29"/>
      <c r="AC619" s="29"/>
      <c r="AD619" s="29"/>
      <c r="AE619" s="29"/>
      <c r="AF619" s="29"/>
      <c r="AG619" s="29"/>
      <c r="AH619" s="85"/>
      <c r="AI619" s="88"/>
    </row>
    <row r="620" spans="1:35" x14ac:dyDescent="0.25">
      <c r="A620" s="31">
        <v>1</v>
      </c>
      <c r="B620" s="52">
        <v>18.8</v>
      </c>
      <c r="C620" s="33">
        <v>2.2999999999999998</v>
      </c>
      <c r="D620" s="33">
        <v>9.27</v>
      </c>
      <c r="E620" s="33">
        <v>10.1</v>
      </c>
      <c r="F620" s="35">
        <v>0.77</v>
      </c>
      <c r="G620" s="35"/>
      <c r="H620" s="35"/>
      <c r="I620" s="51">
        <v>426.76</v>
      </c>
      <c r="J620" s="41">
        <f>I620-K620-L620-M620-N620</f>
        <v>48.127999999999986</v>
      </c>
      <c r="K620" s="41">
        <f>B620*D620</f>
        <v>174.27600000000001</v>
      </c>
      <c r="L620" s="41">
        <f>E620*B620</f>
        <v>189.88</v>
      </c>
      <c r="M620" s="41">
        <f>F620*B620</f>
        <v>14.476000000000001</v>
      </c>
      <c r="N620" s="41">
        <f>G620*B620</f>
        <v>0</v>
      </c>
      <c r="O620" s="41"/>
      <c r="P620" s="41">
        <f t="shared" si="615"/>
        <v>1</v>
      </c>
      <c r="Q620" s="40">
        <f t="shared" ref="Q620:Q636" si="621">I620</f>
        <v>426.76</v>
      </c>
      <c r="R620" s="51">
        <v>426.76</v>
      </c>
      <c r="S620" s="41">
        <f>R620-T620-U620-V620-W620-X620</f>
        <v>48.127999999999986</v>
      </c>
      <c r="T620" s="41">
        <f>P620*K620</f>
        <v>174.27600000000001</v>
      </c>
      <c r="U620" s="41">
        <f>L620*P620</f>
        <v>189.88</v>
      </c>
      <c r="V620" s="41">
        <f t="shared" ref="V620:V635" si="622">P620*M620</f>
        <v>14.476000000000001</v>
      </c>
      <c r="W620" s="51"/>
      <c r="X620" s="51"/>
      <c r="Y620" s="41"/>
      <c r="Z620" s="40">
        <f>SUM(S620:Y620)</f>
        <v>426.76</v>
      </c>
      <c r="AA620" s="54">
        <f t="shared" ref="AA620:AA635" si="623">Z620-AB620-AC620-AD620-AE620-AF620</f>
        <v>48.127999999999986</v>
      </c>
      <c r="AB620" s="54">
        <f>T620</f>
        <v>174.27600000000001</v>
      </c>
      <c r="AC620" s="54">
        <f>U620</f>
        <v>189.88</v>
      </c>
      <c r="AD620" s="54">
        <f t="shared" ref="AD620:AD635" si="624">M620</f>
        <v>14.476000000000001</v>
      </c>
      <c r="AE620" s="54">
        <f>W620</f>
        <v>0</v>
      </c>
      <c r="AF620" s="54">
        <f>X620</f>
        <v>0</v>
      </c>
      <c r="AG620" s="54"/>
      <c r="AH620" s="42">
        <f>SUM(AA620:AG620)</f>
        <v>426.76</v>
      </c>
      <c r="AI620" s="56">
        <f>I620-Z620</f>
        <v>0</v>
      </c>
    </row>
    <row r="621" spans="1:35" x14ac:dyDescent="0.25">
      <c r="A621" s="31"/>
      <c r="B621" s="52"/>
      <c r="C621" s="33"/>
      <c r="D621" s="33"/>
      <c r="E621" s="33"/>
      <c r="F621" s="35"/>
      <c r="G621" s="35"/>
      <c r="H621" s="35"/>
      <c r="I621" s="51"/>
      <c r="J621" s="41"/>
      <c r="K621" s="41"/>
      <c r="L621" s="41"/>
      <c r="M621" s="41"/>
      <c r="N621" s="41"/>
      <c r="O621" s="41"/>
      <c r="P621" s="41"/>
      <c r="Q621" s="40">
        <f t="shared" si="621"/>
        <v>0</v>
      </c>
      <c r="R621" s="51"/>
      <c r="S621" s="41"/>
      <c r="T621" s="41"/>
      <c r="U621" s="41"/>
      <c r="V621" s="41">
        <f t="shared" si="622"/>
        <v>0</v>
      </c>
      <c r="W621" s="51"/>
      <c r="X621" s="51"/>
      <c r="Y621" s="41"/>
      <c r="Z621" s="40"/>
      <c r="AA621" s="54">
        <f t="shared" si="623"/>
        <v>0</v>
      </c>
      <c r="AB621" s="54"/>
      <c r="AC621" s="54"/>
      <c r="AD621" s="54">
        <f t="shared" si="624"/>
        <v>0</v>
      </c>
      <c r="AE621" s="54"/>
      <c r="AF621" s="54"/>
      <c r="AG621" s="54"/>
      <c r="AH621" s="42"/>
      <c r="AI621" s="56"/>
    </row>
    <row r="622" spans="1:35" x14ac:dyDescent="0.25">
      <c r="A622" s="31"/>
      <c r="B622" s="52"/>
      <c r="C622" s="33"/>
      <c r="D622" s="33"/>
      <c r="E622" s="33"/>
      <c r="F622" s="35"/>
      <c r="G622" s="35"/>
      <c r="H622" s="35"/>
      <c r="I622" s="51"/>
      <c r="J622" s="41"/>
      <c r="K622" s="41"/>
      <c r="L622" s="41"/>
      <c r="M622" s="41"/>
      <c r="N622" s="41"/>
      <c r="O622" s="41"/>
      <c r="P622" s="41"/>
      <c r="Q622" s="40">
        <f t="shared" si="621"/>
        <v>0</v>
      </c>
      <c r="R622" s="51"/>
      <c r="S622" s="41"/>
      <c r="T622" s="41"/>
      <c r="U622" s="41"/>
      <c r="V622" s="41">
        <f t="shared" si="622"/>
        <v>0</v>
      </c>
      <c r="W622" s="51"/>
      <c r="X622" s="51"/>
      <c r="Y622" s="41"/>
      <c r="Z622" s="40"/>
      <c r="AA622" s="54">
        <f t="shared" si="623"/>
        <v>0</v>
      </c>
      <c r="AB622" s="54"/>
      <c r="AC622" s="54"/>
      <c r="AD622" s="54">
        <f t="shared" si="624"/>
        <v>0</v>
      </c>
      <c r="AE622" s="54"/>
      <c r="AF622" s="54"/>
      <c r="AG622" s="54"/>
      <c r="AH622" s="42"/>
      <c r="AI622" s="56"/>
    </row>
    <row r="623" spans="1:35" x14ac:dyDescent="0.25">
      <c r="A623" s="31"/>
      <c r="B623" s="52"/>
      <c r="C623" s="33"/>
      <c r="D623" s="33"/>
      <c r="E623" s="33"/>
      <c r="F623" s="35"/>
      <c r="G623" s="35"/>
      <c r="H623" s="35"/>
      <c r="I623" s="51"/>
      <c r="J623" s="41"/>
      <c r="K623" s="41"/>
      <c r="L623" s="41"/>
      <c r="M623" s="41"/>
      <c r="N623" s="41"/>
      <c r="O623" s="41"/>
      <c r="P623" s="41"/>
      <c r="Q623" s="40">
        <f t="shared" si="621"/>
        <v>0</v>
      </c>
      <c r="R623" s="51"/>
      <c r="S623" s="41"/>
      <c r="T623" s="41"/>
      <c r="U623" s="41"/>
      <c r="V623" s="41">
        <f t="shared" si="622"/>
        <v>0</v>
      </c>
      <c r="W623" s="51"/>
      <c r="X623" s="51"/>
      <c r="Y623" s="41"/>
      <c r="Z623" s="40"/>
      <c r="AA623" s="54">
        <f t="shared" si="623"/>
        <v>0</v>
      </c>
      <c r="AB623" s="54"/>
      <c r="AC623" s="54"/>
      <c r="AD623" s="54">
        <f t="shared" si="624"/>
        <v>0</v>
      </c>
      <c r="AE623" s="54"/>
      <c r="AF623" s="54"/>
      <c r="AG623" s="54"/>
      <c r="AH623" s="42"/>
      <c r="AI623" s="56"/>
    </row>
    <row r="624" spans="1:35" x14ac:dyDescent="0.25">
      <c r="A624" s="31">
        <v>5</v>
      </c>
      <c r="B624" s="52">
        <v>288</v>
      </c>
      <c r="C624" s="33">
        <v>2.2999999999999998</v>
      </c>
      <c r="D624" s="33">
        <v>8.59</v>
      </c>
      <c r="E624" s="33">
        <v>3.72</v>
      </c>
      <c r="F624" s="35">
        <v>0.77</v>
      </c>
      <c r="G624" s="35"/>
      <c r="H624" s="35"/>
      <c r="I624" s="51">
        <v>4371.84</v>
      </c>
      <c r="J624" s="41">
        <f>I624-K624-L624-M624-N624</f>
        <v>604.79999999999995</v>
      </c>
      <c r="K624" s="41">
        <f t="shared" ref="K624:K631" si="625">B624*D624</f>
        <v>2473.92</v>
      </c>
      <c r="L624" s="41">
        <f t="shared" ref="L624:L631" si="626">E624*B624</f>
        <v>1071.3600000000001</v>
      </c>
      <c r="M624" s="41">
        <f t="shared" ref="M624:M631" si="627">F624*B624</f>
        <v>221.76</v>
      </c>
      <c r="N624" s="41">
        <f t="shared" ref="N624:N633" si="628">G624*B624</f>
        <v>0</v>
      </c>
      <c r="O624" s="41"/>
      <c r="P624" s="41">
        <f t="shared" si="615"/>
        <v>1</v>
      </c>
      <c r="Q624" s="40">
        <f t="shared" si="621"/>
        <v>4371.84</v>
      </c>
      <c r="R624" s="51">
        <v>4371.84</v>
      </c>
      <c r="S624" s="41">
        <f t="shared" ref="S624:S633" si="629">R624-T624-U624-V624-W624-X624</f>
        <v>604.79999999999995</v>
      </c>
      <c r="T624" s="41">
        <f t="shared" ref="T624:T631" si="630">P624*K624</f>
        <v>2473.92</v>
      </c>
      <c r="U624" s="41">
        <f t="shared" ref="U624:U631" si="631">L624*P624</f>
        <v>1071.3600000000001</v>
      </c>
      <c r="V624" s="41">
        <f t="shared" si="622"/>
        <v>221.76</v>
      </c>
      <c r="W624" s="51"/>
      <c r="X624" s="51"/>
      <c r="Y624" s="41"/>
      <c r="Z624" s="40">
        <f t="shared" ref="Z624:Z633" si="632">SUM(S624:Y624)</f>
        <v>4371.84</v>
      </c>
      <c r="AA624" s="54">
        <f t="shared" si="623"/>
        <v>604.79999999999995</v>
      </c>
      <c r="AB624" s="54">
        <f t="shared" ref="AB624:AC633" si="633">T624</f>
        <v>2473.92</v>
      </c>
      <c r="AC624" s="54">
        <f t="shared" si="633"/>
        <v>1071.3600000000001</v>
      </c>
      <c r="AD624" s="54">
        <f t="shared" si="624"/>
        <v>221.76</v>
      </c>
      <c r="AE624" s="54">
        <f t="shared" ref="AE624:AF633" si="634">W624</f>
        <v>0</v>
      </c>
      <c r="AF624" s="54">
        <f t="shared" si="634"/>
        <v>0</v>
      </c>
      <c r="AG624" s="54"/>
      <c r="AH624" s="42">
        <f t="shared" ref="AH624:AH633" si="635">SUM(AA624:AG624)</f>
        <v>4371.84</v>
      </c>
      <c r="AI624" s="56">
        <f t="shared" ref="AI624:AI633" si="636">I624-Z624</f>
        <v>0</v>
      </c>
    </row>
    <row r="625" spans="1:35" x14ac:dyDescent="0.25">
      <c r="A625" s="31">
        <v>6</v>
      </c>
      <c r="B625" s="52">
        <v>252.7</v>
      </c>
      <c r="C625" s="33">
        <v>2.2999999999999998</v>
      </c>
      <c r="D625" s="33">
        <v>8.82</v>
      </c>
      <c r="E625" s="33">
        <v>2.5099999999999998</v>
      </c>
      <c r="F625" s="35">
        <v>0.77</v>
      </c>
      <c r="G625" s="35"/>
      <c r="H625" s="35"/>
      <c r="I625" s="51">
        <v>3590.87</v>
      </c>
      <c r="J625" s="41">
        <f>I625-K625-L625-M625-N625</f>
        <v>533.20000000000005</v>
      </c>
      <c r="K625" s="41">
        <f t="shared" si="625"/>
        <v>2228.8139999999999</v>
      </c>
      <c r="L625" s="41">
        <f t="shared" si="626"/>
        <v>634.27699999999993</v>
      </c>
      <c r="M625" s="41">
        <f t="shared" si="627"/>
        <v>194.57900000000001</v>
      </c>
      <c r="N625" s="41">
        <f t="shared" si="628"/>
        <v>0</v>
      </c>
      <c r="O625" s="41"/>
      <c r="P625" s="41">
        <f t="shared" si="615"/>
        <v>0.87299456677629661</v>
      </c>
      <c r="Q625" s="40">
        <f t="shared" si="621"/>
        <v>3590.87</v>
      </c>
      <c r="R625" s="51">
        <v>3134.81</v>
      </c>
      <c r="S625" s="41">
        <f t="shared" si="629"/>
        <v>465.48070300512126</v>
      </c>
      <c r="T625" s="41">
        <f t="shared" si="630"/>
        <v>1945.7425123549447</v>
      </c>
      <c r="U625" s="41">
        <f t="shared" si="631"/>
        <v>553.72037483116901</v>
      </c>
      <c r="V625" s="41">
        <f t="shared" si="622"/>
        <v>169.86640980876501</v>
      </c>
      <c r="W625" s="51"/>
      <c r="X625" s="51"/>
      <c r="Y625" s="41"/>
      <c r="Z625" s="40">
        <f t="shared" si="632"/>
        <v>3134.81</v>
      </c>
      <c r="AA625" s="54">
        <f t="shared" si="623"/>
        <v>440.76811281388626</v>
      </c>
      <c r="AB625" s="54">
        <f t="shared" si="633"/>
        <v>1945.7425123549447</v>
      </c>
      <c r="AC625" s="54">
        <f t="shared" si="633"/>
        <v>553.72037483116901</v>
      </c>
      <c r="AD625" s="54">
        <f t="shared" si="624"/>
        <v>194.57900000000001</v>
      </c>
      <c r="AE625" s="54">
        <f t="shared" si="634"/>
        <v>0</v>
      </c>
      <c r="AF625" s="54">
        <f t="shared" si="634"/>
        <v>0</v>
      </c>
      <c r="AG625" s="54"/>
      <c r="AH625" s="42">
        <f t="shared" si="635"/>
        <v>3134.81</v>
      </c>
      <c r="AI625" s="56">
        <f t="shared" si="636"/>
        <v>456.05999999999995</v>
      </c>
    </row>
    <row r="626" spans="1:35" x14ac:dyDescent="0.25">
      <c r="A626" s="31">
        <v>7</v>
      </c>
      <c r="B626" s="52">
        <v>121.7</v>
      </c>
      <c r="C626" s="33">
        <v>2.2999999999999998</v>
      </c>
      <c r="D626" s="33">
        <v>9.19</v>
      </c>
      <c r="E626" s="33">
        <v>3.45</v>
      </c>
      <c r="F626" s="35">
        <v>0.77</v>
      </c>
      <c r="G626" s="35"/>
      <c r="H626" s="35"/>
      <c r="I626" s="51">
        <v>1917.99</v>
      </c>
      <c r="J626" s="41">
        <f>I626-K626-L626-M626-N626-O626</f>
        <v>285.99299999999999</v>
      </c>
      <c r="K626" s="41">
        <f t="shared" si="625"/>
        <v>1118.423</v>
      </c>
      <c r="L626" s="41">
        <f t="shared" si="626"/>
        <v>419.86500000000001</v>
      </c>
      <c r="M626" s="41">
        <f t="shared" si="627"/>
        <v>93.709000000000003</v>
      </c>
      <c r="N626" s="41">
        <f t="shared" si="628"/>
        <v>0</v>
      </c>
      <c r="O626" s="41">
        <f>H626*B626</f>
        <v>0</v>
      </c>
      <c r="P626" s="41">
        <f t="shared" si="615"/>
        <v>0</v>
      </c>
      <c r="Q626" s="40">
        <f t="shared" si="621"/>
        <v>1917.99</v>
      </c>
      <c r="R626" s="51"/>
      <c r="S626" s="41">
        <f t="shared" si="629"/>
        <v>0</v>
      </c>
      <c r="T626" s="41">
        <f t="shared" si="630"/>
        <v>0</v>
      </c>
      <c r="U626" s="41">
        <f t="shared" si="631"/>
        <v>0</v>
      </c>
      <c r="V626" s="41">
        <f t="shared" si="622"/>
        <v>0</v>
      </c>
      <c r="W626" s="51"/>
      <c r="X626" s="51"/>
      <c r="Y626" s="41"/>
      <c r="Z626" s="40">
        <f t="shared" si="632"/>
        <v>0</v>
      </c>
      <c r="AA626" s="54">
        <f t="shared" si="623"/>
        <v>-93.709000000000003</v>
      </c>
      <c r="AB626" s="54">
        <f t="shared" si="633"/>
        <v>0</v>
      </c>
      <c r="AC626" s="54">
        <f t="shared" si="633"/>
        <v>0</v>
      </c>
      <c r="AD626" s="54">
        <f t="shared" si="624"/>
        <v>93.709000000000003</v>
      </c>
      <c r="AE626" s="54">
        <f t="shared" si="634"/>
        <v>0</v>
      </c>
      <c r="AF626" s="54">
        <f t="shared" si="634"/>
        <v>0</v>
      </c>
      <c r="AG626" s="54"/>
      <c r="AH626" s="42">
        <f t="shared" si="635"/>
        <v>0</v>
      </c>
      <c r="AI626" s="56">
        <f t="shared" si="636"/>
        <v>1917.99</v>
      </c>
    </row>
    <row r="627" spans="1:35" x14ac:dyDescent="0.25">
      <c r="A627" s="31">
        <v>8</v>
      </c>
      <c r="B627" s="52">
        <v>5</v>
      </c>
      <c r="C627" s="33">
        <v>2.2999999999999998</v>
      </c>
      <c r="D627" s="33">
        <v>8.57</v>
      </c>
      <c r="E627" s="33">
        <v>3.07</v>
      </c>
      <c r="F627" s="35">
        <v>0.77</v>
      </c>
      <c r="G627" s="35"/>
      <c r="H627" s="35"/>
      <c r="I627" s="51">
        <v>68.849999999999994</v>
      </c>
      <c r="J627" s="41"/>
      <c r="K627" s="41"/>
      <c r="L627" s="41"/>
      <c r="M627" s="41"/>
      <c r="N627" s="41"/>
      <c r="O627" s="41"/>
      <c r="P627" s="41">
        <f t="shared" si="615"/>
        <v>0</v>
      </c>
      <c r="Q627" s="40"/>
      <c r="R627" s="51"/>
      <c r="S627" s="41"/>
      <c r="T627" s="41"/>
      <c r="U627" s="41"/>
      <c r="V627" s="41"/>
      <c r="W627" s="51"/>
      <c r="X627" s="51"/>
      <c r="Y627" s="41"/>
      <c r="Z627" s="40"/>
      <c r="AA627" s="54"/>
      <c r="AB627" s="54"/>
      <c r="AC627" s="54"/>
      <c r="AD627" s="54"/>
      <c r="AE627" s="54"/>
      <c r="AF627" s="54"/>
      <c r="AG627" s="54"/>
      <c r="AH627" s="42"/>
      <c r="AI627" s="56"/>
    </row>
    <row r="628" spans="1:35" x14ac:dyDescent="0.25">
      <c r="A628" s="31">
        <v>9</v>
      </c>
      <c r="B628" s="52">
        <v>281.60000000000002</v>
      </c>
      <c r="C628" s="33">
        <v>2.2999999999999998</v>
      </c>
      <c r="D628" s="33">
        <v>8.83</v>
      </c>
      <c r="E628" s="33">
        <v>3.26</v>
      </c>
      <c r="F628" s="35">
        <v>0.77</v>
      </c>
      <c r="G628" s="35"/>
      <c r="H628" s="35"/>
      <c r="I628" s="51">
        <v>4269.0600000000004</v>
      </c>
      <c r="J628" s="41">
        <f>I628-K628-L628-M628-N628-O628</f>
        <v>647.6840000000002</v>
      </c>
      <c r="K628" s="41">
        <f t="shared" si="625"/>
        <v>2486.5280000000002</v>
      </c>
      <c r="L628" s="41">
        <f t="shared" si="626"/>
        <v>918.01599999999996</v>
      </c>
      <c r="M628" s="41">
        <f t="shared" si="627"/>
        <v>216.83200000000002</v>
      </c>
      <c r="N628" s="41">
        <f t="shared" si="628"/>
        <v>0</v>
      </c>
      <c r="O628" s="41">
        <f>H628*B628</f>
        <v>0</v>
      </c>
      <c r="P628" s="41">
        <f t="shared" si="615"/>
        <v>0.56036926161731149</v>
      </c>
      <c r="Q628" s="40">
        <f t="shared" si="621"/>
        <v>4269.0600000000004</v>
      </c>
      <c r="R628" s="51">
        <v>2392.25</v>
      </c>
      <c r="S628" s="41">
        <f t="shared" si="629"/>
        <v>362.94220484134672</v>
      </c>
      <c r="T628" s="41">
        <f t="shared" si="630"/>
        <v>1393.3738593507705</v>
      </c>
      <c r="U628" s="41">
        <f t="shared" si="631"/>
        <v>514.42794807287783</v>
      </c>
      <c r="V628" s="41">
        <f t="shared" si="622"/>
        <v>121.50598773500489</v>
      </c>
      <c r="W628" s="51"/>
      <c r="X628" s="51"/>
      <c r="Y628" s="41"/>
      <c r="Z628" s="40">
        <f t="shared" si="632"/>
        <v>2392.25</v>
      </c>
      <c r="AA628" s="54">
        <f t="shared" si="623"/>
        <v>267.61619257635164</v>
      </c>
      <c r="AB628" s="54">
        <f t="shared" si="633"/>
        <v>1393.3738593507705</v>
      </c>
      <c r="AC628" s="54">
        <f t="shared" si="633"/>
        <v>514.42794807287783</v>
      </c>
      <c r="AD628" s="54">
        <f t="shared" si="624"/>
        <v>216.83200000000002</v>
      </c>
      <c r="AE628" s="54">
        <f t="shared" si="634"/>
        <v>0</v>
      </c>
      <c r="AF628" s="54">
        <f t="shared" si="634"/>
        <v>0</v>
      </c>
      <c r="AG628" s="54"/>
      <c r="AH628" s="42">
        <f t="shared" si="635"/>
        <v>2392.25</v>
      </c>
      <c r="AI628" s="56">
        <f t="shared" si="636"/>
        <v>1876.8100000000004</v>
      </c>
    </row>
    <row r="629" spans="1:35" x14ac:dyDescent="0.25">
      <c r="A629" s="31">
        <v>10</v>
      </c>
      <c r="B629" s="52">
        <v>387.7</v>
      </c>
      <c r="C629" s="33">
        <v>2.2999999999999998</v>
      </c>
      <c r="D629" s="33">
        <v>8.52</v>
      </c>
      <c r="E629" s="33">
        <v>3.97</v>
      </c>
      <c r="F629" s="35">
        <v>0.77</v>
      </c>
      <c r="G629" s="35"/>
      <c r="H629" s="35"/>
      <c r="I629" s="51">
        <v>6032.61</v>
      </c>
      <c r="J629" s="41">
        <f>I629-K629-L629-M629-N629</f>
        <v>891.70799999999986</v>
      </c>
      <c r="K629" s="41">
        <f t="shared" si="625"/>
        <v>3303.2039999999997</v>
      </c>
      <c r="L629" s="41">
        <f t="shared" si="626"/>
        <v>1539.1690000000001</v>
      </c>
      <c r="M629" s="41">
        <f t="shared" si="627"/>
        <v>298.529</v>
      </c>
      <c r="N629" s="41">
        <f t="shared" si="628"/>
        <v>0</v>
      </c>
      <c r="O629" s="41"/>
      <c r="P629" s="41">
        <f t="shared" si="615"/>
        <v>0.84706453757163158</v>
      </c>
      <c r="Q629" s="40">
        <f t="shared" si="621"/>
        <v>6032.61</v>
      </c>
      <c r="R629" s="51">
        <v>5110.01</v>
      </c>
      <c r="S629" s="41">
        <f t="shared" si="629"/>
        <v>755.33422466892466</v>
      </c>
      <c r="T629" s="41">
        <f t="shared" si="630"/>
        <v>2798.0269687647633</v>
      </c>
      <c r="U629" s="41">
        <f t="shared" si="631"/>
        <v>1303.7754772295907</v>
      </c>
      <c r="V629" s="41">
        <f t="shared" si="622"/>
        <v>252.87332933672161</v>
      </c>
      <c r="W629" s="51"/>
      <c r="X629" s="51"/>
      <c r="Y629" s="41"/>
      <c r="Z629" s="40">
        <f t="shared" si="632"/>
        <v>5110.0099999999993</v>
      </c>
      <c r="AA629" s="54">
        <f t="shared" si="623"/>
        <v>709.67855400564531</v>
      </c>
      <c r="AB629" s="54">
        <f t="shared" si="633"/>
        <v>2798.0269687647633</v>
      </c>
      <c r="AC629" s="54">
        <f t="shared" si="633"/>
        <v>1303.7754772295907</v>
      </c>
      <c r="AD629" s="54">
        <f t="shared" si="624"/>
        <v>298.529</v>
      </c>
      <c r="AE629" s="54">
        <f t="shared" si="634"/>
        <v>0</v>
      </c>
      <c r="AF629" s="54">
        <f t="shared" si="634"/>
        <v>0</v>
      </c>
      <c r="AG629" s="54"/>
      <c r="AH629" s="42">
        <f t="shared" si="635"/>
        <v>5110.01</v>
      </c>
      <c r="AI629" s="56">
        <f t="shared" si="636"/>
        <v>922.60000000000036</v>
      </c>
    </row>
    <row r="630" spans="1:35" x14ac:dyDescent="0.25">
      <c r="A630" s="31">
        <v>11</v>
      </c>
      <c r="B630" s="52">
        <v>514.29999999999995</v>
      </c>
      <c r="C630" s="33">
        <v>2.2999999999999998</v>
      </c>
      <c r="D630" s="33">
        <v>8.31</v>
      </c>
      <c r="E630" s="33">
        <v>3.3</v>
      </c>
      <c r="F630" s="35">
        <v>0.77</v>
      </c>
      <c r="G630" s="35"/>
      <c r="H630" s="35"/>
      <c r="I630" s="51">
        <v>7481.44</v>
      </c>
      <c r="J630" s="41">
        <f>I630-K630-L630-M630-N630</f>
        <v>1114.4060000000002</v>
      </c>
      <c r="K630" s="41">
        <f t="shared" si="625"/>
        <v>4273.8329999999996</v>
      </c>
      <c r="L630" s="41">
        <f t="shared" si="626"/>
        <v>1697.1899999999998</v>
      </c>
      <c r="M630" s="41">
        <f t="shared" si="627"/>
        <v>396.01099999999997</v>
      </c>
      <c r="N630" s="41">
        <f t="shared" si="628"/>
        <v>0</v>
      </c>
      <c r="O630" s="41"/>
      <c r="P630" s="41">
        <f t="shared" si="615"/>
        <v>1.435670138369084</v>
      </c>
      <c r="Q630" s="40">
        <f t="shared" si="621"/>
        <v>7481.44</v>
      </c>
      <c r="R630" s="51">
        <v>10740.88</v>
      </c>
      <c r="S630" s="41">
        <f t="shared" si="629"/>
        <v>1599.919416219338</v>
      </c>
      <c r="T630" s="41">
        <f t="shared" si="630"/>
        <v>6135.8144144763564</v>
      </c>
      <c r="U630" s="41">
        <f t="shared" si="631"/>
        <v>2436.6050021386254</v>
      </c>
      <c r="V630" s="41">
        <f t="shared" si="622"/>
        <v>568.54116716567921</v>
      </c>
      <c r="W630" s="51"/>
      <c r="X630" s="51"/>
      <c r="Y630" s="41"/>
      <c r="Z630" s="40">
        <f t="shared" si="632"/>
        <v>10740.88</v>
      </c>
      <c r="AA630" s="54">
        <f t="shared" si="623"/>
        <v>1772.4495833850174</v>
      </c>
      <c r="AB630" s="54">
        <f t="shared" si="633"/>
        <v>6135.8144144763564</v>
      </c>
      <c r="AC630" s="54">
        <f t="shared" si="633"/>
        <v>2436.6050021386254</v>
      </c>
      <c r="AD630" s="54">
        <f t="shared" si="624"/>
        <v>396.01099999999997</v>
      </c>
      <c r="AE630" s="54">
        <f t="shared" si="634"/>
        <v>0</v>
      </c>
      <c r="AF630" s="54">
        <f t="shared" si="634"/>
        <v>0</v>
      </c>
      <c r="AG630" s="54"/>
      <c r="AH630" s="42">
        <f t="shared" si="635"/>
        <v>10740.88</v>
      </c>
      <c r="AI630" s="56">
        <f t="shared" si="636"/>
        <v>-3259.4399999999996</v>
      </c>
    </row>
    <row r="631" spans="1:35" x14ac:dyDescent="0.25">
      <c r="A631" s="31">
        <v>12</v>
      </c>
      <c r="B631" s="52">
        <v>70.3</v>
      </c>
      <c r="C631" s="33">
        <v>2.2999999999999998</v>
      </c>
      <c r="D631" s="33">
        <v>8.65</v>
      </c>
      <c r="E631" s="33">
        <v>2.95</v>
      </c>
      <c r="F631" s="35">
        <v>0.77</v>
      </c>
      <c r="G631" s="35"/>
      <c r="H631" s="35"/>
      <c r="I631" s="51">
        <v>1038.33</v>
      </c>
      <c r="J631" s="41">
        <f>I631-K631-L631-M631-N631</f>
        <v>168.71899999999991</v>
      </c>
      <c r="K631" s="41">
        <f t="shared" si="625"/>
        <v>608.09500000000003</v>
      </c>
      <c r="L631" s="41">
        <f t="shared" si="626"/>
        <v>207.38499999999999</v>
      </c>
      <c r="M631" s="41">
        <f t="shared" si="627"/>
        <v>54.131</v>
      </c>
      <c r="N631" s="41">
        <f t="shared" si="628"/>
        <v>0</v>
      </c>
      <c r="O631" s="41"/>
      <c r="P631" s="41">
        <f t="shared" si="615"/>
        <v>0</v>
      </c>
      <c r="Q631" s="40">
        <f t="shared" si="621"/>
        <v>1038.33</v>
      </c>
      <c r="R631" s="51"/>
      <c r="S631" s="41">
        <f t="shared" si="629"/>
        <v>0</v>
      </c>
      <c r="T631" s="41">
        <f t="shared" si="630"/>
        <v>0</v>
      </c>
      <c r="U631" s="41">
        <f t="shared" si="631"/>
        <v>0</v>
      </c>
      <c r="V631" s="41">
        <f t="shared" si="622"/>
        <v>0</v>
      </c>
      <c r="W631" s="51"/>
      <c r="X631" s="51"/>
      <c r="Y631" s="41"/>
      <c r="Z631" s="40">
        <f t="shared" si="632"/>
        <v>0</v>
      </c>
      <c r="AA631" s="54">
        <f t="shared" si="623"/>
        <v>-54.131</v>
      </c>
      <c r="AB631" s="54">
        <f t="shared" si="633"/>
        <v>0</v>
      </c>
      <c r="AC631" s="54">
        <f t="shared" si="633"/>
        <v>0</v>
      </c>
      <c r="AD631" s="54">
        <f t="shared" si="624"/>
        <v>54.131</v>
      </c>
      <c r="AE631" s="54">
        <f t="shared" si="634"/>
        <v>0</v>
      </c>
      <c r="AF631" s="54">
        <f t="shared" si="634"/>
        <v>0</v>
      </c>
      <c r="AG631" s="54"/>
      <c r="AH631" s="42">
        <f t="shared" si="635"/>
        <v>0</v>
      </c>
      <c r="AI631" s="56">
        <f t="shared" si="636"/>
        <v>1038.33</v>
      </c>
    </row>
    <row r="632" spans="1:35" x14ac:dyDescent="0.25">
      <c r="A632" s="31">
        <v>13</v>
      </c>
      <c r="B632" s="52"/>
      <c r="C632" s="33"/>
      <c r="D632" s="33"/>
      <c r="E632" s="33"/>
      <c r="F632" s="35"/>
      <c r="G632" s="35"/>
      <c r="H632" s="35"/>
      <c r="I632" s="51"/>
      <c r="J632" s="41">
        <v>0</v>
      </c>
      <c r="K632" s="41">
        <v>0</v>
      </c>
      <c r="L632" s="41">
        <v>0</v>
      </c>
      <c r="M632" s="41">
        <v>0</v>
      </c>
      <c r="N632" s="41">
        <f t="shared" si="628"/>
        <v>0</v>
      </c>
      <c r="O632" s="41"/>
      <c r="P632" s="41"/>
      <c r="Q632" s="40">
        <f t="shared" si="621"/>
        <v>0</v>
      </c>
      <c r="R632" s="51"/>
      <c r="S632" s="41">
        <f t="shared" si="629"/>
        <v>0</v>
      </c>
      <c r="T632" s="41">
        <v>0</v>
      </c>
      <c r="U632" s="41">
        <v>0</v>
      </c>
      <c r="V632" s="41">
        <f t="shared" si="622"/>
        <v>0</v>
      </c>
      <c r="W632" s="51"/>
      <c r="X632" s="51"/>
      <c r="Y632" s="41"/>
      <c r="Z632" s="40">
        <f t="shared" si="632"/>
        <v>0</v>
      </c>
      <c r="AA632" s="54">
        <f t="shared" si="623"/>
        <v>0</v>
      </c>
      <c r="AB632" s="54">
        <f t="shared" si="633"/>
        <v>0</v>
      </c>
      <c r="AC632" s="54">
        <f t="shared" si="633"/>
        <v>0</v>
      </c>
      <c r="AD632" s="54">
        <f t="shared" si="624"/>
        <v>0</v>
      </c>
      <c r="AE632" s="54">
        <f t="shared" si="634"/>
        <v>0</v>
      </c>
      <c r="AF632" s="54">
        <f t="shared" si="634"/>
        <v>0</v>
      </c>
      <c r="AG632" s="54"/>
      <c r="AH632" s="42">
        <f t="shared" si="635"/>
        <v>0</v>
      </c>
      <c r="AI632" s="56">
        <f t="shared" si="636"/>
        <v>0</v>
      </c>
    </row>
    <row r="633" spans="1:35" x14ac:dyDescent="0.25">
      <c r="A633" s="31">
        <v>14</v>
      </c>
      <c r="B633" s="52">
        <v>66.900000000000006</v>
      </c>
      <c r="C633" s="33">
        <v>2.2999999999999998</v>
      </c>
      <c r="D633" s="33">
        <v>8.9600000000000009</v>
      </c>
      <c r="E633" s="33">
        <v>2.82</v>
      </c>
      <c r="F633" s="35">
        <v>0.77</v>
      </c>
      <c r="G633" s="35"/>
      <c r="H633" s="35"/>
      <c r="I633" s="51">
        <v>992.8</v>
      </c>
      <c r="J633" s="41">
        <f>I633-K633-L633-M633-N633</f>
        <v>153.20499999999984</v>
      </c>
      <c r="K633" s="41">
        <f>B633*D633</f>
        <v>599.42400000000009</v>
      </c>
      <c r="L633" s="41">
        <f>E633*B633</f>
        <v>188.65800000000002</v>
      </c>
      <c r="M633" s="41">
        <f>F633*B633</f>
        <v>51.513000000000005</v>
      </c>
      <c r="N633" s="41">
        <f t="shared" si="628"/>
        <v>0</v>
      </c>
      <c r="O633" s="41"/>
      <c r="P633" s="41">
        <f t="shared" si="615"/>
        <v>1</v>
      </c>
      <c r="Q633" s="40">
        <f t="shared" si="621"/>
        <v>992.8</v>
      </c>
      <c r="R633" s="51">
        <v>992.8</v>
      </c>
      <c r="S633" s="41">
        <f t="shared" si="629"/>
        <v>153.20499999999984</v>
      </c>
      <c r="T633" s="41">
        <f>P633*K633</f>
        <v>599.42400000000009</v>
      </c>
      <c r="U633" s="41">
        <f>L633*P633</f>
        <v>188.65800000000002</v>
      </c>
      <c r="V633" s="41">
        <f t="shared" si="622"/>
        <v>51.513000000000005</v>
      </c>
      <c r="W633" s="51"/>
      <c r="X633" s="51"/>
      <c r="Y633" s="41"/>
      <c r="Z633" s="40">
        <f t="shared" si="632"/>
        <v>992.8</v>
      </c>
      <c r="AA633" s="54">
        <f t="shared" si="623"/>
        <v>153.20499999999984</v>
      </c>
      <c r="AB633" s="54">
        <f t="shared" si="633"/>
        <v>599.42400000000009</v>
      </c>
      <c r="AC633" s="54">
        <f t="shared" si="633"/>
        <v>188.65800000000002</v>
      </c>
      <c r="AD633" s="54">
        <f t="shared" si="624"/>
        <v>51.513000000000005</v>
      </c>
      <c r="AE633" s="54">
        <f t="shared" si="634"/>
        <v>0</v>
      </c>
      <c r="AF633" s="54">
        <f t="shared" si="634"/>
        <v>0</v>
      </c>
      <c r="AG633" s="54"/>
      <c r="AH633" s="42">
        <f t="shared" si="635"/>
        <v>992.8</v>
      </c>
      <c r="AI633" s="56">
        <f t="shared" si="636"/>
        <v>0</v>
      </c>
    </row>
    <row r="634" spans="1:35" x14ac:dyDescent="0.25">
      <c r="A634" s="31"/>
      <c r="B634" s="52"/>
      <c r="C634" s="33"/>
      <c r="D634" s="33"/>
      <c r="E634" s="33"/>
      <c r="F634" s="35"/>
      <c r="G634" s="35"/>
      <c r="H634" s="35"/>
      <c r="I634" s="51"/>
      <c r="J634" s="41"/>
      <c r="K634" s="41"/>
      <c r="L634" s="41"/>
      <c r="M634" s="41"/>
      <c r="N634" s="41"/>
      <c r="O634" s="41"/>
      <c r="P634" s="41"/>
      <c r="Q634" s="40">
        <f t="shared" si="621"/>
        <v>0</v>
      </c>
      <c r="R634" s="51"/>
      <c r="S634" s="41"/>
      <c r="T634" s="41"/>
      <c r="U634" s="41"/>
      <c r="V634" s="41">
        <f t="shared" si="622"/>
        <v>0</v>
      </c>
      <c r="W634" s="51"/>
      <c r="X634" s="51"/>
      <c r="Y634" s="41"/>
      <c r="Z634" s="40"/>
      <c r="AA634" s="54">
        <f t="shared" si="623"/>
        <v>0</v>
      </c>
      <c r="AB634" s="54"/>
      <c r="AC634" s="54"/>
      <c r="AD634" s="54">
        <f t="shared" si="624"/>
        <v>0</v>
      </c>
      <c r="AE634" s="54"/>
      <c r="AF634" s="54"/>
      <c r="AG634" s="54"/>
      <c r="AH634" s="42"/>
      <c r="AI634" s="56"/>
    </row>
    <row r="635" spans="1:35" x14ac:dyDescent="0.25">
      <c r="A635" s="31">
        <v>32</v>
      </c>
      <c r="B635" s="52">
        <v>54.9</v>
      </c>
      <c r="C635" s="33">
        <v>2.2999999999999998</v>
      </c>
      <c r="D635" s="33">
        <v>8.6999999999999993</v>
      </c>
      <c r="E635" s="33">
        <v>2.02</v>
      </c>
      <c r="F635" s="35">
        <v>0.77</v>
      </c>
      <c r="G635" s="35"/>
      <c r="H635" s="35"/>
      <c r="I635" s="51">
        <v>741.73</v>
      </c>
      <c r="J635" s="41">
        <f>I635-K635-L635-M635-N635</f>
        <v>110.92900000000009</v>
      </c>
      <c r="K635" s="41">
        <f>B635*D635</f>
        <v>477.62999999999994</v>
      </c>
      <c r="L635" s="41">
        <f>E635*B635</f>
        <v>110.898</v>
      </c>
      <c r="M635" s="41">
        <f>F635*B635</f>
        <v>42.273000000000003</v>
      </c>
      <c r="N635" s="41">
        <f>G635*B635</f>
        <v>0</v>
      </c>
      <c r="O635" s="41"/>
      <c r="P635" s="41">
        <f t="shared" si="615"/>
        <v>0</v>
      </c>
      <c r="Q635" s="40">
        <f t="shared" si="621"/>
        <v>741.73</v>
      </c>
      <c r="R635" s="51"/>
      <c r="S635" s="41">
        <f>R635-T635-U635-V635-W635-X635</f>
        <v>0</v>
      </c>
      <c r="T635" s="41">
        <f>P635*K635</f>
        <v>0</v>
      </c>
      <c r="U635" s="41">
        <f>L635*P635</f>
        <v>0</v>
      </c>
      <c r="V635" s="41">
        <f t="shared" si="622"/>
        <v>0</v>
      </c>
      <c r="W635" s="51"/>
      <c r="X635" s="51"/>
      <c r="Y635" s="41"/>
      <c r="Z635" s="40">
        <f>SUM(S635:Y635)</f>
        <v>0</v>
      </c>
      <c r="AA635" s="54">
        <f t="shared" si="623"/>
        <v>-42.273000000000003</v>
      </c>
      <c r="AB635" s="54">
        <f>T635</f>
        <v>0</v>
      </c>
      <c r="AC635" s="54">
        <f>U635</f>
        <v>0</v>
      </c>
      <c r="AD635" s="54">
        <f t="shared" si="624"/>
        <v>42.273000000000003</v>
      </c>
      <c r="AE635" s="54">
        <f>W635</f>
        <v>0</v>
      </c>
      <c r="AF635" s="54">
        <f>X635</f>
        <v>0</v>
      </c>
      <c r="AG635" s="54"/>
      <c r="AH635" s="42">
        <f>SUM(AA635:AG635)</f>
        <v>0</v>
      </c>
      <c r="AI635" s="56">
        <f>I635-Z635</f>
        <v>741.73</v>
      </c>
    </row>
    <row r="636" spans="1:35" x14ac:dyDescent="0.25">
      <c r="A636" s="32" t="s">
        <v>37</v>
      </c>
      <c r="B636" s="53">
        <f>SUM(B620:B635)</f>
        <v>2061.9</v>
      </c>
      <c r="C636" s="33"/>
      <c r="D636" s="34"/>
      <c r="E636" s="34"/>
      <c r="F636" s="35"/>
      <c r="G636" s="35"/>
      <c r="H636" s="35"/>
      <c r="I636" s="43">
        <f t="shared" ref="I636" si="637">SUM(I620:I635)</f>
        <v>30932.28</v>
      </c>
      <c r="J636" s="43">
        <f t="shared" ref="J636:N636" si="638">SUM(J620:J635)</f>
        <v>4558.7719999999999</v>
      </c>
      <c r="K636" s="43">
        <f t="shared" si="638"/>
        <v>17744.147000000001</v>
      </c>
      <c r="L636" s="43">
        <f t="shared" si="638"/>
        <v>6976.6980000000012</v>
      </c>
      <c r="M636" s="43">
        <f t="shared" si="638"/>
        <v>1583.8129999999999</v>
      </c>
      <c r="N636" s="43">
        <f t="shared" si="638"/>
        <v>0</v>
      </c>
      <c r="O636" s="43">
        <f>SUM(O625:O635)</f>
        <v>0</v>
      </c>
      <c r="P636" s="41">
        <f t="shared" si="615"/>
        <v>0.87834941362227414</v>
      </c>
      <c r="Q636" s="40">
        <f t="shared" si="621"/>
        <v>30932.28</v>
      </c>
      <c r="R636" s="43">
        <f>SUM(R620:R635)</f>
        <v>27169.35</v>
      </c>
      <c r="S636" s="43">
        <f>SUM(S620:S635)</f>
        <v>3989.8095487347305</v>
      </c>
      <c r="T636" s="43">
        <f>SUM(T620:T635)</f>
        <v>15520.577754946835</v>
      </c>
      <c r="U636" s="43">
        <f>SUM(U620:U635)</f>
        <v>6258.4268022722636</v>
      </c>
      <c r="V636" s="43">
        <f>SUM(V620:V635)</f>
        <v>1400.5358940461706</v>
      </c>
      <c r="W636" s="43"/>
      <c r="X636" s="43"/>
      <c r="Y636" s="41"/>
      <c r="Z636" s="40">
        <f t="shared" ref="Z636:AE636" si="639">SUM(Z620:Z635)</f>
        <v>27169.349999999995</v>
      </c>
      <c r="AA636" s="55">
        <f t="shared" si="639"/>
        <v>3806.5324427809005</v>
      </c>
      <c r="AB636" s="55">
        <f t="shared" si="639"/>
        <v>15520.577754946835</v>
      </c>
      <c r="AC636" s="55">
        <f t="shared" si="639"/>
        <v>6258.4268022722636</v>
      </c>
      <c r="AD636" s="55">
        <f t="shared" si="639"/>
        <v>1583.8129999999999</v>
      </c>
      <c r="AE636" s="55">
        <f t="shared" si="639"/>
        <v>0</v>
      </c>
      <c r="AF636" s="55">
        <f>SUM(AF625:AF635)</f>
        <v>0</v>
      </c>
      <c r="AG636" s="54"/>
      <c r="AH636" s="42">
        <f>SUM(AH620:AH635)</f>
        <v>27169.35</v>
      </c>
      <c r="AI636" s="56">
        <f>SUM(AI620:AI635)</f>
        <v>3694.0800000000013</v>
      </c>
    </row>
    <row r="637" spans="1:35" x14ac:dyDescent="0.25">
      <c r="A637" s="6" t="s">
        <v>45</v>
      </c>
      <c r="B637" s="37"/>
      <c r="O637" s="65"/>
      <c r="P637" s="41"/>
      <c r="Q637" s="87"/>
      <c r="R637" s="65"/>
    </row>
    <row r="638" spans="1:35" x14ac:dyDescent="0.25">
      <c r="A638" s="31">
        <v>5</v>
      </c>
      <c r="B638" s="52">
        <v>212.7</v>
      </c>
      <c r="C638" s="33">
        <v>2.48</v>
      </c>
      <c r="D638" s="33">
        <v>8.69</v>
      </c>
      <c r="E638" s="33">
        <v>4.29</v>
      </c>
      <c r="F638" s="35">
        <v>0.77</v>
      </c>
      <c r="G638" s="35">
        <v>5.51</v>
      </c>
      <c r="H638" s="35"/>
      <c r="I638" s="51">
        <v>4632.6099999999997</v>
      </c>
      <c r="J638" s="41">
        <f>I638-K638-L638-M638-N638</f>
        <v>536.00800000000004</v>
      </c>
      <c r="K638" s="41">
        <f>B638*D638</f>
        <v>1848.3629999999998</v>
      </c>
      <c r="L638" s="41">
        <f>E638*B638</f>
        <v>912.48299999999995</v>
      </c>
      <c r="M638" s="41">
        <f>F638*B638</f>
        <v>163.779</v>
      </c>
      <c r="N638" s="41">
        <f>G638*B638</f>
        <v>1171.9769999999999</v>
      </c>
      <c r="O638" s="41"/>
      <c r="P638" s="41">
        <f t="shared" si="615"/>
        <v>0</v>
      </c>
      <c r="Q638" s="40">
        <f t="shared" ref="Q638:Q644" si="640">I638</f>
        <v>4632.6099999999997</v>
      </c>
      <c r="R638" s="51"/>
      <c r="S638" s="41">
        <f>R638-T638-U638-V638-W638-X638</f>
        <v>0</v>
      </c>
      <c r="T638" s="41">
        <f>P638*K638</f>
        <v>0</v>
      </c>
      <c r="U638" s="41">
        <f>L638*P638</f>
        <v>0</v>
      </c>
      <c r="V638" s="41">
        <f>P638*M638</f>
        <v>0</v>
      </c>
      <c r="W638" s="51"/>
      <c r="X638" s="51"/>
      <c r="Y638" s="41"/>
      <c r="Z638" s="40">
        <f>SUM(S638:Y638)</f>
        <v>0</v>
      </c>
      <c r="AA638" s="54">
        <f>Z638-AB638-AC638-AD638-AE638-AF638</f>
        <v>-163.779</v>
      </c>
      <c r="AB638" s="54">
        <f t="shared" ref="AB638:AF643" si="641">T638</f>
        <v>0</v>
      </c>
      <c r="AC638" s="54">
        <f t="shared" si="641"/>
        <v>0</v>
      </c>
      <c r="AD638" s="54">
        <f>M638</f>
        <v>163.779</v>
      </c>
      <c r="AE638" s="54">
        <f t="shared" si="641"/>
        <v>0</v>
      </c>
      <c r="AF638" s="54">
        <f t="shared" si="641"/>
        <v>0</v>
      </c>
      <c r="AG638" s="54"/>
      <c r="AH638" s="42">
        <f>SUM(AA638:AG638)</f>
        <v>0</v>
      </c>
      <c r="AI638" s="56">
        <f>I638-Z638</f>
        <v>4632.6099999999997</v>
      </c>
    </row>
    <row r="639" spans="1:35" x14ac:dyDescent="0.25">
      <c r="A639" s="31">
        <v>13</v>
      </c>
      <c r="B639" s="52"/>
      <c r="C639" s="33"/>
      <c r="D639" s="33"/>
      <c r="E639" s="33"/>
      <c r="F639" s="35"/>
      <c r="G639" s="35"/>
      <c r="H639" s="35"/>
      <c r="I639" s="51"/>
      <c r="J639" s="41"/>
      <c r="K639" s="41"/>
      <c r="L639" s="41"/>
      <c r="M639" s="41"/>
      <c r="N639" s="41"/>
      <c r="O639" s="41"/>
      <c r="P639" s="41"/>
      <c r="Q639" s="40"/>
      <c r="R639" s="51"/>
      <c r="S639" s="41"/>
      <c r="T639" s="41"/>
      <c r="U639" s="41"/>
      <c r="V639" s="41"/>
      <c r="W639" s="51"/>
      <c r="X639" s="51"/>
      <c r="Y639" s="41"/>
      <c r="Z639" s="40"/>
      <c r="AA639" s="54"/>
      <c r="AB639" s="54"/>
      <c r="AC639" s="54"/>
      <c r="AD639" s="54"/>
      <c r="AE639" s="54"/>
      <c r="AF639" s="54"/>
      <c r="AG639" s="54"/>
      <c r="AH639" s="42"/>
      <c r="AI639" s="56"/>
    </row>
    <row r="640" spans="1:35" x14ac:dyDescent="0.25">
      <c r="A640" s="31">
        <v>15</v>
      </c>
      <c r="B640" s="52">
        <v>603.4</v>
      </c>
      <c r="C640" s="33">
        <v>2.2999999999999998</v>
      </c>
      <c r="D640" s="33">
        <v>9.02</v>
      </c>
      <c r="E640" s="33">
        <v>3.75</v>
      </c>
      <c r="F640" s="35">
        <v>0.77</v>
      </c>
      <c r="G640" s="35"/>
      <c r="H640" s="35"/>
      <c r="I640" s="51">
        <v>9515.64</v>
      </c>
      <c r="J640" s="41">
        <f>I640-K640-L640-M640-N640</f>
        <v>1345.6039999999998</v>
      </c>
      <c r="K640" s="41">
        <f>B640*D640</f>
        <v>5442.6679999999997</v>
      </c>
      <c r="L640" s="41">
        <f>E640*B640</f>
        <v>2262.75</v>
      </c>
      <c r="M640" s="41">
        <f>F640*B640</f>
        <v>464.61799999999999</v>
      </c>
      <c r="N640" s="41">
        <f>G640*B640</f>
        <v>0</v>
      </c>
      <c r="O640" s="41"/>
      <c r="P640" s="41">
        <f t="shared" si="615"/>
        <v>1.0701024839106985</v>
      </c>
      <c r="Q640" s="40">
        <f t="shared" si="640"/>
        <v>9515.64</v>
      </c>
      <c r="R640" s="51">
        <v>10182.709999999999</v>
      </c>
      <c r="S640" s="41">
        <f>R640-T640-U640-V640-W640-X640</f>
        <v>1439.934182760172</v>
      </c>
      <c r="T640" s="41">
        <f>P640*K640</f>
        <v>5824.2125459012732</v>
      </c>
      <c r="U640" s="41">
        <f>L640*P640</f>
        <v>2421.374395468933</v>
      </c>
      <c r="V640" s="41">
        <f>P640*M640</f>
        <v>497.18887586962092</v>
      </c>
      <c r="W640" s="51"/>
      <c r="X640" s="51"/>
      <c r="Y640" s="41"/>
      <c r="Z640" s="40">
        <f>SUM(S640:Y640)</f>
        <v>10182.709999999999</v>
      </c>
      <c r="AA640" s="54">
        <f>Z640-AB640-AC640-AD640-AE640-AF640</f>
        <v>1472.505058629793</v>
      </c>
      <c r="AB640" s="54">
        <f t="shared" si="641"/>
        <v>5824.2125459012732</v>
      </c>
      <c r="AC640" s="54">
        <f t="shared" si="641"/>
        <v>2421.374395468933</v>
      </c>
      <c r="AD640" s="54">
        <f>M640</f>
        <v>464.61799999999999</v>
      </c>
      <c r="AE640" s="54">
        <f t="shared" si="641"/>
        <v>0</v>
      </c>
      <c r="AF640" s="54">
        <f t="shared" si="641"/>
        <v>0</v>
      </c>
      <c r="AG640" s="54"/>
      <c r="AH640" s="42">
        <f>SUM(AA640:AG640)</f>
        <v>10182.709999999999</v>
      </c>
      <c r="AI640" s="56">
        <f>I640-Z640</f>
        <v>-667.06999999999971</v>
      </c>
    </row>
    <row r="641" spans="1:35" x14ac:dyDescent="0.25">
      <c r="A641" s="31">
        <v>16</v>
      </c>
      <c r="B641" s="52">
        <v>127.5</v>
      </c>
      <c r="C641" s="33">
        <v>2.2999999999999998</v>
      </c>
      <c r="D641" s="33">
        <v>8.6999999999999993</v>
      </c>
      <c r="E641" s="33">
        <v>3</v>
      </c>
      <c r="F641" s="35">
        <v>0.77</v>
      </c>
      <c r="G641" s="35"/>
      <c r="H641" s="35"/>
      <c r="I641" s="51">
        <v>1898.48</v>
      </c>
      <c r="J641" s="41">
        <f>I641-K641-L641-M641-N641</f>
        <v>308.55500000000001</v>
      </c>
      <c r="K641" s="41">
        <f>B641*D641</f>
        <v>1109.25</v>
      </c>
      <c r="L641" s="41">
        <f>E641*B641</f>
        <v>382.5</v>
      </c>
      <c r="M641" s="41">
        <f>F641*B641</f>
        <v>98.174999999999997</v>
      </c>
      <c r="N641" s="41">
        <f>G641*B641</f>
        <v>0</v>
      </c>
      <c r="O641" s="41"/>
      <c r="P641" s="41">
        <f t="shared" si="615"/>
        <v>0.55137267708903959</v>
      </c>
      <c r="Q641" s="40">
        <f t="shared" si="640"/>
        <v>1898.48</v>
      </c>
      <c r="R641" s="51">
        <v>1046.77</v>
      </c>
      <c r="S641" s="41">
        <f>R641-T641-U641-V641-W641-X641</f>
        <v>170.12879637920869</v>
      </c>
      <c r="T641" s="41">
        <f>P641*K641</f>
        <v>611.6101420610172</v>
      </c>
      <c r="U641" s="41">
        <f>L641*P641</f>
        <v>210.90004898655764</v>
      </c>
      <c r="V641" s="41">
        <f>P641*M641</f>
        <v>54.131012573216459</v>
      </c>
      <c r="W641" s="51"/>
      <c r="X641" s="51"/>
      <c r="Y641" s="41"/>
      <c r="Z641" s="40">
        <f>SUM(S641:Y641)</f>
        <v>1046.77</v>
      </c>
      <c r="AA641" s="54">
        <f>Z641-AB641-AC641-AD641-AE641-AF641</f>
        <v>126.08480895242515</v>
      </c>
      <c r="AB641" s="54">
        <f t="shared" si="641"/>
        <v>611.6101420610172</v>
      </c>
      <c r="AC641" s="54">
        <f t="shared" si="641"/>
        <v>210.90004898655764</v>
      </c>
      <c r="AD641" s="54">
        <f>M641</f>
        <v>98.174999999999997</v>
      </c>
      <c r="AE641" s="54">
        <f t="shared" si="641"/>
        <v>0</v>
      </c>
      <c r="AF641" s="54">
        <f t="shared" si="641"/>
        <v>0</v>
      </c>
      <c r="AG641" s="54"/>
      <c r="AH641" s="42">
        <f>SUM(AA641:AG641)</f>
        <v>1046.77</v>
      </c>
      <c r="AI641" s="56">
        <f>I641-Z641</f>
        <v>851.71</v>
      </c>
    </row>
    <row r="642" spans="1:35" x14ac:dyDescent="0.25">
      <c r="A642" s="31">
        <v>17</v>
      </c>
      <c r="B642" s="52">
        <v>130</v>
      </c>
      <c r="C642" s="33">
        <v>2.2999999999999998</v>
      </c>
      <c r="D642" s="33">
        <v>9.0500000000000007</v>
      </c>
      <c r="E642" s="33">
        <v>3.25</v>
      </c>
      <c r="F642" s="35">
        <v>0.77</v>
      </c>
      <c r="G642" s="35"/>
      <c r="H642" s="35"/>
      <c r="I642" s="51">
        <v>1983.8</v>
      </c>
      <c r="J642" s="41">
        <f>I642-K642-L642-M642-N642</f>
        <v>284.69999999999993</v>
      </c>
      <c r="K642" s="41">
        <f>B642*D642</f>
        <v>1176.5</v>
      </c>
      <c r="L642" s="41">
        <f>E642*B642</f>
        <v>422.5</v>
      </c>
      <c r="M642" s="41">
        <f>F642*B642</f>
        <v>100.10000000000001</v>
      </c>
      <c r="N642" s="41">
        <f>G642*B642</f>
        <v>0</v>
      </c>
      <c r="O642" s="41"/>
      <c r="P642" s="41">
        <f t="shared" si="615"/>
        <v>1</v>
      </c>
      <c r="Q642" s="40">
        <f t="shared" si="640"/>
        <v>1983.8</v>
      </c>
      <c r="R642" s="51">
        <v>1983.8</v>
      </c>
      <c r="S642" s="41">
        <f>R642-T642-U642-V642-W642-X642</f>
        <v>284.69999999999993</v>
      </c>
      <c r="T642" s="41">
        <f>P642*K642</f>
        <v>1176.5</v>
      </c>
      <c r="U642" s="41">
        <f>L642*P642</f>
        <v>422.5</v>
      </c>
      <c r="V642" s="41">
        <f>P642*M642</f>
        <v>100.10000000000001</v>
      </c>
      <c r="W642" s="51"/>
      <c r="X642" s="51"/>
      <c r="Y642" s="41"/>
      <c r="Z642" s="40">
        <f>SUM(S642:Y642)</f>
        <v>1983.7999999999997</v>
      </c>
      <c r="AA642" s="54">
        <f>Z642-AB642-AC642-AD642-AE642-AF642</f>
        <v>284.6999999999997</v>
      </c>
      <c r="AB642" s="54">
        <f t="shared" si="641"/>
        <v>1176.5</v>
      </c>
      <c r="AC642" s="54">
        <f t="shared" si="641"/>
        <v>422.5</v>
      </c>
      <c r="AD642" s="54">
        <f>M642</f>
        <v>100.10000000000001</v>
      </c>
      <c r="AE642" s="54">
        <f t="shared" si="641"/>
        <v>0</v>
      </c>
      <c r="AF642" s="54">
        <f t="shared" si="641"/>
        <v>0</v>
      </c>
      <c r="AG642" s="54"/>
      <c r="AH642" s="42">
        <f>SUM(AA642:AG642)</f>
        <v>1983.7999999999997</v>
      </c>
      <c r="AI642" s="56">
        <f>I642-Z642</f>
        <v>0</v>
      </c>
    </row>
    <row r="643" spans="1:35" x14ac:dyDescent="0.25">
      <c r="A643" s="31" t="s">
        <v>38</v>
      </c>
      <c r="B643" s="52">
        <v>160.30000000000001</v>
      </c>
      <c r="C643" s="33">
        <v>2.2999999999999998</v>
      </c>
      <c r="D643" s="33">
        <v>9.6</v>
      </c>
      <c r="E643" s="33">
        <v>1.51</v>
      </c>
      <c r="F643" s="35">
        <v>0.77</v>
      </c>
      <c r="G643" s="35"/>
      <c r="H643" s="35"/>
      <c r="I643" s="51">
        <v>2245.8000000000002</v>
      </c>
      <c r="J643" s="41">
        <f>I643-K643-L643-M643-N643</f>
        <v>341.43600000000004</v>
      </c>
      <c r="K643" s="41">
        <f>B643*D643</f>
        <v>1538.88</v>
      </c>
      <c r="L643" s="41">
        <f>E643*B643</f>
        <v>242.05300000000003</v>
      </c>
      <c r="M643" s="41">
        <f>F643*B643</f>
        <v>123.43100000000001</v>
      </c>
      <c r="N643" s="41">
        <f>G643*B643</f>
        <v>0</v>
      </c>
      <c r="O643" s="41"/>
      <c r="P643" s="41">
        <f t="shared" si="615"/>
        <v>0.69182919227001505</v>
      </c>
      <c r="Q643" s="40">
        <f t="shared" si="640"/>
        <v>2245.8000000000002</v>
      </c>
      <c r="R643" s="51">
        <v>1553.71</v>
      </c>
      <c r="S643" s="41">
        <f>R643-T643-U643-V643-W643-X643</f>
        <v>236.21539209190496</v>
      </c>
      <c r="T643" s="41">
        <f>P643*K643</f>
        <v>1064.6421074004809</v>
      </c>
      <c r="U643" s="41">
        <f>L643*P643</f>
        <v>167.45933147653398</v>
      </c>
      <c r="V643" s="41">
        <f>P643*M643</f>
        <v>85.393169031080234</v>
      </c>
      <c r="W643" s="51"/>
      <c r="X643" s="51"/>
      <c r="Y643" s="41"/>
      <c r="Z643" s="40">
        <f>SUM(S643:Y643)</f>
        <v>1553.7100000000003</v>
      </c>
      <c r="AA643" s="54">
        <f>Z643-AB643-AC643-AD643-AE643-AF643</f>
        <v>198.1775611229854</v>
      </c>
      <c r="AB643" s="54">
        <f t="shared" si="641"/>
        <v>1064.6421074004809</v>
      </c>
      <c r="AC643" s="54">
        <f t="shared" si="641"/>
        <v>167.45933147653398</v>
      </c>
      <c r="AD643" s="54">
        <f>M643</f>
        <v>123.43100000000001</v>
      </c>
      <c r="AE643" s="54">
        <f t="shared" si="641"/>
        <v>0</v>
      </c>
      <c r="AF643" s="54">
        <f t="shared" si="641"/>
        <v>0</v>
      </c>
      <c r="AG643" s="54"/>
      <c r="AH643" s="42">
        <f>SUM(AA643:AG643)</f>
        <v>1553.7100000000005</v>
      </c>
      <c r="AI643" s="56">
        <f>I643-Z643</f>
        <v>692.08999999999992</v>
      </c>
    </row>
    <row r="644" spans="1:35" x14ac:dyDescent="0.25">
      <c r="A644" s="32" t="s">
        <v>37</v>
      </c>
      <c r="B644" s="39">
        <f>SUM(B638:B643)</f>
        <v>1233.8999999999999</v>
      </c>
      <c r="C644" s="33"/>
      <c r="D644" s="34"/>
      <c r="E644" s="34"/>
      <c r="F644" s="35"/>
      <c r="G644" s="35"/>
      <c r="H644" s="35"/>
      <c r="I644" s="43">
        <f>SUM(I638:I643)</f>
        <v>20276.329999999998</v>
      </c>
      <c r="J644" s="43">
        <f t="shared" ref="J644:O644" si="642">SUM(J638:J643)</f>
        <v>2816.3029999999999</v>
      </c>
      <c r="K644" s="43">
        <f t="shared" si="642"/>
        <v>11115.661</v>
      </c>
      <c r="L644" s="43">
        <f t="shared" si="642"/>
        <v>4222.2860000000001</v>
      </c>
      <c r="M644" s="43">
        <f t="shared" si="642"/>
        <v>950.10299999999995</v>
      </c>
      <c r="N644" s="43">
        <f t="shared" si="642"/>
        <v>1171.9769999999999</v>
      </c>
      <c r="O644" s="43">
        <f t="shared" si="642"/>
        <v>0</v>
      </c>
      <c r="P644" s="41">
        <f t="shared" si="615"/>
        <v>0.72828712099280291</v>
      </c>
      <c r="Q644" s="40">
        <f t="shared" si="640"/>
        <v>20276.329999999998</v>
      </c>
      <c r="R644" s="43">
        <f>SUM(R638:R643)</f>
        <v>14766.989999999998</v>
      </c>
      <c r="S644" s="43">
        <f>SUM(S638:S643)</f>
        <v>2130.9783712312856</v>
      </c>
      <c r="T644" s="43">
        <f>SUM(T638:T643)</f>
        <v>8676.9647953627718</v>
      </c>
      <c r="U644" s="43">
        <f>SUM(U638:U643)</f>
        <v>3222.2337759320244</v>
      </c>
      <c r="V644" s="43">
        <f>SUM(V638:V643)</f>
        <v>736.81305747391764</v>
      </c>
      <c r="W644" s="43">
        <f t="shared" ref="W644:X644" si="643">SUM(W638:W643)</f>
        <v>0</v>
      </c>
      <c r="X644" s="43">
        <f t="shared" si="643"/>
        <v>0</v>
      </c>
      <c r="Y644" s="41"/>
      <c r="Z644" s="40">
        <f t="shared" ref="Z644:AF644" si="644">SUM(Z638:Z643)</f>
        <v>14766.99</v>
      </c>
      <c r="AA644" s="55">
        <f t="shared" si="644"/>
        <v>1917.6884287052035</v>
      </c>
      <c r="AB644" s="55">
        <f t="shared" si="644"/>
        <v>8676.9647953627718</v>
      </c>
      <c r="AC644" s="55">
        <f t="shared" si="644"/>
        <v>3222.2337759320244</v>
      </c>
      <c r="AD644" s="55">
        <f t="shared" si="644"/>
        <v>950.10299999999995</v>
      </c>
      <c r="AE644" s="55">
        <f t="shared" si="644"/>
        <v>0</v>
      </c>
      <c r="AF644" s="55">
        <f t="shared" si="644"/>
        <v>0</v>
      </c>
      <c r="AG644" s="54"/>
      <c r="AH644" s="42">
        <f>SUM(AH638:AH643)</f>
        <v>14766.99</v>
      </c>
      <c r="AI644" s="56">
        <f>SUM(AI638:AI643)</f>
        <v>5509.34</v>
      </c>
    </row>
    <row r="645" spans="1:35" x14ac:dyDescent="0.25">
      <c r="A645" t="s">
        <v>40</v>
      </c>
      <c r="G645" s="65"/>
      <c r="O645" s="65"/>
      <c r="P645" s="41"/>
      <c r="Q645" s="87"/>
      <c r="R645" s="65"/>
      <c r="S645" s="65"/>
    </row>
    <row r="646" spans="1:35" x14ac:dyDescent="0.25">
      <c r="A646" s="31">
        <v>2</v>
      </c>
      <c r="B646" s="52">
        <v>418.2</v>
      </c>
      <c r="C646" s="33">
        <v>2.2999999999999998</v>
      </c>
      <c r="D646" s="33">
        <v>8.86</v>
      </c>
      <c r="E646" s="33">
        <v>3.15</v>
      </c>
      <c r="F646" s="35">
        <v>0.77</v>
      </c>
      <c r="G646" s="35"/>
      <c r="H646" s="35"/>
      <c r="I646" s="51">
        <v>6302.28</v>
      </c>
      <c r="J646" s="41">
        <f>I646-K646-L646-M646-N646</f>
        <v>957.68400000000031</v>
      </c>
      <c r="K646" s="41">
        <f>B646*D646</f>
        <v>3705.2519999999995</v>
      </c>
      <c r="L646" s="41">
        <f>E646*B646</f>
        <v>1317.33</v>
      </c>
      <c r="M646" s="41">
        <f>F646*B646</f>
        <v>322.01400000000001</v>
      </c>
      <c r="N646" s="41">
        <v>0</v>
      </c>
      <c r="O646" s="41"/>
      <c r="P646" s="41">
        <f t="shared" si="615"/>
        <v>0.72096923653027156</v>
      </c>
      <c r="Q646" s="40">
        <f t="shared" ref="Q646:Q664" si="645">I646</f>
        <v>6302.28</v>
      </c>
      <c r="R646" s="51">
        <v>4543.75</v>
      </c>
      <c r="S646" s="41">
        <f>R646-T646-U646-V646-W646-X646</f>
        <v>690.46070231725719</v>
      </c>
      <c r="T646" s="41">
        <f>P646*K646</f>
        <v>2671.3727055922614</v>
      </c>
      <c r="U646" s="41">
        <f>L646*P646</f>
        <v>949.75440435842256</v>
      </c>
      <c r="V646" s="41">
        <f>P646*M646</f>
        <v>232.16218773205887</v>
      </c>
      <c r="W646" s="51"/>
      <c r="X646" s="51"/>
      <c r="Y646" s="41"/>
      <c r="Z646" s="40">
        <f>SUM(S646:Y646)</f>
        <v>4543.7499999999991</v>
      </c>
      <c r="AA646" s="54">
        <f>Z646-AB646-AC646-AD646-AE646-AF646</f>
        <v>600.60889004931516</v>
      </c>
      <c r="AB646" s="54">
        <f t="shared" ref="AB646:AF649" si="646">T646</f>
        <v>2671.3727055922614</v>
      </c>
      <c r="AC646" s="54">
        <f t="shared" si="646"/>
        <v>949.75440435842256</v>
      </c>
      <c r="AD646" s="54">
        <f>M646</f>
        <v>322.01400000000001</v>
      </c>
      <c r="AE646" s="54">
        <f t="shared" si="646"/>
        <v>0</v>
      </c>
      <c r="AF646" s="54">
        <f t="shared" si="646"/>
        <v>0</v>
      </c>
      <c r="AG646" s="54"/>
      <c r="AH646" s="42">
        <f>SUM(AA646:AG646)</f>
        <v>4543.7499999999991</v>
      </c>
      <c r="AI646" s="56">
        <f>I646-Z646</f>
        <v>1758.5300000000007</v>
      </c>
    </row>
    <row r="647" spans="1:35" x14ac:dyDescent="0.25">
      <c r="A647" s="31">
        <v>14</v>
      </c>
      <c r="B647" s="52">
        <v>277.60000000000002</v>
      </c>
      <c r="C647" s="33">
        <v>2.2999999999999998</v>
      </c>
      <c r="D647" s="33">
        <v>8.9</v>
      </c>
      <c r="E647" s="33">
        <v>2.95</v>
      </c>
      <c r="F647" s="35">
        <v>0.77</v>
      </c>
      <c r="G647" s="35"/>
      <c r="H647" s="35"/>
      <c r="I647" s="51">
        <v>4191.76</v>
      </c>
      <c r="J647" s="41">
        <f>I647-K647-L647-M647-N647</f>
        <v>688.44799999999987</v>
      </c>
      <c r="K647" s="41">
        <f>B647*D647</f>
        <v>2470.6400000000003</v>
      </c>
      <c r="L647" s="41">
        <f>E647*B647</f>
        <v>818.92000000000007</v>
      </c>
      <c r="M647" s="41">
        <f>F647*B647</f>
        <v>213.75200000000001</v>
      </c>
      <c r="N647" s="41">
        <f>G647*B647</f>
        <v>0</v>
      </c>
      <c r="O647" s="41"/>
      <c r="P647" s="41">
        <f t="shared" si="615"/>
        <v>0</v>
      </c>
      <c r="Q647" s="40">
        <f t="shared" si="645"/>
        <v>4191.76</v>
      </c>
      <c r="R647" s="51"/>
      <c r="S647" s="41">
        <f>R647-T647-U647-V647-W647-X647</f>
        <v>0</v>
      </c>
      <c r="T647" s="41">
        <f>P647*K647</f>
        <v>0</v>
      </c>
      <c r="U647" s="41">
        <f>L647*P647</f>
        <v>0</v>
      </c>
      <c r="V647" s="41">
        <f>P647*M647</f>
        <v>0</v>
      </c>
      <c r="W647" s="51"/>
      <c r="X647" s="51"/>
      <c r="Y647" s="41"/>
      <c r="Z647" s="40">
        <f>SUM(S647:Y647)</f>
        <v>0</v>
      </c>
      <c r="AA647" s="54">
        <f>Z647-AB647-AC647-AD647-AE647-AF647</f>
        <v>-213.75200000000001</v>
      </c>
      <c r="AB647" s="54">
        <f t="shared" si="646"/>
        <v>0</v>
      </c>
      <c r="AC647" s="54">
        <f t="shared" si="646"/>
        <v>0</v>
      </c>
      <c r="AD647" s="54">
        <f>M647</f>
        <v>213.75200000000001</v>
      </c>
      <c r="AE647" s="54">
        <f t="shared" si="646"/>
        <v>0</v>
      </c>
      <c r="AF647" s="54">
        <f t="shared" si="646"/>
        <v>0</v>
      </c>
      <c r="AG647" s="54"/>
      <c r="AH647" s="42">
        <f>SUM(AA647:AG647)</f>
        <v>0</v>
      </c>
      <c r="AI647" s="56">
        <f>I647-Z647</f>
        <v>4191.76</v>
      </c>
    </row>
    <row r="648" spans="1:35" x14ac:dyDescent="0.25">
      <c r="A648" s="31">
        <v>6</v>
      </c>
      <c r="B648" s="52">
        <v>124</v>
      </c>
      <c r="C648" s="33">
        <v>2.2999999999999998</v>
      </c>
      <c r="D648" s="33">
        <v>9.1999999999999993</v>
      </c>
      <c r="E648" s="33">
        <v>3.02</v>
      </c>
      <c r="F648" s="35">
        <v>0.77</v>
      </c>
      <c r="G648" s="35"/>
      <c r="H648" s="35"/>
      <c r="I648" s="51">
        <v>1837.68</v>
      </c>
      <c r="J648" s="41">
        <f>I648-K648-L648-M648-N648</f>
        <v>226.92000000000007</v>
      </c>
      <c r="K648" s="41">
        <f>B648*D648</f>
        <v>1140.8</v>
      </c>
      <c r="L648" s="41">
        <f>E648*B648</f>
        <v>374.48</v>
      </c>
      <c r="M648" s="41">
        <f>F648*B648</f>
        <v>95.48</v>
      </c>
      <c r="N648" s="41">
        <f>G648*B648</f>
        <v>0</v>
      </c>
      <c r="O648" s="41"/>
      <c r="P648" s="41">
        <f t="shared" si="615"/>
        <v>0</v>
      </c>
      <c r="Q648" s="40">
        <f t="shared" si="645"/>
        <v>1837.68</v>
      </c>
      <c r="R648" s="51"/>
      <c r="S648" s="41">
        <f>R648-T648-U648-V648-W648-X648</f>
        <v>0</v>
      </c>
      <c r="T648" s="41">
        <f>P648*K648</f>
        <v>0</v>
      </c>
      <c r="U648" s="41">
        <f>L648*P648</f>
        <v>0</v>
      </c>
      <c r="V648" s="41">
        <f>P648*M648</f>
        <v>0</v>
      </c>
      <c r="W648" s="51"/>
      <c r="X648" s="51"/>
      <c r="Y648" s="41"/>
      <c r="Z648" s="40">
        <f>SUM(S648:Y648)</f>
        <v>0</v>
      </c>
      <c r="AA648" s="54">
        <f>Z648-AB648-AC648-AD648-AE648-AF648</f>
        <v>-95.48</v>
      </c>
      <c r="AB648" s="54">
        <f t="shared" si="646"/>
        <v>0</v>
      </c>
      <c r="AC648" s="54">
        <f t="shared" si="646"/>
        <v>0</v>
      </c>
      <c r="AD648" s="54">
        <f>M648</f>
        <v>95.48</v>
      </c>
      <c r="AE648" s="54">
        <f t="shared" si="646"/>
        <v>0</v>
      </c>
      <c r="AF648" s="54">
        <f t="shared" si="646"/>
        <v>0</v>
      </c>
      <c r="AG648" s="54"/>
      <c r="AH648" s="42">
        <f>SUM(AA648:AG648)</f>
        <v>0</v>
      </c>
      <c r="AI648" s="56">
        <f>I648-Z648</f>
        <v>1837.68</v>
      </c>
    </row>
    <row r="649" spans="1:35" x14ac:dyDescent="0.25">
      <c r="A649" s="31">
        <v>24</v>
      </c>
      <c r="B649" s="52"/>
      <c r="C649" s="33"/>
      <c r="D649" s="33"/>
      <c r="E649" s="33"/>
      <c r="F649" s="35"/>
      <c r="G649" s="35"/>
      <c r="H649" s="35"/>
      <c r="I649" s="51"/>
      <c r="J649" s="41">
        <f>I649-K649-L649-M649-N649</f>
        <v>0</v>
      </c>
      <c r="K649" s="41">
        <f>B649*D649</f>
        <v>0</v>
      </c>
      <c r="L649" s="41">
        <f>E649*B649</f>
        <v>0</v>
      </c>
      <c r="M649" s="41">
        <f>F649*B649</f>
        <v>0</v>
      </c>
      <c r="N649" s="41">
        <f>G649*B649</f>
        <v>0</v>
      </c>
      <c r="O649" s="41"/>
      <c r="P649" s="41"/>
      <c r="Q649" s="40">
        <f t="shared" si="645"/>
        <v>0</v>
      </c>
      <c r="R649" s="51"/>
      <c r="S649" s="41">
        <f>R649-T649-U649-V649-W649-X649</f>
        <v>0</v>
      </c>
      <c r="T649" s="41">
        <f>P649*K649</f>
        <v>0</v>
      </c>
      <c r="U649" s="41">
        <f>L649*P649</f>
        <v>0</v>
      </c>
      <c r="V649" s="41">
        <f>P649*M649</f>
        <v>0</v>
      </c>
      <c r="W649" s="51"/>
      <c r="X649" s="51"/>
      <c r="Y649" s="41"/>
      <c r="Z649" s="40">
        <f>SUM(S649:Y649)</f>
        <v>0</v>
      </c>
      <c r="AA649" s="54">
        <f>Z649-AB649-AC649-AD649-AE649-AF649</f>
        <v>0</v>
      </c>
      <c r="AB649" s="54">
        <f t="shared" si="646"/>
        <v>0</v>
      </c>
      <c r="AC649" s="54">
        <f t="shared" si="646"/>
        <v>0</v>
      </c>
      <c r="AD649" s="54">
        <f>M649</f>
        <v>0</v>
      </c>
      <c r="AE649" s="54">
        <f t="shared" si="646"/>
        <v>0</v>
      </c>
      <c r="AF649" s="54">
        <f t="shared" si="646"/>
        <v>0</v>
      </c>
      <c r="AG649" s="54"/>
      <c r="AH649" s="42">
        <f>SUM(AA649:AG649)</f>
        <v>0</v>
      </c>
      <c r="AI649" s="56">
        <f>I649-Z649</f>
        <v>0</v>
      </c>
    </row>
    <row r="650" spans="1:35" x14ac:dyDescent="0.25">
      <c r="A650" s="32" t="s">
        <v>37</v>
      </c>
      <c r="B650" s="39">
        <f>SUM(B646:B649)</f>
        <v>819.8</v>
      </c>
      <c r="C650" s="33"/>
      <c r="D650" s="34"/>
      <c r="E650" s="34"/>
      <c r="F650" s="35"/>
      <c r="G650" s="35"/>
      <c r="H650" s="35"/>
      <c r="I650" s="43">
        <f>SUM(I646:I649)</f>
        <v>12331.720000000001</v>
      </c>
      <c r="J650" s="43">
        <f t="shared" ref="J650:O650" si="647">SUM(J646:J649)</f>
        <v>1873.0520000000001</v>
      </c>
      <c r="K650" s="43">
        <f t="shared" si="647"/>
        <v>7316.692</v>
      </c>
      <c r="L650" s="43">
        <f t="shared" si="647"/>
        <v>2510.73</v>
      </c>
      <c r="M650" s="43">
        <f t="shared" si="647"/>
        <v>631.24600000000009</v>
      </c>
      <c r="N650" s="43">
        <f t="shared" si="647"/>
        <v>0</v>
      </c>
      <c r="O650" s="43">
        <f t="shared" si="647"/>
        <v>0</v>
      </c>
      <c r="P650" s="41">
        <f t="shared" si="615"/>
        <v>0.36846036076070487</v>
      </c>
      <c r="Q650" s="40">
        <f t="shared" si="645"/>
        <v>12331.720000000001</v>
      </c>
      <c r="R650" s="43">
        <f>SUM(R646:R649)</f>
        <v>4543.75</v>
      </c>
      <c r="S650" s="43">
        <f>SUM(S646:S649)</f>
        <v>690.46070231725719</v>
      </c>
      <c r="T650" s="43">
        <f>SUM(T646:T649)</f>
        <v>2671.3727055922614</v>
      </c>
      <c r="U650" s="43">
        <f>SUM(U646:U649)</f>
        <v>949.75440435842256</v>
      </c>
      <c r="V650" s="43">
        <f>SUM(V646:V649)</f>
        <v>232.16218773205887</v>
      </c>
      <c r="W650" s="43"/>
      <c r="X650" s="43"/>
      <c r="Y650" s="41"/>
      <c r="Z650" s="40">
        <f>SUM(Z646:Z649)</f>
        <v>4543.7499999999991</v>
      </c>
      <c r="AA650" s="55">
        <f>SUM(AA646:AA649)</f>
        <v>291.37689004931514</v>
      </c>
      <c r="AB650" s="55">
        <f>SUM(AB646:AB649)</f>
        <v>2671.3727055922614</v>
      </c>
      <c r="AC650" s="55">
        <f>SUM(AC646:AC649)</f>
        <v>949.75440435842256</v>
      </c>
      <c r="AD650" s="55">
        <f>SUM(AD646:AD649)</f>
        <v>631.24600000000009</v>
      </c>
      <c r="AE650" s="55">
        <f>SUM(AE648:AE649)</f>
        <v>0</v>
      </c>
      <c r="AF650" s="55">
        <f>SUM(AF646:AF649)</f>
        <v>0</v>
      </c>
      <c r="AG650" s="54"/>
      <c r="AH650" s="42">
        <f>SUM(AH646:AH649)</f>
        <v>4543.7499999999991</v>
      </c>
      <c r="AI650" s="56">
        <f>SUM(AI646:AI649)</f>
        <v>7787.9700000000012</v>
      </c>
    </row>
    <row r="651" spans="1:35" x14ac:dyDescent="0.25">
      <c r="A651" t="s">
        <v>41</v>
      </c>
      <c r="G651" s="65"/>
      <c r="I651" t="s">
        <v>59</v>
      </c>
      <c r="N651" s="65"/>
      <c r="O651" s="65"/>
      <c r="P651" s="41"/>
      <c r="Q651" s="87" t="str">
        <f t="shared" si="645"/>
        <v xml:space="preserve"> </v>
      </c>
      <c r="R651" s="65"/>
      <c r="S651" s="65"/>
    </row>
    <row r="652" spans="1:35" x14ac:dyDescent="0.25">
      <c r="A652" s="31">
        <v>15</v>
      </c>
      <c r="B652" s="52">
        <v>61.8</v>
      </c>
      <c r="C652" s="33">
        <v>2.2999999999999998</v>
      </c>
      <c r="D652" s="33">
        <v>9.7100000000000009</v>
      </c>
      <c r="E652" s="33">
        <v>10</v>
      </c>
      <c r="F652" s="35">
        <v>0.77</v>
      </c>
      <c r="G652" s="35"/>
      <c r="H652" s="35"/>
      <c r="I652" s="51">
        <v>1431.29</v>
      </c>
      <c r="J652" s="41">
        <f t="shared" ref="J652:J657" si="648">I652-K652-L652-M652-N652</f>
        <v>165.62599999999998</v>
      </c>
      <c r="K652" s="41">
        <f t="shared" ref="K652:K657" si="649">B652*D652</f>
        <v>600.07799999999997</v>
      </c>
      <c r="L652" s="41">
        <f t="shared" ref="L652:L657" si="650">E652*B652</f>
        <v>618</v>
      </c>
      <c r="M652" s="41">
        <f t="shared" ref="M652:M657" si="651">F652*B652</f>
        <v>47.585999999999999</v>
      </c>
      <c r="N652" s="41">
        <f t="shared" ref="N652:N657" si="652">G652*B652</f>
        <v>0</v>
      </c>
      <c r="O652" s="41"/>
      <c r="P652" s="41">
        <f t="shared" si="615"/>
        <v>0</v>
      </c>
      <c r="Q652" s="40">
        <f t="shared" si="645"/>
        <v>1431.29</v>
      </c>
      <c r="R652" s="51"/>
      <c r="S652" s="41">
        <f>R652-T652-U652-V652-W652-X652</f>
        <v>0</v>
      </c>
      <c r="T652" s="41">
        <f t="shared" ref="T652:T658" si="653">P652*K652</f>
        <v>0</v>
      </c>
      <c r="U652" s="41">
        <f t="shared" ref="U652:U658" si="654">L652*P652</f>
        <v>0</v>
      </c>
      <c r="V652" s="41">
        <f t="shared" ref="V652:V663" si="655">P652*M652</f>
        <v>0</v>
      </c>
      <c r="W652" s="51"/>
      <c r="X652" s="51"/>
      <c r="Y652" s="41"/>
      <c r="Z652" s="40">
        <f t="shared" ref="Z652:Z660" si="656">SUM(S652:Y652)</f>
        <v>0</v>
      </c>
      <c r="AA652" s="54">
        <f t="shared" ref="AA652:AA663" si="657">Z652-AB652-AC652-AD652-AE652-AF652</f>
        <v>-47.585999999999999</v>
      </c>
      <c r="AB652" s="54">
        <f t="shared" ref="AB652:AC660" si="658">T652</f>
        <v>0</v>
      </c>
      <c r="AC652" s="54">
        <f t="shared" si="658"/>
        <v>0</v>
      </c>
      <c r="AD652" s="54">
        <f t="shared" ref="AD652:AD663" si="659">M652</f>
        <v>47.585999999999999</v>
      </c>
      <c r="AE652" s="54">
        <f t="shared" ref="AE652:AF660" si="660">W652</f>
        <v>0</v>
      </c>
      <c r="AF652" s="54">
        <f t="shared" si="660"/>
        <v>0</v>
      </c>
      <c r="AG652" s="54"/>
      <c r="AH652" s="42">
        <f t="shared" ref="AH652:AH657" si="661">SUM(AA652:AG652)</f>
        <v>0</v>
      </c>
      <c r="AI652" s="56">
        <f t="shared" ref="AI652:AI657" si="662">I652-Z652</f>
        <v>1431.29</v>
      </c>
    </row>
    <row r="653" spans="1:35" x14ac:dyDescent="0.25">
      <c r="A653" s="31">
        <v>17</v>
      </c>
      <c r="B653" s="52">
        <v>806</v>
      </c>
      <c r="C653" s="33">
        <v>2.2999999999999998</v>
      </c>
      <c r="D653" s="33">
        <v>8.89</v>
      </c>
      <c r="E653" s="33">
        <v>10</v>
      </c>
      <c r="F653" s="35">
        <v>0.77</v>
      </c>
      <c r="G653" s="35"/>
      <c r="H653" s="35"/>
      <c r="I653" s="51">
        <v>10510.24</v>
      </c>
      <c r="J653" s="41">
        <f t="shared" si="648"/>
        <v>-5335.72</v>
      </c>
      <c r="K653" s="41">
        <f t="shared" si="649"/>
        <v>7165.34</v>
      </c>
      <c r="L653" s="41">
        <f t="shared" si="650"/>
        <v>8060</v>
      </c>
      <c r="M653" s="41">
        <f t="shared" si="651"/>
        <v>620.62</v>
      </c>
      <c r="N653" s="41">
        <f t="shared" si="652"/>
        <v>0</v>
      </c>
      <c r="O653" s="41"/>
      <c r="P653" s="41">
        <f t="shared" si="615"/>
        <v>2</v>
      </c>
      <c r="Q653" s="40">
        <f t="shared" si="645"/>
        <v>10510.24</v>
      </c>
      <c r="R653" s="51">
        <v>21020.48</v>
      </c>
      <c r="S653" s="41">
        <f>R653-T653-U653-V653-W653-X653</f>
        <v>-10671.44</v>
      </c>
      <c r="T653" s="41">
        <f t="shared" si="653"/>
        <v>14330.68</v>
      </c>
      <c r="U653" s="41">
        <f t="shared" si="654"/>
        <v>16120</v>
      </c>
      <c r="V653" s="41">
        <f t="shared" si="655"/>
        <v>1241.24</v>
      </c>
      <c r="W653" s="51"/>
      <c r="X653" s="51"/>
      <c r="Y653" s="41"/>
      <c r="Z653" s="40">
        <f t="shared" si="656"/>
        <v>21020.48</v>
      </c>
      <c r="AA653" s="54">
        <f t="shared" si="657"/>
        <v>-10050.820000000002</v>
      </c>
      <c r="AB653" s="54">
        <f t="shared" si="658"/>
        <v>14330.68</v>
      </c>
      <c r="AC653" s="54">
        <f t="shared" si="658"/>
        <v>16120</v>
      </c>
      <c r="AD653" s="54">
        <f t="shared" si="659"/>
        <v>620.62</v>
      </c>
      <c r="AE653" s="54">
        <f t="shared" si="660"/>
        <v>0</v>
      </c>
      <c r="AF653" s="54">
        <f t="shared" si="660"/>
        <v>0</v>
      </c>
      <c r="AG653" s="54"/>
      <c r="AH653" s="42">
        <f t="shared" si="661"/>
        <v>21020.48</v>
      </c>
      <c r="AI653" s="56">
        <f t="shared" si="662"/>
        <v>-10510.24</v>
      </c>
    </row>
    <row r="654" spans="1:35" x14ac:dyDescent="0.25">
      <c r="A654" s="31">
        <v>18</v>
      </c>
      <c r="B654" s="52">
        <v>512.5</v>
      </c>
      <c r="C654" s="33">
        <v>2.48</v>
      </c>
      <c r="D654" s="33">
        <v>8.4</v>
      </c>
      <c r="E654" s="33">
        <v>3.59</v>
      </c>
      <c r="F654" s="35">
        <v>0.77</v>
      </c>
      <c r="G654" s="35">
        <v>5.51</v>
      </c>
      <c r="H654" s="35"/>
      <c r="I654" s="51">
        <v>10813.75</v>
      </c>
      <c r="J654" s="41">
        <f t="shared" si="648"/>
        <v>1450.375</v>
      </c>
      <c r="K654" s="41">
        <f t="shared" si="649"/>
        <v>4305</v>
      </c>
      <c r="L654" s="41">
        <f t="shared" si="650"/>
        <v>1839.875</v>
      </c>
      <c r="M654" s="41">
        <f t="shared" si="651"/>
        <v>394.625</v>
      </c>
      <c r="N654" s="41">
        <f t="shared" si="652"/>
        <v>2823.875</v>
      </c>
      <c r="O654" s="41"/>
      <c r="P654" s="41">
        <f t="shared" si="615"/>
        <v>0</v>
      </c>
      <c r="Q654" s="40">
        <f t="shared" si="645"/>
        <v>10813.75</v>
      </c>
      <c r="R654" s="51"/>
      <c r="S654" s="41">
        <f>R654-T654-U654-V654-W654-X654</f>
        <v>0</v>
      </c>
      <c r="T654" s="41">
        <f t="shared" si="653"/>
        <v>0</v>
      </c>
      <c r="U654" s="41">
        <f t="shared" si="654"/>
        <v>0</v>
      </c>
      <c r="V654" s="41">
        <f t="shared" si="655"/>
        <v>0</v>
      </c>
      <c r="W654" s="51"/>
      <c r="X654" s="51"/>
      <c r="Y654" s="41"/>
      <c r="Z654" s="40">
        <f t="shared" si="656"/>
        <v>0</v>
      </c>
      <c r="AA654" s="54">
        <f t="shared" si="657"/>
        <v>-394.625</v>
      </c>
      <c r="AB654" s="54">
        <f t="shared" si="658"/>
        <v>0</v>
      </c>
      <c r="AC654" s="54">
        <f t="shared" si="658"/>
        <v>0</v>
      </c>
      <c r="AD654" s="54">
        <f t="shared" si="659"/>
        <v>394.625</v>
      </c>
      <c r="AE654" s="54">
        <f t="shared" si="660"/>
        <v>0</v>
      </c>
      <c r="AF654" s="54">
        <f t="shared" si="660"/>
        <v>0</v>
      </c>
      <c r="AG654" s="54"/>
      <c r="AH654" s="42">
        <f t="shared" si="661"/>
        <v>0</v>
      </c>
      <c r="AI654" s="56">
        <f t="shared" si="662"/>
        <v>10813.75</v>
      </c>
    </row>
    <row r="655" spans="1:35" x14ac:dyDescent="0.25">
      <c r="A655" s="31">
        <v>19</v>
      </c>
      <c r="B655" s="52">
        <v>477.2</v>
      </c>
      <c r="C655" s="33">
        <v>2.48</v>
      </c>
      <c r="D655" s="33">
        <v>9.3000000000000007</v>
      </c>
      <c r="E655" s="33">
        <v>4.09</v>
      </c>
      <c r="F655" s="35">
        <v>0.77</v>
      </c>
      <c r="G655" s="35">
        <v>5.51</v>
      </c>
      <c r="H655" s="35"/>
      <c r="I655" s="51">
        <v>10750.59</v>
      </c>
      <c r="J655" s="41">
        <f t="shared" si="648"/>
        <v>1290.7780000000007</v>
      </c>
      <c r="K655" s="41">
        <f t="shared" si="649"/>
        <v>4437.96</v>
      </c>
      <c r="L655" s="41">
        <f t="shared" si="650"/>
        <v>1951.7479999999998</v>
      </c>
      <c r="M655" s="41">
        <f t="shared" si="651"/>
        <v>367.44400000000002</v>
      </c>
      <c r="N655" s="41">
        <v>2702.66</v>
      </c>
      <c r="O655" s="41"/>
      <c r="P655" s="41">
        <f t="shared" si="615"/>
        <v>2.8106355093069313</v>
      </c>
      <c r="Q655" s="40">
        <f t="shared" si="645"/>
        <v>10750.59</v>
      </c>
      <c r="R655" s="51">
        <v>30215.99</v>
      </c>
      <c r="S655" s="41">
        <f t="shared" ref="S655:S660" si="663">R655-T655-U655-V655-W655-X655</f>
        <v>5083.7286470156532</v>
      </c>
      <c r="T655" s="41">
        <f t="shared" si="653"/>
        <v>12473.487964883789</v>
      </c>
      <c r="U655" s="41">
        <f t="shared" si="654"/>
        <v>5485.6522340187839</v>
      </c>
      <c r="V655" s="41">
        <f t="shared" si="655"/>
        <v>1032.7511540817761</v>
      </c>
      <c r="W655" s="51"/>
      <c r="X655" s="51">
        <v>6140.37</v>
      </c>
      <c r="Y655" s="41"/>
      <c r="Z655" s="40">
        <f t="shared" si="656"/>
        <v>30215.99</v>
      </c>
      <c r="AA655" s="54">
        <f t="shared" si="657"/>
        <v>5749.0358010974296</v>
      </c>
      <c r="AB655" s="54">
        <f t="shared" si="658"/>
        <v>12473.487964883789</v>
      </c>
      <c r="AC655" s="54">
        <f t="shared" si="658"/>
        <v>5485.6522340187839</v>
      </c>
      <c r="AD655" s="54">
        <f t="shared" si="659"/>
        <v>367.44400000000002</v>
      </c>
      <c r="AE655" s="54">
        <f t="shared" si="660"/>
        <v>0</v>
      </c>
      <c r="AF655" s="54">
        <f t="shared" si="660"/>
        <v>6140.37</v>
      </c>
      <c r="AG655" s="54"/>
      <c r="AH655" s="42">
        <f t="shared" si="661"/>
        <v>30215.99</v>
      </c>
      <c r="AI655" s="56">
        <f t="shared" si="662"/>
        <v>-19465.400000000001</v>
      </c>
    </row>
    <row r="656" spans="1:35" x14ac:dyDescent="0.25">
      <c r="A656" s="31">
        <v>20</v>
      </c>
      <c r="B656" s="52">
        <v>714.5</v>
      </c>
      <c r="C656" s="33">
        <v>2.48</v>
      </c>
      <c r="D656" s="33">
        <v>8.8800000000000008</v>
      </c>
      <c r="E656" s="33">
        <v>3.26</v>
      </c>
      <c r="F656" s="35">
        <v>0.77</v>
      </c>
      <c r="G656" s="35">
        <v>5.51</v>
      </c>
      <c r="H656" s="35"/>
      <c r="I656" s="51">
        <v>15104.55</v>
      </c>
      <c r="J656" s="41">
        <f t="shared" si="648"/>
        <v>1943.4599999999987</v>
      </c>
      <c r="K656" s="41">
        <f t="shared" si="649"/>
        <v>6344.76</v>
      </c>
      <c r="L656" s="41">
        <f t="shared" si="650"/>
        <v>2329.27</v>
      </c>
      <c r="M656" s="41">
        <f t="shared" si="651"/>
        <v>550.16499999999996</v>
      </c>
      <c r="N656" s="41">
        <f t="shared" si="652"/>
        <v>3936.895</v>
      </c>
      <c r="O656" s="41"/>
      <c r="P656" s="41">
        <f t="shared" si="615"/>
        <v>0.56459080210929813</v>
      </c>
      <c r="Q656" s="40">
        <f t="shared" si="645"/>
        <v>15104.55</v>
      </c>
      <c r="R656" s="51">
        <v>8527.89</v>
      </c>
      <c r="S656" s="41">
        <f t="shared" si="663"/>
        <v>1097.254346137423</v>
      </c>
      <c r="T656" s="41">
        <f t="shared" si="653"/>
        <v>3582.1931375909903</v>
      </c>
      <c r="U656" s="41">
        <f t="shared" si="654"/>
        <v>1315.0844176291248</v>
      </c>
      <c r="V656" s="41">
        <f t="shared" si="655"/>
        <v>310.61809864246197</v>
      </c>
      <c r="W656" s="51"/>
      <c r="X656" s="51">
        <v>2222.7399999999998</v>
      </c>
      <c r="Y656" s="41"/>
      <c r="Z656" s="40">
        <f t="shared" si="656"/>
        <v>8527.89</v>
      </c>
      <c r="AA656" s="54">
        <f t="shared" si="657"/>
        <v>857.70744477988501</v>
      </c>
      <c r="AB656" s="54">
        <f t="shared" si="658"/>
        <v>3582.1931375909903</v>
      </c>
      <c r="AC656" s="54">
        <f t="shared" si="658"/>
        <v>1315.0844176291248</v>
      </c>
      <c r="AD656" s="54">
        <f t="shared" si="659"/>
        <v>550.16499999999996</v>
      </c>
      <c r="AE656" s="54">
        <f t="shared" si="660"/>
        <v>0</v>
      </c>
      <c r="AF656" s="54">
        <f t="shared" si="660"/>
        <v>2222.7399999999998</v>
      </c>
      <c r="AG656" s="54"/>
      <c r="AH656" s="42">
        <f t="shared" si="661"/>
        <v>8527.89</v>
      </c>
      <c r="AI656" s="56">
        <f t="shared" si="662"/>
        <v>6576.66</v>
      </c>
    </row>
    <row r="657" spans="1:35" x14ac:dyDescent="0.25">
      <c r="A657" s="31">
        <v>42</v>
      </c>
      <c r="B657" s="52">
        <v>86.3</v>
      </c>
      <c r="C657" s="33">
        <v>2.48</v>
      </c>
      <c r="D657" s="33">
        <v>8.64</v>
      </c>
      <c r="E657" s="33">
        <v>4</v>
      </c>
      <c r="F657" s="35">
        <v>0.77</v>
      </c>
      <c r="G657" s="35">
        <v>5.51</v>
      </c>
      <c r="H657" s="35"/>
      <c r="I657" s="51">
        <v>1878.75</v>
      </c>
      <c r="J657" s="41">
        <f t="shared" si="648"/>
        <v>245.95399999999989</v>
      </c>
      <c r="K657" s="41">
        <f t="shared" si="649"/>
        <v>745.63200000000006</v>
      </c>
      <c r="L657" s="41">
        <f t="shared" si="650"/>
        <v>345.2</v>
      </c>
      <c r="M657" s="41">
        <f t="shared" si="651"/>
        <v>66.450999999999993</v>
      </c>
      <c r="N657" s="41">
        <f t="shared" si="652"/>
        <v>475.51299999999998</v>
      </c>
      <c r="O657" s="41"/>
      <c r="P657" s="41">
        <f t="shared" si="615"/>
        <v>6.2531204258150366</v>
      </c>
      <c r="Q657" s="40">
        <f t="shared" si="645"/>
        <v>1878.75</v>
      </c>
      <c r="R657" s="51">
        <v>11748.05</v>
      </c>
      <c r="S657" s="41">
        <f t="shared" si="663"/>
        <v>1182.8500342514958</v>
      </c>
      <c r="T657" s="41">
        <f t="shared" si="653"/>
        <v>4662.5266893413182</v>
      </c>
      <c r="U657" s="41">
        <f t="shared" si="654"/>
        <v>2158.5771709913506</v>
      </c>
      <c r="V657" s="41">
        <f t="shared" si="655"/>
        <v>415.52610541583493</v>
      </c>
      <c r="W657" s="51"/>
      <c r="X657" s="51">
        <v>3328.57</v>
      </c>
      <c r="Y657" s="41"/>
      <c r="Z657" s="40">
        <f t="shared" si="656"/>
        <v>11748.05</v>
      </c>
      <c r="AA657" s="54">
        <f t="shared" si="657"/>
        <v>1531.9251396673303</v>
      </c>
      <c r="AB657" s="54">
        <f t="shared" si="658"/>
        <v>4662.5266893413182</v>
      </c>
      <c r="AC657" s="54">
        <f t="shared" si="658"/>
        <v>2158.5771709913506</v>
      </c>
      <c r="AD657" s="54">
        <f t="shared" si="659"/>
        <v>66.450999999999993</v>
      </c>
      <c r="AE657" s="54">
        <f t="shared" si="660"/>
        <v>0</v>
      </c>
      <c r="AF657" s="54">
        <f t="shared" si="660"/>
        <v>3328.57</v>
      </c>
      <c r="AG657" s="54"/>
      <c r="AH657" s="42">
        <f t="shared" si="661"/>
        <v>11748.049999999997</v>
      </c>
      <c r="AI657" s="56">
        <f t="shared" si="662"/>
        <v>-9869.2999999999993</v>
      </c>
    </row>
    <row r="658" spans="1:35" x14ac:dyDescent="0.25">
      <c r="A658" s="31"/>
      <c r="B658" s="52"/>
      <c r="C658" s="33"/>
      <c r="D658" s="33"/>
      <c r="E658" s="33"/>
      <c r="F658" s="35"/>
      <c r="G658" s="35"/>
      <c r="H658" s="35"/>
      <c r="I658" s="51"/>
      <c r="J658" s="41"/>
      <c r="K658" s="41"/>
      <c r="L658" s="41"/>
      <c r="M658" s="41"/>
      <c r="N658" s="41"/>
      <c r="O658" s="41"/>
      <c r="P658" s="41"/>
      <c r="Q658" s="40">
        <f t="shared" si="645"/>
        <v>0</v>
      </c>
      <c r="R658" s="51"/>
      <c r="S658" s="41">
        <f t="shared" si="663"/>
        <v>0</v>
      </c>
      <c r="T658" s="41">
        <f t="shared" si="653"/>
        <v>0</v>
      </c>
      <c r="U658" s="41">
        <f t="shared" si="654"/>
        <v>0</v>
      </c>
      <c r="V658" s="41">
        <f t="shared" si="655"/>
        <v>0</v>
      </c>
      <c r="W658" s="51"/>
      <c r="X658" s="51"/>
      <c r="Y658" s="41"/>
      <c r="Z658" s="40">
        <f t="shared" si="656"/>
        <v>0</v>
      </c>
      <c r="AA658" s="54">
        <f t="shared" si="657"/>
        <v>0</v>
      </c>
      <c r="AB658" s="54">
        <f t="shared" si="658"/>
        <v>0</v>
      </c>
      <c r="AC658" s="54">
        <f t="shared" si="658"/>
        <v>0</v>
      </c>
      <c r="AD658" s="54">
        <f t="shared" si="659"/>
        <v>0</v>
      </c>
      <c r="AE658" s="54">
        <f t="shared" si="660"/>
        <v>0</v>
      </c>
      <c r="AF658" s="54">
        <f t="shared" si="660"/>
        <v>0</v>
      </c>
      <c r="AG658" s="54"/>
      <c r="AH658" s="42">
        <f>SUM(AA658:AG658)</f>
        <v>0</v>
      </c>
      <c r="AI658" s="56">
        <f>I658-Z658</f>
        <v>0</v>
      </c>
    </row>
    <row r="659" spans="1:35" x14ac:dyDescent="0.25">
      <c r="A659" s="31"/>
      <c r="B659" s="52"/>
      <c r="C659" s="33"/>
      <c r="D659" s="33"/>
      <c r="E659" s="33"/>
      <c r="F659" s="35"/>
      <c r="G659" s="35"/>
      <c r="H659" s="35"/>
      <c r="I659" s="51"/>
      <c r="J659" s="41">
        <f>I659-K659-L659-M659-N659</f>
        <v>0</v>
      </c>
      <c r="K659" s="41">
        <f>B659*D659</f>
        <v>0</v>
      </c>
      <c r="L659" s="41">
        <f>E659*B659</f>
        <v>0</v>
      </c>
      <c r="M659" s="41">
        <f>F659*B659</f>
        <v>0</v>
      </c>
      <c r="N659" s="41">
        <f>G659*B659</f>
        <v>0</v>
      </c>
      <c r="O659" s="41"/>
      <c r="P659" s="41"/>
      <c r="Q659" s="40">
        <f t="shared" si="645"/>
        <v>0</v>
      </c>
      <c r="R659" s="51"/>
      <c r="S659" s="41">
        <f t="shared" si="663"/>
        <v>0</v>
      </c>
      <c r="T659" s="41">
        <v>0</v>
      </c>
      <c r="U659" s="41">
        <v>0</v>
      </c>
      <c r="V659" s="41">
        <f t="shared" si="655"/>
        <v>0</v>
      </c>
      <c r="W659" s="51"/>
      <c r="X659" s="51"/>
      <c r="Y659" s="41"/>
      <c r="Z659" s="40">
        <f t="shared" si="656"/>
        <v>0</v>
      </c>
      <c r="AA659" s="54">
        <f t="shared" si="657"/>
        <v>0</v>
      </c>
      <c r="AB659" s="54">
        <f t="shared" si="658"/>
        <v>0</v>
      </c>
      <c r="AC659" s="54">
        <f t="shared" si="658"/>
        <v>0</v>
      </c>
      <c r="AD659" s="54">
        <f t="shared" si="659"/>
        <v>0</v>
      </c>
      <c r="AE659" s="54">
        <f t="shared" si="660"/>
        <v>0</v>
      </c>
      <c r="AF659" s="54">
        <f t="shared" si="660"/>
        <v>0</v>
      </c>
      <c r="AG659" s="54"/>
      <c r="AH659" s="42">
        <f>SUM(AA659:AG659)</f>
        <v>0</v>
      </c>
      <c r="AI659" s="56">
        <f>I659-Z659</f>
        <v>0</v>
      </c>
    </row>
    <row r="660" spans="1:35" x14ac:dyDescent="0.25">
      <c r="A660" s="31">
        <v>65</v>
      </c>
      <c r="B660" s="52">
        <v>1044.7</v>
      </c>
      <c r="C660" s="33">
        <v>2.2999999999999998</v>
      </c>
      <c r="D660" s="33">
        <v>8.73</v>
      </c>
      <c r="E660" s="33">
        <v>3.44</v>
      </c>
      <c r="F660" s="35">
        <v>0.77</v>
      </c>
      <c r="G660" s="35"/>
      <c r="H660" s="35"/>
      <c r="I660" s="51">
        <v>15830.92</v>
      </c>
      <c r="J660" s="41">
        <f>I660-K660-L660-M660-N660</f>
        <v>2312.5019999999986</v>
      </c>
      <c r="K660" s="41">
        <f>B660*D660</f>
        <v>9120.2310000000016</v>
      </c>
      <c r="L660" s="41">
        <f>E660*B660</f>
        <v>3593.768</v>
      </c>
      <c r="M660" s="41">
        <f>F660*B660</f>
        <v>804.4190000000001</v>
      </c>
      <c r="N660" s="41">
        <f>G660*B660</f>
        <v>0</v>
      </c>
      <c r="O660" s="41">
        <f>H660*B660</f>
        <v>0</v>
      </c>
      <c r="P660" s="41">
        <f t="shared" si="615"/>
        <v>2.4218731444540182</v>
      </c>
      <c r="Q660" s="40">
        <f t="shared" si="645"/>
        <v>15830.92</v>
      </c>
      <c r="R660" s="51">
        <v>38340.480000000003</v>
      </c>
      <c r="S660" s="41">
        <f t="shared" si="663"/>
        <v>5600.5864902962003</v>
      </c>
      <c r="T660" s="41">
        <f>P660*K660</f>
        <v>22088.042530117018</v>
      </c>
      <c r="U660" s="41">
        <f>L660*P660</f>
        <v>8703.6502065982277</v>
      </c>
      <c r="V660" s="41">
        <f t="shared" si="655"/>
        <v>1948.2007729885572</v>
      </c>
      <c r="W660" s="51"/>
      <c r="X660" s="51"/>
      <c r="Y660" s="41"/>
      <c r="Z660" s="40">
        <f t="shared" si="656"/>
        <v>38340.480000000003</v>
      </c>
      <c r="AA660" s="54">
        <f t="shared" si="657"/>
        <v>6744.3682632847576</v>
      </c>
      <c r="AB660" s="54">
        <f t="shared" si="658"/>
        <v>22088.042530117018</v>
      </c>
      <c r="AC660" s="54">
        <f t="shared" si="658"/>
        <v>8703.6502065982277</v>
      </c>
      <c r="AD660" s="54">
        <f t="shared" si="659"/>
        <v>804.4190000000001</v>
      </c>
      <c r="AE660" s="54">
        <f t="shared" si="660"/>
        <v>0</v>
      </c>
      <c r="AF660" s="54">
        <f t="shared" si="660"/>
        <v>0</v>
      </c>
      <c r="AG660" s="54"/>
      <c r="AH660" s="42">
        <f>SUM(AA660:AG660)</f>
        <v>38340.480000000003</v>
      </c>
      <c r="AI660" s="56">
        <f>I660-Z660</f>
        <v>-22509.560000000005</v>
      </c>
    </row>
    <row r="661" spans="1:35" x14ac:dyDescent="0.25">
      <c r="A661" s="31"/>
      <c r="B661" s="52"/>
      <c r="C661" s="33"/>
      <c r="D661" s="33"/>
      <c r="E661" s="33"/>
      <c r="F661" s="35"/>
      <c r="G661" s="35"/>
      <c r="H661" s="35"/>
      <c r="I661" s="51"/>
      <c r="J661" s="41"/>
      <c r="K661" s="41"/>
      <c r="L661" s="41"/>
      <c r="M661" s="41"/>
      <c r="N661" s="41"/>
      <c r="O661" s="41"/>
      <c r="P661" s="41"/>
      <c r="Q661" s="40">
        <f t="shared" si="645"/>
        <v>0</v>
      </c>
      <c r="R661" s="51"/>
      <c r="S661" s="41"/>
      <c r="T661" s="41"/>
      <c r="U661" s="41"/>
      <c r="V661" s="41">
        <f t="shared" si="655"/>
        <v>0</v>
      </c>
      <c r="W661" s="51"/>
      <c r="X661" s="51"/>
      <c r="Y661" s="41"/>
      <c r="Z661" s="40"/>
      <c r="AA661" s="54">
        <f t="shared" si="657"/>
        <v>0</v>
      </c>
      <c r="AB661" s="54"/>
      <c r="AC661" s="54"/>
      <c r="AD661" s="54">
        <f t="shared" si="659"/>
        <v>0</v>
      </c>
      <c r="AE661" s="54"/>
      <c r="AF661" s="54"/>
      <c r="AG661" s="54"/>
      <c r="AH661" s="42"/>
      <c r="AI661" s="56"/>
    </row>
    <row r="662" spans="1:35" x14ac:dyDescent="0.25">
      <c r="A662" s="31"/>
      <c r="B662" s="52"/>
      <c r="C662" s="33"/>
      <c r="D662" s="33"/>
      <c r="E662" s="33"/>
      <c r="F662" s="35"/>
      <c r="G662" s="35"/>
      <c r="H662" s="35"/>
      <c r="I662" s="51"/>
      <c r="J662" s="41"/>
      <c r="K662" s="41"/>
      <c r="L662" s="41"/>
      <c r="M662" s="41"/>
      <c r="N662" s="41"/>
      <c r="O662" s="41"/>
      <c r="P662" s="41"/>
      <c r="Q662" s="40">
        <f t="shared" si="645"/>
        <v>0</v>
      </c>
      <c r="R662" s="51"/>
      <c r="S662" s="41"/>
      <c r="T662" s="41"/>
      <c r="U662" s="41"/>
      <c r="V662" s="41">
        <f t="shared" si="655"/>
        <v>0</v>
      </c>
      <c r="W662" s="51"/>
      <c r="X662" s="51"/>
      <c r="Y662" s="41"/>
      <c r="Z662" s="40"/>
      <c r="AA662" s="54">
        <f t="shared" si="657"/>
        <v>0</v>
      </c>
      <c r="AB662" s="54"/>
      <c r="AC662" s="54"/>
      <c r="AD662" s="54">
        <f t="shared" si="659"/>
        <v>0</v>
      </c>
      <c r="AE662" s="54"/>
      <c r="AF662" s="54"/>
      <c r="AG662" s="54"/>
      <c r="AH662" s="42"/>
      <c r="AI662" s="56"/>
    </row>
    <row r="663" spans="1:35" x14ac:dyDescent="0.25">
      <c r="A663" s="31">
        <v>67</v>
      </c>
      <c r="B663" s="52">
        <v>311.89999999999998</v>
      </c>
      <c r="C663" s="33">
        <v>2.2999999999999998</v>
      </c>
      <c r="D663" s="33">
        <v>9.2899999999999991</v>
      </c>
      <c r="E663" s="33">
        <v>2.75</v>
      </c>
      <c r="F663" s="35">
        <v>0.77</v>
      </c>
      <c r="G663" s="35"/>
      <c r="H663" s="35"/>
      <c r="I663" s="51">
        <v>4722.18</v>
      </c>
      <c r="J663" s="41">
        <f>I663-K663-L663-M663-N663</f>
        <v>726.74100000000089</v>
      </c>
      <c r="K663" s="41">
        <f>B663*D663</f>
        <v>2897.5509999999995</v>
      </c>
      <c r="L663" s="41">
        <f>E663*B663</f>
        <v>857.72499999999991</v>
      </c>
      <c r="M663" s="41">
        <f>F663*B663</f>
        <v>240.16299999999998</v>
      </c>
      <c r="N663" s="41">
        <f>G663*B663</f>
        <v>0</v>
      </c>
      <c r="O663" s="41"/>
      <c r="P663" s="41">
        <f t="shared" si="615"/>
        <v>1</v>
      </c>
      <c r="Q663" s="40">
        <f t="shared" si="645"/>
        <v>4722.18</v>
      </c>
      <c r="R663" s="51">
        <v>4722.18</v>
      </c>
      <c r="S663" s="41">
        <f>R663-T663-U663-V663-W663-X663</f>
        <v>726.74100000000089</v>
      </c>
      <c r="T663" s="41">
        <f>P663*K663</f>
        <v>2897.5509999999995</v>
      </c>
      <c r="U663" s="41">
        <f>L663*P663</f>
        <v>857.72499999999991</v>
      </c>
      <c r="V663" s="41">
        <f t="shared" si="655"/>
        <v>240.16299999999998</v>
      </c>
      <c r="W663" s="51"/>
      <c r="X663" s="51"/>
      <c r="Y663" s="41"/>
      <c r="Z663" s="40">
        <f>SUM(S663:Y663)</f>
        <v>4722.1799999999994</v>
      </c>
      <c r="AA663" s="54">
        <f t="shared" si="657"/>
        <v>726.74099999999999</v>
      </c>
      <c r="AB663" s="54">
        <f>T663</f>
        <v>2897.5509999999995</v>
      </c>
      <c r="AC663" s="54">
        <f>U663</f>
        <v>857.72499999999991</v>
      </c>
      <c r="AD663" s="54">
        <f t="shared" si="659"/>
        <v>240.16299999999998</v>
      </c>
      <c r="AE663" s="54">
        <f>W663</f>
        <v>0</v>
      </c>
      <c r="AF663" s="54">
        <f>X663</f>
        <v>0</v>
      </c>
      <c r="AG663" s="54"/>
      <c r="AH663" s="42">
        <f>SUM(AA663:AG663)</f>
        <v>4722.1799999999994</v>
      </c>
      <c r="AI663" s="56">
        <f>I663-Z663</f>
        <v>0</v>
      </c>
    </row>
    <row r="664" spans="1:35" x14ac:dyDescent="0.25">
      <c r="A664" s="32" t="s">
        <v>37</v>
      </c>
      <c r="B664" s="53">
        <f>SUM(B652:B663)</f>
        <v>4014.9</v>
      </c>
      <c r="C664" s="33"/>
      <c r="D664" s="34"/>
      <c r="E664" s="34"/>
      <c r="F664" s="35"/>
      <c r="G664" s="35"/>
      <c r="H664" s="35"/>
      <c r="I664" s="43">
        <f t="shared" ref="I664" si="664">SUM(I652:I663)</f>
        <v>71042.26999999999</v>
      </c>
      <c r="J664" s="43">
        <f t="shared" ref="J664:O664" si="665">SUM(J652:J663)</f>
        <v>2799.7159999999985</v>
      </c>
      <c r="K664" s="43">
        <f t="shared" si="665"/>
        <v>35616.552000000003</v>
      </c>
      <c r="L664" s="43">
        <f t="shared" si="665"/>
        <v>19595.585999999999</v>
      </c>
      <c r="M664" s="43">
        <f t="shared" si="665"/>
        <v>3091.4730000000004</v>
      </c>
      <c r="N664" s="43">
        <f t="shared" si="665"/>
        <v>9938.9430000000011</v>
      </c>
      <c r="O664" s="43">
        <f t="shared" si="665"/>
        <v>0</v>
      </c>
      <c r="P664" s="41">
        <f t="shared" si="615"/>
        <v>1.612773212342455</v>
      </c>
      <c r="Q664" s="40">
        <f t="shared" si="645"/>
        <v>71042.26999999999</v>
      </c>
      <c r="R664" s="43">
        <f>SUM(R652:R663)</f>
        <v>114575.07</v>
      </c>
      <c r="S664" s="43">
        <f>SUM(S652:S663)</f>
        <v>3019.7205177007731</v>
      </c>
      <c r="T664" s="43">
        <f>SUM(T652:T663)</f>
        <v>60034.481321933119</v>
      </c>
      <c r="U664" s="43">
        <f>SUM(U652:U663)</f>
        <v>34640.689029237481</v>
      </c>
      <c r="V664" s="43">
        <f>SUM(V652:V663)</f>
        <v>5188.4991311286294</v>
      </c>
      <c r="W664" s="43">
        <f t="shared" ref="W664:X664" si="666">SUM(W652:W663)</f>
        <v>0</v>
      </c>
      <c r="X664" s="43">
        <f t="shared" si="666"/>
        <v>11691.68</v>
      </c>
      <c r="Y664" s="41"/>
      <c r="Z664" s="40">
        <f t="shared" ref="Z664:AF664" si="667">SUM(Z652:Z663)</f>
        <v>114575.07</v>
      </c>
      <c r="AA664" s="55">
        <f t="shared" si="667"/>
        <v>5116.7466488294012</v>
      </c>
      <c r="AB664" s="55">
        <f t="shared" si="667"/>
        <v>60034.481321933119</v>
      </c>
      <c r="AC664" s="55">
        <f t="shared" si="667"/>
        <v>34640.689029237481</v>
      </c>
      <c r="AD664" s="55">
        <f t="shared" si="667"/>
        <v>3091.4730000000004</v>
      </c>
      <c r="AE664" s="55">
        <f t="shared" si="667"/>
        <v>0</v>
      </c>
      <c r="AF664" s="55">
        <f t="shared" si="667"/>
        <v>11691.68</v>
      </c>
      <c r="AG664" s="54"/>
      <c r="AH664" s="42">
        <f>SUM(AH652:AH663)</f>
        <v>114575.07</v>
      </c>
      <c r="AI664" s="56">
        <f>SUM(AI652:AI663)</f>
        <v>-43532.800000000003</v>
      </c>
    </row>
    <row r="665" spans="1:35" x14ac:dyDescent="0.25">
      <c r="A665" t="s">
        <v>60</v>
      </c>
      <c r="N665" s="65"/>
      <c r="O665" s="65"/>
      <c r="P665" s="41"/>
      <c r="Q665" s="87"/>
      <c r="R665" s="65"/>
      <c r="S665" s="65"/>
    </row>
    <row r="666" spans="1:35" x14ac:dyDescent="0.25">
      <c r="A666" s="31">
        <v>1</v>
      </c>
      <c r="B666" s="52">
        <v>9</v>
      </c>
      <c r="C666" s="33">
        <v>2.2999999999999998</v>
      </c>
      <c r="D666" s="33">
        <v>10.18</v>
      </c>
      <c r="E666" s="33">
        <v>10.050000000000001</v>
      </c>
      <c r="F666" s="35">
        <v>0.77</v>
      </c>
      <c r="G666" s="35"/>
      <c r="H666" s="35"/>
      <c r="I666" s="51">
        <v>209.7</v>
      </c>
      <c r="J666" s="41">
        <f t="shared" ref="J666" si="668">I666-K666-L666-M666-N666</f>
        <v>20.699999999999982</v>
      </c>
      <c r="K666" s="41">
        <f t="shared" ref="K666" si="669">B666*D666</f>
        <v>91.62</v>
      </c>
      <c r="L666" s="41">
        <f t="shared" ref="L666" si="670">E666*B666</f>
        <v>90.45</v>
      </c>
      <c r="M666" s="41">
        <f t="shared" ref="M666" si="671">F666*B666</f>
        <v>6.93</v>
      </c>
      <c r="N666" s="41">
        <f>G666*B666</f>
        <v>0</v>
      </c>
      <c r="O666" s="41"/>
      <c r="P666" s="41">
        <f t="shared" si="615"/>
        <v>0</v>
      </c>
      <c r="Q666" s="40">
        <f>I666</f>
        <v>209.7</v>
      </c>
      <c r="R666" s="51"/>
      <c r="S666" s="41">
        <f>R666-T666-U666-V666-W666-X666</f>
        <v>0</v>
      </c>
      <c r="T666" s="41">
        <f>P666*K666</f>
        <v>0</v>
      </c>
      <c r="U666" s="41">
        <f>L666*P666</f>
        <v>0</v>
      </c>
      <c r="V666" s="41">
        <f>P666*M666</f>
        <v>0</v>
      </c>
      <c r="W666" s="51"/>
      <c r="X666" s="51"/>
      <c r="Y666" s="41"/>
      <c r="Z666" s="40">
        <f>SUM(S666:Y666)</f>
        <v>0</v>
      </c>
      <c r="AA666" s="54">
        <f>Z666-AB666-AC666-AD666-AE666-AF666</f>
        <v>-6.93</v>
      </c>
      <c r="AB666" s="54">
        <f t="shared" ref="AB666:AF668" si="672">T666</f>
        <v>0</v>
      </c>
      <c r="AC666" s="54">
        <f t="shared" si="672"/>
        <v>0</v>
      </c>
      <c r="AD666" s="54">
        <f>M666</f>
        <v>6.93</v>
      </c>
      <c r="AE666" s="54">
        <f t="shared" si="672"/>
        <v>0</v>
      </c>
      <c r="AF666" s="54">
        <f t="shared" si="672"/>
        <v>0</v>
      </c>
      <c r="AG666" s="54"/>
      <c r="AH666" s="42">
        <f>SUM(AA666:AG666)</f>
        <v>0</v>
      </c>
      <c r="AI666" s="56">
        <f>I666-Z666</f>
        <v>209.7</v>
      </c>
    </row>
    <row r="667" spans="1:35" x14ac:dyDescent="0.25">
      <c r="A667" s="31">
        <v>2</v>
      </c>
      <c r="B667" s="52">
        <v>162.80000000000001</v>
      </c>
      <c r="C667" s="33">
        <v>2.2999999999999998</v>
      </c>
      <c r="D667" s="33">
        <v>9.98</v>
      </c>
      <c r="E667" s="33">
        <v>10.41</v>
      </c>
      <c r="F667" s="35">
        <v>0.77</v>
      </c>
      <c r="G667" s="35"/>
      <c r="H667" s="35"/>
      <c r="I667" s="51">
        <v>3846.97</v>
      </c>
      <c r="J667" s="41">
        <f>I667-K667-L667-M667-N667</f>
        <v>402.12199999999962</v>
      </c>
      <c r="K667" s="41">
        <f>B667*D667</f>
        <v>1624.7440000000001</v>
      </c>
      <c r="L667" s="41">
        <f>E667*B667</f>
        <v>1694.748</v>
      </c>
      <c r="M667" s="41">
        <f>F667*B667</f>
        <v>125.35600000000001</v>
      </c>
      <c r="N667" s="41">
        <f>G667*B667</f>
        <v>0</v>
      </c>
      <c r="O667" s="41"/>
      <c r="P667" s="41">
        <f t="shared" si="615"/>
        <v>6.4497513627608222E-2</v>
      </c>
      <c r="Q667" s="40">
        <f>I667</f>
        <v>3846.97</v>
      </c>
      <c r="R667" s="51">
        <v>248.12</v>
      </c>
      <c r="S667" s="41">
        <f>R667-T667-U667-V667-W667-X667</f>
        <v>25.935869174961081</v>
      </c>
      <c r="T667" s="41">
        <f>P667*K667</f>
        <v>104.7919482813747</v>
      </c>
      <c r="U667" s="41">
        <f>L667*P667</f>
        <v>109.30703222536178</v>
      </c>
      <c r="V667" s="41">
        <f>P667*M667</f>
        <v>8.0851503183024569</v>
      </c>
      <c r="W667" s="51"/>
      <c r="X667" s="51"/>
      <c r="Y667" s="41"/>
      <c r="Z667" s="40">
        <f>SUM(S667:Y667)</f>
        <v>248.12</v>
      </c>
      <c r="AA667" s="54">
        <f>Z667-AB667-AC667-AD667-AE667-AF667</f>
        <v>-91.334980506736471</v>
      </c>
      <c r="AB667" s="54">
        <f t="shared" si="672"/>
        <v>104.7919482813747</v>
      </c>
      <c r="AC667" s="54">
        <f t="shared" si="672"/>
        <v>109.30703222536178</v>
      </c>
      <c r="AD667" s="54">
        <f>M667</f>
        <v>125.35600000000001</v>
      </c>
      <c r="AE667" s="54">
        <f t="shared" si="672"/>
        <v>0</v>
      </c>
      <c r="AF667" s="54">
        <f t="shared" si="672"/>
        <v>0</v>
      </c>
      <c r="AG667" s="54"/>
      <c r="AH667" s="42">
        <f>SUM(AA667:AG667)</f>
        <v>248.12</v>
      </c>
      <c r="AI667" s="56">
        <f>I667-Z667</f>
        <v>3598.85</v>
      </c>
    </row>
    <row r="668" spans="1:35" x14ac:dyDescent="0.25">
      <c r="A668" s="31">
        <v>3</v>
      </c>
      <c r="B668" s="52"/>
      <c r="C668" s="33"/>
      <c r="D668" s="33"/>
      <c r="E668" s="33"/>
      <c r="F668" s="35"/>
      <c r="G668" s="35"/>
      <c r="H668" s="35"/>
      <c r="I668" s="51"/>
      <c r="J668" s="41">
        <v>0</v>
      </c>
      <c r="K668" s="41">
        <v>0</v>
      </c>
      <c r="L668" s="41">
        <f>E668*B668</f>
        <v>0</v>
      </c>
      <c r="M668" s="41">
        <v>0</v>
      </c>
      <c r="N668" s="41">
        <f>G668*B668</f>
        <v>0</v>
      </c>
      <c r="O668" s="41"/>
      <c r="P668" s="41"/>
      <c r="Q668" s="40">
        <f>I668</f>
        <v>0</v>
      </c>
      <c r="R668" s="51"/>
      <c r="S668" s="41">
        <f>R668-T668-U668-V668-W668-X668</f>
        <v>0</v>
      </c>
      <c r="T668" s="41">
        <f>P668*K668</f>
        <v>0</v>
      </c>
      <c r="U668" s="41">
        <f>L668*P668</f>
        <v>0</v>
      </c>
      <c r="V668" s="41">
        <f>P668*M668</f>
        <v>0</v>
      </c>
      <c r="W668" s="51"/>
      <c r="X668" s="51"/>
      <c r="Y668" s="41"/>
      <c r="Z668" s="40">
        <f>SUM(S668:Y668)</f>
        <v>0</v>
      </c>
      <c r="AA668" s="54">
        <f>Z668-AB668-AC668-AD668-AE668-AF668</f>
        <v>0</v>
      </c>
      <c r="AB668" s="54">
        <f t="shared" si="672"/>
        <v>0</v>
      </c>
      <c r="AC668" s="54">
        <f t="shared" si="672"/>
        <v>0</v>
      </c>
      <c r="AD668" s="54">
        <f>M668</f>
        <v>0</v>
      </c>
      <c r="AE668" s="54">
        <f t="shared" si="672"/>
        <v>0</v>
      </c>
      <c r="AF668" s="54">
        <f t="shared" si="672"/>
        <v>0</v>
      </c>
      <c r="AG668" s="54"/>
      <c r="AH668" s="42">
        <f>SUM(AA668:AG668)</f>
        <v>0</v>
      </c>
      <c r="AI668" s="56">
        <f>I668-Z668</f>
        <v>0</v>
      </c>
    </row>
    <row r="669" spans="1:35" x14ac:dyDescent="0.25">
      <c r="A669" s="32" t="s">
        <v>37</v>
      </c>
      <c r="B669" s="39">
        <f>SUM(B665:B668)</f>
        <v>171.8</v>
      </c>
      <c r="C669" s="33"/>
      <c r="D669" s="34"/>
      <c r="E669" s="34"/>
      <c r="F669" s="35"/>
      <c r="G669" s="35"/>
      <c r="H669" s="35"/>
      <c r="I669" s="43">
        <f>SUM(I666:I668)</f>
        <v>4056.6699999999996</v>
      </c>
      <c r="J669" s="43">
        <f t="shared" ref="J669:O669" si="673">SUM(J666:J668)</f>
        <v>422.8219999999996</v>
      </c>
      <c r="K669" s="43">
        <f t="shared" si="673"/>
        <v>1716.364</v>
      </c>
      <c r="L669" s="43">
        <f t="shared" si="673"/>
        <v>1785.1980000000001</v>
      </c>
      <c r="M669" s="43">
        <f t="shared" si="673"/>
        <v>132.286</v>
      </c>
      <c r="N669" s="43">
        <f t="shared" si="673"/>
        <v>0</v>
      </c>
      <c r="O669" s="43">
        <f t="shared" si="673"/>
        <v>0</v>
      </c>
      <c r="P669" s="41">
        <f t="shared" si="615"/>
        <v>6.1163466587126888E-2</v>
      </c>
      <c r="Q669" s="40">
        <f>I669</f>
        <v>4056.6699999999996</v>
      </c>
      <c r="R669" s="43">
        <f>SUM(R666:R668)</f>
        <v>248.12</v>
      </c>
      <c r="S669" s="43">
        <f>SUM(S666:S668)</f>
        <v>25.935869174961081</v>
      </c>
      <c r="T669" s="43">
        <f>SUM(T666:T668)</f>
        <v>104.7919482813747</v>
      </c>
      <c r="U669" s="43">
        <f>SUM(U666:U668)</f>
        <v>109.30703222536178</v>
      </c>
      <c r="V669" s="43">
        <f>SUM(V666:V668)</f>
        <v>8.0851503183024569</v>
      </c>
      <c r="W669" s="43"/>
      <c r="X669" s="43"/>
      <c r="Y669" s="41"/>
      <c r="Z669" s="40">
        <f>SUM(Z666:Z668)</f>
        <v>248.12</v>
      </c>
      <c r="AA669" s="55">
        <f>SUM(AA666:AA668)</f>
        <v>-98.264980506736464</v>
      </c>
      <c r="AB669" s="55">
        <f>SUM(AB666:AB668)</f>
        <v>104.7919482813747</v>
      </c>
      <c r="AC669" s="55">
        <f>SUM(AC666:AC668)</f>
        <v>109.30703222536178</v>
      </c>
      <c r="AD669" s="55">
        <f>SUM(AD666:AD668)</f>
        <v>132.286</v>
      </c>
      <c r="AE669" s="55">
        <f>SUM(AE667:AE668)</f>
        <v>0</v>
      </c>
      <c r="AF669" s="55">
        <f>SUM(AF666:AF668)</f>
        <v>0</v>
      </c>
      <c r="AG669" s="54"/>
      <c r="AH669" s="42">
        <f>SUM(AH666:AH668)</f>
        <v>248.12</v>
      </c>
      <c r="AI669" s="56">
        <f>SUM(AI666:AI668)</f>
        <v>3808.5499999999997</v>
      </c>
    </row>
    <row r="670" spans="1:35" x14ac:dyDescent="0.25">
      <c r="A670" s="67" t="s">
        <v>61</v>
      </c>
      <c r="B670" s="68">
        <f>B618+B636+B644+B650+B664+B669</f>
        <v>10312</v>
      </c>
      <c r="C670" s="67"/>
      <c r="D670" s="67"/>
      <c r="E670" s="67"/>
      <c r="F670" s="67"/>
      <c r="G670" s="67"/>
      <c r="H670" s="67"/>
      <c r="I670" s="68">
        <f t="shared" ref="I670" si="674">I618+I636+I644+I650+I664+I669</f>
        <v>169193.02</v>
      </c>
      <c r="J670" s="68">
        <f t="shared" ref="J670:O670" si="675">J618+J636+J644+J650+J664+J669</f>
        <v>16975.120999999999</v>
      </c>
      <c r="K670" s="68">
        <f t="shared" si="675"/>
        <v>91294.819000000018</v>
      </c>
      <c r="L670" s="68">
        <f t="shared" si="675"/>
        <v>41654.843999999997</v>
      </c>
      <c r="M670" s="68">
        <f t="shared" si="675"/>
        <v>7936.3900000000012</v>
      </c>
      <c r="N670" s="68">
        <f t="shared" si="675"/>
        <v>11262.996000000001</v>
      </c>
      <c r="O670" s="68">
        <f t="shared" si="675"/>
        <v>0</v>
      </c>
      <c r="P670" s="80">
        <f>R670/I670</f>
        <v>1.0609538147613891</v>
      </c>
      <c r="Q670" s="83">
        <f>I670</f>
        <v>169193.02</v>
      </c>
      <c r="R670" s="68">
        <f>R618+R636+R644+R650+R664+R669</f>
        <v>179505.97999999998</v>
      </c>
      <c r="S670" s="68">
        <f>S618+S636+S644+S650+S664+S669</f>
        <v>12514.751019435471</v>
      </c>
      <c r="T670" s="68">
        <f>T618+T636+T644+T650+T664+T669</f>
        <v>97681.294901111949</v>
      </c>
      <c r="U670" s="68">
        <f>U618+U636+U644+U650+U664+U669</f>
        <v>48985.107825418694</v>
      </c>
      <c r="V670" s="68">
        <f>V618+V636+V644+V650+V664+V669</f>
        <v>8481.0662540338835</v>
      </c>
      <c r="W670" s="68">
        <f t="shared" ref="W670:X670" si="676">W618+W636+W644+W650+W664+W669</f>
        <v>0</v>
      </c>
      <c r="X670" s="68">
        <f t="shared" si="676"/>
        <v>11843.76</v>
      </c>
      <c r="Y670" s="68"/>
      <c r="Z670" s="68">
        <f t="shared" ref="Z670:AI670" si="677">Z618+Z636+Z644+Z650+Z664+Z669</f>
        <v>179505.97999999998</v>
      </c>
      <c r="AA670" s="68">
        <f t="shared" si="677"/>
        <v>13059.427273469357</v>
      </c>
      <c r="AB670" s="68">
        <f t="shared" si="677"/>
        <v>97681.294901111949</v>
      </c>
      <c r="AC670" s="68">
        <f t="shared" si="677"/>
        <v>48985.107825418694</v>
      </c>
      <c r="AD670" s="68">
        <f t="shared" si="677"/>
        <v>7936.3900000000012</v>
      </c>
      <c r="AE670" s="68">
        <f t="shared" si="677"/>
        <v>0</v>
      </c>
      <c r="AF670" s="68">
        <f t="shared" si="677"/>
        <v>11843.76</v>
      </c>
      <c r="AG670" s="68">
        <f t="shared" si="677"/>
        <v>0</v>
      </c>
      <c r="AH670" s="68">
        <f t="shared" si="677"/>
        <v>179505.97999999998</v>
      </c>
      <c r="AI670" s="68">
        <f t="shared" si="677"/>
        <v>-10381.810000000001</v>
      </c>
    </row>
    <row r="672" spans="1:35" ht="18.75" x14ac:dyDescent="0.3">
      <c r="A672" s="8"/>
      <c r="B672" s="114" t="s">
        <v>87</v>
      </c>
      <c r="C672" s="9"/>
      <c r="D672" s="9"/>
      <c r="E672" s="10" t="s">
        <v>95</v>
      </c>
      <c r="F672" s="10"/>
      <c r="G672" s="10"/>
      <c r="H672" s="10"/>
      <c r="I672" s="10"/>
      <c r="J672" s="10"/>
      <c r="K672" s="10"/>
      <c r="L672" s="10"/>
      <c r="M672" s="11"/>
      <c r="N672" s="11"/>
      <c r="O672" s="11"/>
      <c r="P672" s="11"/>
      <c r="Q672" s="11"/>
      <c r="R672" s="12"/>
      <c r="S672" s="13"/>
      <c r="T672" s="13"/>
      <c r="U672" s="13"/>
      <c r="V672" s="13"/>
      <c r="W672" s="13"/>
      <c r="X672" s="13"/>
      <c r="Y672" s="13"/>
      <c r="Z672" s="12"/>
      <c r="AA672" s="12"/>
      <c r="AB672" s="12"/>
      <c r="AC672" s="12"/>
      <c r="AD672" s="12"/>
      <c r="AE672" s="12"/>
      <c r="AF672" s="12"/>
      <c r="AG672" s="12"/>
      <c r="AH672" s="11"/>
    </row>
    <row r="673" spans="1:35" ht="18.75" x14ac:dyDescent="0.3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7"/>
      <c r="M673" s="11" t="s">
        <v>52</v>
      </c>
      <c r="N673" s="11"/>
      <c r="O673" s="11"/>
      <c r="P673" s="11"/>
      <c r="Q673" s="11"/>
      <c r="R673" s="12"/>
      <c r="S673" s="13"/>
      <c r="T673" s="14" t="s">
        <v>53</v>
      </c>
      <c r="U673" s="13"/>
      <c r="V673" s="13"/>
      <c r="W673" s="13"/>
      <c r="X673" s="13"/>
      <c r="Y673" s="13"/>
      <c r="Z673" s="12"/>
      <c r="AA673" s="12"/>
      <c r="AB673" s="12"/>
      <c r="AC673" s="12"/>
      <c r="AD673" s="12"/>
      <c r="AE673" s="12"/>
      <c r="AF673" s="12"/>
      <c r="AG673" s="12"/>
      <c r="AH673" s="11"/>
    </row>
    <row r="674" spans="1:35" ht="21.75" x14ac:dyDescent="0.25">
      <c r="A674" s="171" t="s">
        <v>1</v>
      </c>
      <c r="B674" s="171" t="s">
        <v>39</v>
      </c>
      <c r="C674" s="174" t="s">
        <v>2</v>
      </c>
      <c r="D674" s="175"/>
      <c r="E674" s="175"/>
      <c r="F674" s="175"/>
      <c r="G674" s="175"/>
      <c r="H674" s="176"/>
      <c r="I674" s="44" t="s">
        <v>51</v>
      </c>
      <c r="J674" s="44" t="s">
        <v>55</v>
      </c>
      <c r="K674" s="177" t="s">
        <v>46</v>
      </c>
      <c r="L674" s="169"/>
      <c r="M674" s="46" t="s">
        <v>47</v>
      </c>
      <c r="N674" s="46"/>
      <c r="O674" s="47"/>
      <c r="P674" s="187" t="s">
        <v>54</v>
      </c>
      <c r="Q674" s="170" t="s">
        <v>50</v>
      </c>
      <c r="R674" s="45" t="s">
        <v>51</v>
      </c>
      <c r="S674" s="48" t="s">
        <v>55</v>
      </c>
      <c r="T674" s="168" t="s">
        <v>46</v>
      </c>
      <c r="U674" s="169"/>
      <c r="V674" s="49" t="s">
        <v>47</v>
      </c>
      <c r="W674" s="49"/>
      <c r="X674" s="50" t="s">
        <v>49</v>
      </c>
      <c r="Y674" s="45"/>
      <c r="Z674" s="170" t="s">
        <v>42</v>
      </c>
      <c r="AA674" s="184" t="s">
        <v>3</v>
      </c>
      <c r="AB674" s="185"/>
      <c r="AC674" s="185"/>
      <c r="AD674" s="185"/>
      <c r="AE674" s="185"/>
      <c r="AF674" s="185"/>
      <c r="AG674" s="186"/>
      <c r="AH674" s="181" t="s">
        <v>44</v>
      </c>
      <c r="AI674" s="178" t="s">
        <v>43</v>
      </c>
    </row>
    <row r="675" spans="1:35" x14ac:dyDescent="0.25">
      <c r="A675" s="172"/>
      <c r="B675" s="172"/>
      <c r="C675" s="171" t="s">
        <v>4</v>
      </c>
      <c r="D675" s="171" t="s">
        <v>5</v>
      </c>
      <c r="E675" s="171" t="s">
        <v>6</v>
      </c>
      <c r="F675" s="171" t="s">
        <v>7</v>
      </c>
      <c r="G675" s="171"/>
      <c r="H675" s="171"/>
      <c r="I675" s="166"/>
      <c r="J675" s="166" t="s">
        <v>4</v>
      </c>
      <c r="K675" s="166" t="s">
        <v>5</v>
      </c>
      <c r="L675" s="166" t="s">
        <v>6</v>
      </c>
      <c r="M675" s="166" t="s">
        <v>7</v>
      </c>
      <c r="N675" s="166"/>
      <c r="O675" s="166"/>
      <c r="P675" s="188"/>
      <c r="Q675" s="170"/>
      <c r="R675" s="166"/>
      <c r="S675" s="166" t="s">
        <v>4</v>
      </c>
      <c r="T675" s="166" t="s">
        <v>5</v>
      </c>
      <c r="U675" s="166" t="s">
        <v>6</v>
      </c>
      <c r="V675" s="166" t="s">
        <v>7</v>
      </c>
      <c r="W675" s="166"/>
      <c r="X675" s="166" t="s">
        <v>98</v>
      </c>
      <c r="Y675" s="166"/>
      <c r="Z675" s="170"/>
      <c r="AA675" s="165" t="s">
        <v>4</v>
      </c>
      <c r="AB675" s="165" t="s">
        <v>5</v>
      </c>
      <c r="AC675" s="165" t="s">
        <v>6</v>
      </c>
      <c r="AD675" s="165" t="s">
        <v>7</v>
      </c>
      <c r="AE675" s="165" t="s">
        <v>8</v>
      </c>
      <c r="AF675" s="165" t="s">
        <v>9</v>
      </c>
      <c r="AG675" s="165" t="s">
        <v>10</v>
      </c>
      <c r="AH675" s="182"/>
      <c r="AI675" s="179"/>
    </row>
    <row r="676" spans="1:35" x14ac:dyDescent="0.25">
      <c r="A676" s="173"/>
      <c r="B676" s="173"/>
      <c r="C676" s="173"/>
      <c r="D676" s="173"/>
      <c r="E676" s="173"/>
      <c r="F676" s="173"/>
      <c r="G676" s="173"/>
      <c r="H676" s="173"/>
      <c r="I676" s="167"/>
      <c r="J676" s="167"/>
      <c r="K676" s="167"/>
      <c r="L676" s="167"/>
      <c r="M676" s="167"/>
      <c r="N676" s="167"/>
      <c r="O676" s="167"/>
      <c r="P676" s="189"/>
      <c r="Q676" s="170"/>
      <c r="R676" s="167"/>
      <c r="S676" s="167"/>
      <c r="T676" s="167"/>
      <c r="U676" s="167"/>
      <c r="V676" s="167"/>
      <c r="W676" s="167"/>
      <c r="X676" s="167"/>
      <c r="Y676" s="167"/>
      <c r="Z676" s="170"/>
      <c r="AA676" s="165"/>
      <c r="AB676" s="165"/>
      <c r="AC676" s="165"/>
      <c r="AD676" s="165"/>
      <c r="AE676" s="165"/>
      <c r="AF676" s="165"/>
      <c r="AG676" s="165"/>
      <c r="AH676" s="182"/>
      <c r="AI676" s="179"/>
    </row>
    <row r="677" spans="1:35" x14ac:dyDescent="0.25">
      <c r="A677" s="19" t="s">
        <v>11</v>
      </c>
      <c r="B677" s="19">
        <v>2</v>
      </c>
      <c r="C677" s="20">
        <v>3</v>
      </c>
      <c r="D677" s="21" t="s">
        <v>12</v>
      </c>
      <c r="E677" s="21" t="s">
        <v>13</v>
      </c>
      <c r="F677" s="21" t="s">
        <v>14</v>
      </c>
      <c r="G677" s="21" t="s">
        <v>15</v>
      </c>
      <c r="H677" s="21" t="s">
        <v>16</v>
      </c>
      <c r="I677" s="22" t="s">
        <v>17</v>
      </c>
      <c r="J677" s="22" t="s">
        <v>18</v>
      </c>
      <c r="K677" s="22" t="s">
        <v>19</v>
      </c>
      <c r="L677" s="22" t="s">
        <v>20</v>
      </c>
      <c r="M677" s="22" t="s">
        <v>21</v>
      </c>
      <c r="N677" s="22" t="s">
        <v>22</v>
      </c>
      <c r="O677" s="22" t="s">
        <v>23</v>
      </c>
      <c r="P677" s="22" t="s">
        <v>24</v>
      </c>
      <c r="Q677" s="23" t="s">
        <v>25</v>
      </c>
      <c r="R677" s="22" t="s">
        <v>26</v>
      </c>
      <c r="S677" s="22" t="s">
        <v>27</v>
      </c>
      <c r="T677" s="22" t="s">
        <v>28</v>
      </c>
      <c r="U677" s="22" t="s">
        <v>29</v>
      </c>
      <c r="V677" s="22" t="s">
        <v>30</v>
      </c>
      <c r="W677" s="22" t="s">
        <v>31</v>
      </c>
      <c r="X677" s="22" t="s">
        <v>32</v>
      </c>
      <c r="Y677" s="22" t="s">
        <v>33</v>
      </c>
      <c r="Z677" s="23" t="s">
        <v>34</v>
      </c>
      <c r="AA677" s="66">
        <v>36</v>
      </c>
      <c r="AB677" s="66">
        <v>37</v>
      </c>
      <c r="AC677" s="66">
        <v>38</v>
      </c>
      <c r="AD677" s="66">
        <v>39</v>
      </c>
      <c r="AE677" s="66">
        <v>40</v>
      </c>
      <c r="AF677" s="66">
        <v>41</v>
      </c>
      <c r="AG677" s="66">
        <v>42</v>
      </c>
      <c r="AH677" s="183"/>
      <c r="AI677" s="180"/>
    </row>
    <row r="678" spans="1:35" x14ac:dyDescent="0.25">
      <c r="A678" s="6" t="s">
        <v>35</v>
      </c>
      <c r="B678" s="37"/>
      <c r="C678" s="7"/>
      <c r="D678" s="24"/>
      <c r="E678" s="24"/>
      <c r="F678" s="24"/>
      <c r="G678" s="25"/>
      <c r="H678" s="25"/>
      <c r="I678" s="26"/>
      <c r="J678" s="26"/>
      <c r="K678" s="26"/>
      <c r="L678" s="26"/>
      <c r="M678" s="26"/>
      <c r="N678" s="26"/>
      <c r="O678" s="27"/>
      <c r="P678" s="27"/>
      <c r="Q678" s="28"/>
      <c r="R678" s="26"/>
      <c r="S678" s="26"/>
      <c r="T678" s="26"/>
      <c r="U678" s="26"/>
      <c r="V678" s="26"/>
      <c r="W678" s="26"/>
      <c r="X678" s="27"/>
      <c r="Y678" s="27"/>
      <c r="Z678" s="28"/>
      <c r="AA678" s="29"/>
      <c r="AB678" s="29"/>
      <c r="AC678" s="29"/>
      <c r="AD678" s="29"/>
      <c r="AE678" s="29"/>
      <c r="AF678" s="29"/>
      <c r="AG678" s="29"/>
      <c r="AH678" s="30"/>
      <c r="AI678" s="36"/>
    </row>
    <row r="679" spans="1:35" x14ac:dyDescent="0.25">
      <c r="A679" s="31">
        <v>1</v>
      </c>
      <c r="B679" s="52">
        <v>562</v>
      </c>
      <c r="C679" s="33">
        <v>2.2999999999999998</v>
      </c>
      <c r="D679" s="33">
        <v>9.4600000000000009</v>
      </c>
      <c r="E679" s="33">
        <v>3.46</v>
      </c>
      <c r="F679" s="35">
        <v>0.77</v>
      </c>
      <c r="G679" s="35"/>
      <c r="H679" s="35"/>
      <c r="I679" s="51">
        <v>8870.65</v>
      </c>
      <c r="J679" s="41">
        <f>I679-K679-L679-M679-N679</f>
        <v>1176.8699999999992</v>
      </c>
      <c r="K679" s="41">
        <f>B679*D679</f>
        <v>5316.52</v>
      </c>
      <c r="L679" s="41">
        <f>E679*B679</f>
        <v>1944.52</v>
      </c>
      <c r="M679" s="41">
        <f>F679*B679</f>
        <v>432.74</v>
      </c>
      <c r="N679" s="41">
        <f>G679*B679</f>
        <v>0</v>
      </c>
      <c r="O679" s="41"/>
      <c r="P679" s="41">
        <f>R679/I679</f>
        <v>0.46882021046935679</v>
      </c>
      <c r="Q679" s="40">
        <f t="shared" ref="Q679:Q690" si="678">I679</f>
        <v>8870.65</v>
      </c>
      <c r="R679" s="51">
        <v>4158.74</v>
      </c>
      <c r="S679" s="41">
        <f>R679-T679-U679-V679-W679-X679</f>
        <v>551.74044109507167</v>
      </c>
      <c r="T679" s="41">
        <f>P679*K679</f>
        <v>2492.492025364545</v>
      </c>
      <c r="U679" s="41">
        <f>L679*P679</f>
        <v>911.63027566187361</v>
      </c>
      <c r="V679" s="41">
        <f t="shared" ref="V679:V689" si="679">P679*M679</f>
        <v>202.87725787850945</v>
      </c>
      <c r="W679" s="51"/>
      <c r="X679" s="51"/>
      <c r="Y679" s="41"/>
      <c r="Z679" s="40">
        <f>SUM(S679:Y679)</f>
        <v>4158.74</v>
      </c>
      <c r="AA679" s="54">
        <f t="shared" ref="AA679:AA689" si="680">Z679-AB679-AC679-AD679-AE679-AF679</f>
        <v>321.87769897358112</v>
      </c>
      <c r="AB679" s="54">
        <f t="shared" ref="AB679:AC683" si="681">T679</f>
        <v>2492.492025364545</v>
      </c>
      <c r="AC679" s="54">
        <f t="shared" si="681"/>
        <v>911.63027566187361</v>
      </c>
      <c r="AD679" s="54">
        <f t="shared" ref="AD679:AD689" si="682">M679</f>
        <v>432.74</v>
      </c>
      <c r="AE679" s="54">
        <f t="shared" ref="AE679:AF683" si="683">W679</f>
        <v>0</v>
      </c>
      <c r="AF679" s="54">
        <f t="shared" si="683"/>
        <v>0</v>
      </c>
      <c r="AG679" s="54"/>
      <c r="AH679" s="42">
        <f t="shared" ref="AH679:AH689" si="684">SUM(AA679:AG679)</f>
        <v>4158.74</v>
      </c>
      <c r="AI679" s="56">
        <f t="shared" ref="AI679:AI689" si="685">I679-Z679</f>
        <v>4711.91</v>
      </c>
    </row>
    <row r="680" spans="1:35" x14ac:dyDescent="0.25">
      <c r="A680" s="31">
        <v>2</v>
      </c>
      <c r="B680" s="52">
        <v>401.9</v>
      </c>
      <c r="C680" s="33">
        <v>2.2999999999999998</v>
      </c>
      <c r="D680" s="33">
        <v>8.23</v>
      </c>
      <c r="E680" s="33">
        <v>3.54</v>
      </c>
      <c r="F680" s="35">
        <v>0.77</v>
      </c>
      <c r="G680" s="35"/>
      <c r="H680" s="35"/>
      <c r="I680" s="51">
        <v>5976.25</v>
      </c>
      <c r="J680" s="41">
        <f>I680-K680-L680-M680-N680</f>
        <v>936.42399999999998</v>
      </c>
      <c r="K680" s="41">
        <f>B680*D680</f>
        <v>3307.6370000000002</v>
      </c>
      <c r="L680" s="41">
        <f>E680*B680</f>
        <v>1422.7259999999999</v>
      </c>
      <c r="M680" s="41">
        <f>F680*B680</f>
        <v>309.46299999999997</v>
      </c>
      <c r="N680" s="41">
        <f>G680*B680</f>
        <v>0</v>
      </c>
      <c r="O680" s="41"/>
      <c r="P680" s="41">
        <f>R680/I680</f>
        <v>1.2005488391549886</v>
      </c>
      <c r="Q680" s="40">
        <f t="shared" si="678"/>
        <v>5976.25</v>
      </c>
      <c r="R680" s="51">
        <v>7174.78</v>
      </c>
      <c r="S680" s="41">
        <f>R680-T680-U680-V680-W680-X680</f>
        <v>1124.2227461568702</v>
      </c>
      <c r="T680" s="41">
        <f>P680*K680</f>
        <v>3970.9797606960892</v>
      </c>
      <c r="U680" s="41">
        <f>L680*P680</f>
        <v>1708.0520477356201</v>
      </c>
      <c r="V680" s="41">
        <f t="shared" si="679"/>
        <v>371.52544541142021</v>
      </c>
      <c r="W680" s="51"/>
      <c r="X680" s="51"/>
      <c r="Y680" s="41"/>
      <c r="Z680" s="40">
        <f>SUM(S680:Y680)</f>
        <v>7174.78</v>
      </c>
      <c r="AA680" s="54">
        <f t="shared" si="680"/>
        <v>1186.2851915682904</v>
      </c>
      <c r="AB680" s="54">
        <f t="shared" si="681"/>
        <v>3970.9797606960892</v>
      </c>
      <c r="AC680" s="54">
        <f t="shared" si="681"/>
        <v>1708.0520477356201</v>
      </c>
      <c r="AD680" s="54">
        <f t="shared" si="682"/>
        <v>309.46299999999997</v>
      </c>
      <c r="AE680" s="54">
        <f t="shared" si="683"/>
        <v>0</v>
      </c>
      <c r="AF680" s="54">
        <f t="shared" si="683"/>
        <v>0</v>
      </c>
      <c r="AG680" s="54"/>
      <c r="AH680" s="42">
        <f t="shared" si="684"/>
        <v>7174.78</v>
      </c>
      <c r="AI680" s="56">
        <f t="shared" si="685"/>
        <v>-1198.5299999999997</v>
      </c>
    </row>
    <row r="681" spans="1:35" x14ac:dyDescent="0.25">
      <c r="A681" s="31">
        <v>5</v>
      </c>
      <c r="B681" s="52">
        <v>329.8</v>
      </c>
      <c r="C681" s="33">
        <v>2.2999999999999998</v>
      </c>
      <c r="D681" s="33">
        <v>8.81</v>
      </c>
      <c r="E681" s="33">
        <v>3.12</v>
      </c>
      <c r="F681" s="35">
        <v>0.77</v>
      </c>
      <c r="G681" s="35"/>
      <c r="H681" s="35"/>
      <c r="I681" s="51">
        <v>4933.8100000000004</v>
      </c>
      <c r="J681" s="41">
        <f>I681-K681-L681-M681-N681-O681</f>
        <v>745.3499999999998</v>
      </c>
      <c r="K681" s="41">
        <f>B681*D681</f>
        <v>2905.5380000000005</v>
      </c>
      <c r="L681" s="41">
        <f>E681*B681</f>
        <v>1028.9760000000001</v>
      </c>
      <c r="M681" s="41">
        <f>F681*B681</f>
        <v>253.94600000000003</v>
      </c>
      <c r="N681" s="41">
        <f>G681*B681</f>
        <v>0</v>
      </c>
      <c r="O681" s="41">
        <f>H681*B681</f>
        <v>0</v>
      </c>
      <c r="P681" s="41">
        <f>R681/I681</f>
        <v>0.82534998307595941</v>
      </c>
      <c r="Q681" s="40">
        <f t="shared" si="678"/>
        <v>4933.8100000000004</v>
      </c>
      <c r="R681" s="51">
        <v>4072.12</v>
      </c>
      <c r="S681" s="41">
        <f>R681-T681-U681-V681-W681-X681</f>
        <v>615.17460988566654</v>
      </c>
      <c r="T681" s="41">
        <f>P681*K681</f>
        <v>2398.0857391265572</v>
      </c>
      <c r="U681" s="41">
        <f>L681*P681</f>
        <v>849.26532418556849</v>
      </c>
      <c r="V681" s="41">
        <f t="shared" si="679"/>
        <v>209.5943268022076</v>
      </c>
      <c r="W681" s="51"/>
      <c r="X681" s="51"/>
      <c r="Y681" s="41"/>
      <c r="Z681" s="40">
        <f>SUM(S681:Y681)</f>
        <v>4072.12</v>
      </c>
      <c r="AA681" s="54">
        <f t="shared" si="680"/>
        <v>570.82293668787418</v>
      </c>
      <c r="AB681" s="54">
        <f t="shared" si="681"/>
        <v>2398.0857391265572</v>
      </c>
      <c r="AC681" s="54">
        <f t="shared" si="681"/>
        <v>849.26532418556849</v>
      </c>
      <c r="AD681" s="54">
        <f t="shared" si="682"/>
        <v>253.94600000000003</v>
      </c>
      <c r="AE681" s="54">
        <f t="shared" si="683"/>
        <v>0</v>
      </c>
      <c r="AF681" s="54">
        <f t="shared" si="683"/>
        <v>0</v>
      </c>
      <c r="AG681" s="54"/>
      <c r="AH681" s="42">
        <f t="shared" si="684"/>
        <v>4072.12</v>
      </c>
      <c r="AI681" s="56">
        <f t="shared" si="685"/>
        <v>861.69000000000051</v>
      </c>
    </row>
    <row r="682" spans="1:35" x14ac:dyDescent="0.25">
      <c r="A682" s="31">
        <v>7</v>
      </c>
      <c r="B682" s="52">
        <v>264.10000000000002</v>
      </c>
      <c r="C682" s="33">
        <v>2.2999999999999998</v>
      </c>
      <c r="D682" s="33">
        <v>8.91</v>
      </c>
      <c r="E682" s="33">
        <v>2.96</v>
      </c>
      <c r="F682" s="35">
        <v>0.77</v>
      </c>
      <c r="G682" s="35"/>
      <c r="H682" s="35"/>
      <c r="I682" s="51">
        <v>3940.38</v>
      </c>
      <c r="J682" s="41">
        <f>I682-K682-L682-M682-N682-O682</f>
        <v>602.15599999999972</v>
      </c>
      <c r="K682" s="41">
        <f>B682*D682</f>
        <v>2353.1310000000003</v>
      </c>
      <c r="L682" s="41">
        <f>E682*B682</f>
        <v>781.7360000000001</v>
      </c>
      <c r="M682" s="41">
        <f>F682*B682</f>
        <v>203.35700000000003</v>
      </c>
      <c r="N682" s="41">
        <f>G682*B682</f>
        <v>0</v>
      </c>
      <c r="O682" s="41">
        <f>H682*B682</f>
        <v>0</v>
      </c>
      <c r="P682" s="41">
        <f>R682/I682</f>
        <v>0</v>
      </c>
      <c r="Q682" s="40">
        <f t="shared" si="678"/>
        <v>3940.38</v>
      </c>
      <c r="R682" s="51"/>
      <c r="S682" s="41">
        <v>0</v>
      </c>
      <c r="T682" s="41">
        <f>P682*K682</f>
        <v>0</v>
      </c>
      <c r="U682" s="41">
        <f>L682*P682</f>
        <v>0</v>
      </c>
      <c r="V682" s="41">
        <f t="shared" si="679"/>
        <v>0</v>
      </c>
      <c r="W682" s="51"/>
      <c r="X682" s="51"/>
      <c r="Y682" s="41"/>
      <c r="Z682" s="40">
        <f>SUM(S682:Y682)</f>
        <v>0</v>
      </c>
      <c r="AA682" s="54">
        <f t="shared" si="680"/>
        <v>-203.35700000000003</v>
      </c>
      <c r="AB682" s="54">
        <f t="shared" si="681"/>
        <v>0</v>
      </c>
      <c r="AC682" s="54">
        <f t="shared" si="681"/>
        <v>0</v>
      </c>
      <c r="AD682" s="54">
        <f t="shared" si="682"/>
        <v>203.35700000000003</v>
      </c>
      <c r="AE682" s="54">
        <f t="shared" si="683"/>
        <v>0</v>
      </c>
      <c r="AF682" s="54">
        <f t="shared" si="683"/>
        <v>0</v>
      </c>
      <c r="AG682" s="54"/>
      <c r="AH682" s="42">
        <f t="shared" si="684"/>
        <v>0</v>
      </c>
      <c r="AI682" s="56">
        <f t="shared" si="685"/>
        <v>3940.38</v>
      </c>
    </row>
    <row r="683" spans="1:35" x14ac:dyDescent="0.25">
      <c r="A683" s="31"/>
      <c r="B683" s="52"/>
      <c r="C683" s="33"/>
      <c r="D683" s="33"/>
      <c r="E683" s="33"/>
      <c r="F683" s="35"/>
      <c r="G683" s="35"/>
      <c r="H683" s="35"/>
      <c r="I683" s="51"/>
      <c r="J683" s="41"/>
      <c r="K683" s="41"/>
      <c r="L683" s="41"/>
      <c r="M683" s="41"/>
      <c r="N683" s="41"/>
      <c r="O683" s="41"/>
      <c r="P683" s="41">
        <v>0</v>
      </c>
      <c r="Q683" s="40">
        <f t="shared" si="678"/>
        <v>0</v>
      </c>
      <c r="R683" s="51"/>
      <c r="S683" s="41"/>
      <c r="T683" s="41"/>
      <c r="U683" s="41"/>
      <c r="V683" s="41">
        <f t="shared" si="679"/>
        <v>0</v>
      </c>
      <c r="W683" s="51"/>
      <c r="X683" s="51"/>
      <c r="Y683" s="41"/>
      <c r="Z683" s="40"/>
      <c r="AA683" s="54">
        <f t="shared" si="680"/>
        <v>0</v>
      </c>
      <c r="AB683" s="54">
        <f t="shared" si="681"/>
        <v>0</v>
      </c>
      <c r="AC683" s="54">
        <f t="shared" si="681"/>
        <v>0</v>
      </c>
      <c r="AD683" s="54">
        <f t="shared" si="682"/>
        <v>0</v>
      </c>
      <c r="AE683" s="54">
        <f t="shared" si="683"/>
        <v>0</v>
      </c>
      <c r="AF683" s="54">
        <f t="shared" si="683"/>
        <v>0</v>
      </c>
      <c r="AG683" s="54"/>
      <c r="AH683" s="42">
        <f t="shared" si="684"/>
        <v>0</v>
      </c>
      <c r="AI683" s="56">
        <f t="shared" si="685"/>
        <v>0</v>
      </c>
    </row>
    <row r="684" spans="1:35" x14ac:dyDescent="0.25">
      <c r="A684" s="31">
        <v>8</v>
      </c>
      <c r="B684" s="52">
        <v>175.3</v>
      </c>
      <c r="C684" s="33">
        <v>2.2999999999999998</v>
      </c>
      <c r="D684" s="33">
        <v>8.85</v>
      </c>
      <c r="E684" s="33">
        <v>2.66</v>
      </c>
      <c r="F684" s="35">
        <v>0.77</v>
      </c>
      <c r="G684" s="35"/>
      <c r="H684" s="35"/>
      <c r="I684" s="51">
        <v>2571.65</v>
      </c>
      <c r="J684" s="41">
        <f>I684-K684-L684-M684-N684-O684</f>
        <v>418.96600000000012</v>
      </c>
      <c r="K684" s="41">
        <f>B684*D684</f>
        <v>1551.405</v>
      </c>
      <c r="L684" s="41">
        <f>E684*B684</f>
        <v>466.29800000000006</v>
      </c>
      <c r="M684" s="41">
        <f>F684*B684</f>
        <v>134.98100000000002</v>
      </c>
      <c r="N684" s="41">
        <f>G684*B684</f>
        <v>0</v>
      </c>
      <c r="O684" s="41">
        <f>H684*B684</f>
        <v>0</v>
      </c>
      <c r="P684" s="41">
        <f>R684/I684</f>
        <v>0.27780607780996636</v>
      </c>
      <c r="Q684" s="40">
        <f t="shared" si="678"/>
        <v>2571.65</v>
      </c>
      <c r="R684" s="51">
        <v>714.42</v>
      </c>
      <c r="S684" s="41">
        <f>R684-T684-U684-V684-W684-X684</f>
        <v>116.39130119573031</v>
      </c>
      <c r="T684" s="41">
        <f>P684*K684</f>
        <v>430.98973814477085</v>
      </c>
      <c r="U684" s="41">
        <f>L684*P684</f>
        <v>129.54041847063172</v>
      </c>
      <c r="V684" s="41">
        <f t="shared" si="679"/>
        <v>37.498542188867077</v>
      </c>
      <c r="W684" s="51"/>
      <c r="X684" s="51"/>
      <c r="Y684" s="41"/>
      <c r="Z684" s="40">
        <f>SUM(S684:Y684)</f>
        <v>714.42</v>
      </c>
      <c r="AA684" s="54">
        <f t="shared" si="680"/>
        <v>18.908843384597361</v>
      </c>
      <c r="AB684" s="54">
        <f t="shared" ref="AB684:AC686" si="686">T684</f>
        <v>430.98973814477085</v>
      </c>
      <c r="AC684" s="54">
        <f t="shared" si="686"/>
        <v>129.54041847063172</v>
      </c>
      <c r="AD684" s="54">
        <f t="shared" si="682"/>
        <v>134.98100000000002</v>
      </c>
      <c r="AE684" s="54">
        <f t="shared" ref="AE684:AF686" si="687">W684</f>
        <v>0</v>
      </c>
      <c r="AF684" s="54">
        <f t="shared" si="687"/>
        <v>0</v>
      </c>
      <c r="AG684" s="54"/>
      <c r="AH684" s="42">
        <f t="shared" si="684"/>
        <v>714.42</v>
      </c>
      <c r="AI684" s="56">
        <f t="shared" si="685"/>
        <v>1857.23</v>
      </c>
    </row>
    <row r="685" spans="1:35" x14ac:dyDescent="0.25">
      <c r="A685" s="31"/>
      <c r="B685" s="52"/>
      <c r="C685" s="33"/>
      <c r="D685" s="33"/>
      <c r="E685" s="33"/>
      <c r="F685" s="35"/>
      <c r="G685" s="35"/>
      <c r="H685" s="35"/>
      <c r="I685" s="51"/>
      <c r="J685" s="41"/>
      <c r="K685" s="41"/>
      <c r="L685" s="41"/>
      <c r="M685" s="41"/>
      <c r="N685" s="41"/>
      <c r="O685" s="41"/>
      <c r="P685" s="41">
        <v>0</v>
      </c>
      <c r="Q685" s="40">
        <f t="shared" si="678"/>
        <v>0</v>
      </c>
      <c r="R685" s="51"/>
      <c r="S685" s="41"/>
      <c r="T685" s="41"/>
      <c r="U685" s="41"/>
      <c r="V685" s="41">
        <f t="shared" si="679"/>
        <v>0</v>
      </c>
      <c r="W685" s="51"/>
      <c r="X685" s="51"/>
      <c r="Y685" s="41"/>
      <c r="Z685" s="40"/>
      <c r="AA685" s="54">
        <f t="shared" si="680"/>
        <v>0</v>
      </c>
      <c r="AB685" s="54">
        <f t="shared" si="686"/>
        <v>0</v>
      </c>
      <c r="AC685" s="54">
        <f t="shared" si="686"/>
        <v>0</v>
      </c>
      <c r="AD685" s="54">
        <f t="shared" si="682"/>
        <v>0</v>
      </c>
      <c r="AE685" s="54">
        <f t="shared" si="687"/>
        <v>0</v>
      </c>
      <c r="AF685" s="54">
        <f t="shared" si="687"/>
        <v>0</v>
      </c>
      <c r="AG685" s="54"/>
      <c r="AH685" s="42">
        <f t="shared" si="684"/>
        <v>0</v>
      </c>
      <c r="AI685" s="56">
        <f t="shared" si="685"/>
        <v>0</v>
      </c>
    </row>
    <row r="686" spans="1:35" x14ac:dyDescent="0.25">
      <c r="A686" s="31"/>
      <c r="B686" s="52"/>
      <c r="C686" s="33"/>
      <c r="D686" s="33"/>
      <c r="E686" s="33"/>
      <c r="F686" s="35"/>
      <c r="G686" s="35"/>
      <c r="H686" s="35"/>
      <c r="I686" s="51"/>
      <c r="J686" s="41"/>
      <c r="K686" s="41"/>
      <c r="L686" s="41"/>
      <c r="M686" s="41"/>
      <c r="N686" s="41"/>
      <c r="O686" s="41"/>
      <c r="P686" s="41">
        <v>0</v>
      </c>
      <c r="Q686" s="40">
        <f t="shared" si="678"/>
        <v>0</v>
      </c>
      <c r="R686" s="51"/>
      <c r="S686" s="41"/>
      <c r="T686" s="41"/>
      <c r="U686" s="41"/>
      <c r="V686" s="41">
        <f t="shared" si="679"/>
        <v>0</v>
      </c>
      <c r="W686" s="51"/>
      <c r="X686" s="51"/>
      <c r="Y686" s="41"/>
      <c r="Z686" s="40"/>
      <c r="AA686" s="54">
        <f t="shared" si="680"/>
        <v>0</v>
      </c>
      <c r="AB686" s="54">
        <f t="shared" si="686"/>
        <v>0</v>
      </c>
      <c r="AC686" s="54">
        <f t="shared" si="686"/>
        <v>0</v>
      </c>
      <c r="AD686" s="54">
        <f t="shared" si="682"/>
        <v>0</v>
      </c>
      <c r="AE686" s="54">
        <f t="shared" si="687"/>
        <v>0</v>
      </c>
      <c r="AF686" s="54">
        <f t="shared" si="687"/>
        <v>0</v>
      </c>
      <c r="AG686" s="54"/>
      <c r="AH686" s="42">
        <f t="shared" si="684"/>
        <v>0</v>
      </c>
      <c r="AI686" s="56">
        <f t="shared" si="685"/>
        <v>0</v>
      </c>
    </row>
    <row r="687" spans="1:35" x14ac:dyDescent="0.25">
      <c r="A687" s="31">
        <v>11</v>
      </c>
      <c r="B687" s="52">
        <v>27.6</v>
      </c>
      <c r="C687" s="33">
        <v>2.48</v>
      </c>
      <c r="D687" s="33">
        <v>8.57</v>
      </c>
      <c r="E687" s="33">
        <v>3.83</v>
      </c>
      <c r="F687" s="35">
        <v>0.77</v>
      </c>
      <c r="G687" s="35">
        <v>5.51</v>
      </c>
      <c r="H687" s="35"/>
      <c r="I687" s="51">
        <v>597.54</v>
      </c>
      <c r="J687" s="41">
        <f>I687-K687-L687-M687-N687</f>
        <v>81.971999999999895</v>
      </c>
      <c r="K687" s="41">
        <f>B687*D687</f>
        <v>236.53200000000001</v>
      </c>
      <c r="L687" s="41">
        <f>E687*B687</f>
        <v>105.70800000000001</v>
      </c>
      <c r="M687" s="41">
        <f>F687*B687</f>
        <v>21.252000000000002</v>
      </c>
      <c r="N687" s="41">
        <f>G687*B687</f>
        <v>152.07599999999999</v>
      </c>
      <c r="O687" s="41"/>
      <c r="P687" s="41">
        <f>R687/I687</f>
        <v>1</v>
      </c>
      <c r="Q687" s="40">
        <f t="shared" si="678"/>
        <v>597.54</v>
      </c>
      <c r="R687" s="51">
        <v>597.54</v>
      </c>
      <c r="S687" s="41">
        <f>R687-T687-U687-V687-W687-X687</f>
        <v>81.967999999999876</v>
      </c>
      <c r="T687" s="41">
        <f>P687*K687</f>
        <v>236.53200000000001</v>
      </c>
      <c r="U687" s="41">
        <f>L687*P687</f>
        <v>105.70800000000001</v>
      </c>
      <c r="V687" s="41">
        <f t="shared" si="679"/>
        <v>21.252000000000002</v>
      </c>
      <c r="W687" s="51"/>
      <c r="X687" s="51">
        <v>152.08000000000001</v>
      </c>
      <c r="Y687" s="41"/>
      <c r="Z687" s="40">
        <f>SUM(S687:Y687)</f>
        <v>597.54</v>
      </c>
      <c r="AA687" s="54">
        <f t="shared" si="680"/>
        <v>81.967999999999876</v>
      </c>
      <c r="AB687" s="54">
        <f t="shared" ref="AB687:AC689" si="688">T687</f>
        <v>236.53200000000001</v>
      </c>
      <c r="AC687" s="54">
        <f t="shared" si="688"/>
        <v>105.70800000000001</v>
      </c>
      <c r="AD687" s="54">
        <f t="shared" si="682"/>
        <v>21.252000000000002</v>
      </c>
      <c r="AE687" s="54">
        <f t="shared" ref="AE687:AF689" si="689">W687</f>
        <v>0</v>
      </c>
      <c r="AF687" s="54">
        <f t="shared" si="689"/>
        <v>152.08000000000001</v>
      </c>
      <c r="AG687" s="54"/>
      <c r="AH687" s="42">
        <f t="shared" si="684"/>
        <v>597.54</v>
      </c>
      <c r="AI687" s="56">
        <f t="shared" si="685"/>
        <v>0</v>
      </c>
    </row>
    <row r="688" spans="1:35" x14ac:dyDescent="0.25">
      <c r="A688" s="31">
        <v>12</v>
      </c>
      <c r="B688" s="52">
        <v>132.1</v>
      </c>
      <c r="C688" s="33">
        <v>2.2999999999999998</v>
      </c>
      <c r="D688" s="33">
        <v>8.07</v>
      </c>
      <c r="E688" s="33">
        <v>3.28</v>
      </c>
      <c r="F688" s="35">
        <v>0.77</v>
      </c>
      <c r="G688" s="35"/>
      <c r="H688" s="35"/>
      <c r="I688" s="51">
        <v>1898.28</v>
      </c>
      <c r="J688" s="41">
        <f>I688-K688-L688-M688-N688</f>
        <v>297.22800000000001</v>
      </c>
      <c r="K688" s="41">
        <f>B688*D688</f>
        <v>1066.047</v>
      </c>
      <c r="L688" s="41">
        <f>E688*B688</f>
        <v>433.28799999999995</v>
      </c>
      <c r="M688" s="41">
        <f>F688*B688</f>
        <v>101.717</v>
      </c>
      <c r="N688" s="41">
        <f>G688*B688</f>
        <v>0</v>
      </c>
      <c r="O688" s="41"/>
      <c r="P688" s="41">
        <f>R688/I688</f>
        <v>1</v>
      </c>
      <c r="Q688" s="40">
        <f t="shared" si="678"/>
        <v>1898.28</v>
      </c>
      <c r="R688" s="51">
        <v>1898.28</v>
      </c>
      <c r="S688" s="41">
        <f>R688-T688-U688-V688-W688-X688</f>
        <v>297.22800000000001</v>
      </c>
      <c r="T688" s="41">
        <f>P688*K688</f>
        <v>1066.047</v>
      </c>
      <c r="U688" s="41">
        <f>L688*P688</f>
        <v>433.28799999999995</v>
      </c>
      <c r="V688" s="41">
        <f t="shared" si="679"/>
        <v>101.717</v>
      </c>
      <c r="W688" s="51"/>
      <c r="X688" s="51"/>
      <c r="Y688" s="41"/>
      <c r="Z688" s="40">
        <f>SUM(S688:Y688)</f>
        <v>1898.2800000000002</v>
      </c>
      <c r="AA688" s="54">
        <f t="shared" si="680"/>
        <v>297.22800000000024</v>
      </c>
      <c r="AB688" s="54">
        <f t="shared" si="688"/>
        <v>1066.047</v>
      </c>
      <c r="AC688" s="54">
        <f t="shared" si="688"/>
        <v>433.28799999999995</v>
      </c>
      <c r="AD688" s="54">
        <f t="shared" si="682"/>
        <v>101.717</v>
      </c>
      <c r="AE688" s="54">
        <f t="shared" si="689"/>
        <v>0</v>
      </c>
      <c r="AF688" s="54">
        <f t="shared" si="689"/>
        <v>0</v>
      </c>
      <c r="AG688" s="54"/>
      <c r="AH688" s="42">
        <f t="shared" si="684"/>
        <v>1898.2800000000004</v>
      </c>
      <c r="AI688" s="56">
        <f t="shared" si="685"/>
        <v>0</v>
      </c>
    </row>
    <row r="689" spans="1:35" x14ac:dyDescent="0.25">
      <c r="A689" s="31">
        <v>16</v>
      </c>
      <c r="B689" s="52">
        <v>116.9</v>
      </c>
      <c r="C689" s="33">
        <v>2.2999999999999998</v>
      </c>
      <c r="D689" s="33">
        <v>8.9700000000000006</v>
      </c>
      <c r="E689" s="33">
        <v>3.26</v>
      </c>
      <c r="F689" s="35">
        <v>0.77</v>
      </c>
      <c r="G689" s="35"/>
      <c r="H689" s="35"/>
      <c r="I689" s="51">
        <v>1765.19</v>
      </c>
      <c r="J689" s="41">
        <f>I689-K689-L689-M689-N689</f>
        <v>245.48999999999998</v>
      </c>
      <c r="K689" s="41">
        <f>B689*D689</f>
        <v>1048.5930000000001</v>
      </c>
      <c r="L689" s="41">
        <f>E689*B689</f>
        <v>381.09399999999999</v>
      </c>
      <c r="M689" s="41">
        <f>F689*B689</f>
        <v>90.013000000000005</v>
      </c>
      <c r="N689" s="41">
        <f>G689*B689</f>
        <v>0</v>
      </c>
      <c r="O689" s="41"/>
      <c r="P689" s="41">
        <f>R689/I689</f>
        <v>1</v>
      </c>
      <c r="Q689" s="40">
        <f t="shared" si="678"/>
        <v>1765.19</v>
      </c>
      <c r="R689" s="51">
        <v>1765.19</v>
      </c>
      <c r="S689" s="41">
        <f>R689-T689-U689-V689-W689-X689</f>
        <v>245.48999999999998</v>
      </c>
      <c r="T689" s="41">
        <f>P689*K689</f>
        <v>1048.5930000000001</v>
      </c>
      <c r="U689" s="41">
        <f>L689*P689</f>
        <v>381.09399999999999</v>
      </c>
      <c r="V689" s="41">
        <f t="shared" si="679"/>
        <v>90.013000000000005</v>
      </c>
      <c r="W689" s="51"/>
      <c r="X689" s="51"/>
      <c r="Y689" s="41"/>
      <c r="Z689" s="40">
        <f>SUM(S689:Y689)</f>
        <v>1765.19</v>
      </c>
      <c r="AA689" s="54">
        <f t="shared" si="680"/>
        <v>245.48999999999998</v>
      </c>
      <c r="AB689" s="54">
        <f t="shared" si="688"/>
        <v>1048.5930000000001</v>
      </c>
      <c r="AC689" s="54">
        <f t="shared" si="688"/>
        <v>381.09399999999999</v>
      </c>
      <c r="AD689" s="54">
        <f t="shared" si="682"/>
        <v>90.013000000000005</v>
      </c>
      <c r="AE689" s="54">
        <f t="shared" si="689"/>
        <v>0</v>
      </c>
      <c r="AF689" s="54">
        <f t="shared" si="689"/>
        <v>0</v>
      </c>
      <c r="AG689" s="54"/>
      <c r="AH689" s="42">
        <f t="shared" si="684"/>
        <v>1765.19</v>
      </c>
      <c r="AI689" s="56">
        <f t="shared" si="685"/>
        <v>0</v>
      </c>
    </row>
    <row r="690" spans="1:35" x14ac:dyDescent="0.25">
      <c r="A690" s="70" t="s">
        <v>37</v>
      </c>
      <c r="B690" s="71">
        <f>SUM(B679:B689)</f>
        <v>2009.7</v>
      </c>
      <c r="C690" s="33"/>
      <c r="D690" s="34"/>
      <c r="E690" s="34"/>
      <c r="F690" s="35"/>
      <c r="G690" s="35"/>
      <c r="H690" s="35"/>
      <c r="I690" s="43">
        <f>SUM(I679:I689)</f>
        <v>30553.75</v>
      </c>
      <c r="J690" s="43">
        <f t="shared" ref="J690:O690" si="690">SUM(J679:J689)</f>
        <v>4504.4559999999983</v>
      </c>
      <c r="K690" s="43">
        <f t="shared" si="690"/>
        <v>17785.403000000002</v>
      </c>
      <c r="L690" s="43">
        <f t="shared" si="690"/>
        <v>6564.3459999999986</v>
      </c>
      <c r="M690" s="43">
        <f t="shared" si="690"/>
        <v>1547.4690000000001</v>
      </c>
      <c r="N690" s="43">
        <f t="shared" si="690"/>
        <v>152.07599999999999</v>
      </c>
      <c r="O690" s="43">
        <f t="shared" si="690"/>
        <v>0</v>
      </c>
      <c r="P690" s="41">
        <f>R690/I690</f>
        <v>0.66705625332405993</v>
      </c>
      <c r="Q690" s="40">
        <f t="shared" si="678"/>
        <v>30553.75</v>
      </c>
      <c r="R690" s="43">
        <f>SUM(R679:R689)</f>
        <v>20381.069999999996</v>
      </c>
      <c r="S690" s="43">
        <f>SUM(S679:S689)</f>
        <v>3032.2150983333386</v>
      </c>
      <c r="T690" s="43">
        <f>SUM(T679:T689)</f>
        <v>11643.719263331963</v>
      </c>
      <c r="U690" s="43">
        <f>SUM(U679:U689)</f>
        <v>4518.5780660536939</v>
      </c>
      <c r="V690" s="43">
        <f>SUM(V679:V689)</f>
        <v>1034.4775722810043</v>
      </c>
      <c r="W690" s="43">
        <f t="shared" ref="W690:X690" si="691">SUM(W679:W689)</f>
        <v>0</v>
      </c>
      <c r="X690" s="43">
        <f t="shared" si="691"/>
        <v>152.08000000000001</v>
      </c>
      <c r="Y690" s="41"/>
      <c r="Z690" s="40">
        <f>SUM(S690:Y690)</f>
        <v>20381.070000000003</v>
      </c>
      <c r="AA690" s="55">
        <f t="shared" ref="AA690:AF690" si="692">SUM(AA679:AA689)</f>
        <v>2519.2236706143426</v>
      </c>
      <c r="AB690" s="55">
        <f t="shared" si="692"/>
        <v>11643.719263331963</v>
      </c>
      <c r="AC690" s="55">
        <f t="shared" si="692"/>
        <v>4518.5780660536939</v>
      </c>
      <c r="AD690" s="55">
        <f t="shared" si="692"/>
        <v>1547.4690000000001</v>
      </c>
      <c r="AE690" s="55">
        <f t="shared" si="692"/>
        <v>0</v>
      </c>
      <c r="AF690" s="55">
        <f t="shared" si="692"/>
        <v>152.08000000000001</v>
      </c>
      <c r="AG690" s="54"/>
      <c r="AH690" s="42">
        <f>SUM(AH679:AH689)</f>
        <v>20381.069999999996</v>
      </c>
      <c r="AI690" s="56">
        <f>SUM(AI679:AI689)</f>
        <v>10172.68</v>
      </c>
    </row>
    <row r="691" spans="1:35" x14ac:dyDescent="0.25">
      <c r="A691" s="6" t="s">
        <v>56</v>
      </c>
      <c r="B691" s="37"/>
      <c r="C691" s="7"/>
      <c r="D691" s="85"/>
      <c r="E691" s="85"/>
      <c r="F691" s="85"/>
      <c r="G691" s="25"/>
      <c r="H691" s="116"/>
      <c r="I691" s="85"/>
      <c r="J691" s="85"/>
      <c r="K691" s="85"/>
      <c r="L691" s="85"/>
      <c r="M691" s="85"/>
      <c r="N691" s="85"/>
      <c r="O691" s="86"/>
      <c r="P691" s="51"/>
      <c r="Q691" s="87"/>
      <c r="R691" s="85"/>
      <c r="S691" s="85"/>
      <c r="T691" s="85"/>
      <c r="U691" s="85"/>
      <c r="V691" s="85"/>
      <c r="W691" s="85"/>
      <c r="X691" s="86"/>
      <c r="Y691" s="86"/>
      <c r="Z691" s="29"/>
      <c r="AA691" s="29"/>
      <c r="AB691" s="29"/>
      <c r="AC691" s="29"/>
      <c r="AD691" s="29"/>
      <c r="AE691" s="29"/>
      <c r="AF691" s="29"/>
      <c r="AG691" s="29"/>
      <c r="AH691" s="85"/>
      <c r="AI691" s="88"/>
    </row>
    <row r="692" spans="1:35" x14ac:dyDescent="0.25">
      <c r="A692" s="31">
        <v>1</v>
      </c>
      <c r="B692" s="52">
        <v>18.8</v>
      </c>
      <c r="C692" s="33">
        <v>2.2999999999999998</v>
      </c>
      <c r="D692" s="33">
        <v>9.27</v>
      </c>
      <c r="E692" s="33">
        <v>10.1</v>
      </c>
      <c r="F692" s="35">
        <v>0.77</v>
      </c>
      <c r="G692" s="35"/>
      <c r="H692" s="35"/>
      <c r="I692" s="51">
        <v>426.76</v>
      </c>
      <c r="J692" s="41">
        <f>I692-K692-L692-M692-N692</f>
        <v>48.127999999999986</v>
      </c>
      <c r="K692" s="41">
        <f>B692*D692</f>
        <v>174.27600000000001</v>
      </c>
      <c r="L692" s="41">
        <f>E692*B692</f>
        <v>189.88</v>
      </c>
      <c r="M692" s="41">
        <f>F692*B692</f>
        <v>14.476000000000001</v>
      </c>
      <c r="N692" s="41">
        <f>G692*B692</f>
        <v>0</v>
      </c>
      <c r="O692" s="41"/>
      <c r="P692" s="41">
        <f>R692/I692</f>
        <v>1</v>
      </c>
      <c r="Q692" s="40">
        <f t="shared" ref="Q692:Q708" si="693">I692</f>
        <v>426.76</v>
      </c>
      <c r="R692" s="51">
        <v>426.76</v>
      </c>
      <c r="S692" s="41">
        <f>R692-T692-U692-V692-W692-X692</f>
        <v>48.127999999999986</v>
      </c>
      <c r="T692" s="41">
        <f>P692*K692</f>
        <v>174.27600000000001</v>
      </c>
      <c r="U692" s="41">
        <f>L692*P692</f>
        <v>189.88</v>
      </c>
      <c r="V692" s="41">
        <f t="shared" ref="V692:V707" si="694">P692*M692</f>
        <v>14.476000000000001</v>
      </c>
      <c r="W692" s="51"/>
      <c r="X692" s="51"/>
      <c r="Y692" s="41"/>
      <c r="Z692" s="40">
        <f>SUM(S692:Y692)</f>
        <v>426.76</v>
      </c>
      <c r="AA692" s="54">
        <f t="shared" ref="AA692:AA707" si="695">Z692-AB692-AC692-AD692-AE692-AF692</f>
        <v>48.127999999999986</v>
      </c>
      <c r="AB692" s="54">
        <f t="shared" ref="AB692:AC695" si="696">T692</f>
        <v>174.27600000000001</v>
      </c>
      <c r="AC692" s="54">
        <f t="shared" si="696"/>
        <v>189.88</v>
      </c>
      <c r="AD692" s="54">
        <f t="shared" ref="AD692:AD707" si="697">M692</f>
        <v>14.476000000000001</v>
      </c>
      <c r="AE692" s="54">
        <f>W692</f>
        <v>0</v>
      </c>
      <c r="AF692" s="54">
        <f>X692</f>
        <v>0</v>
      </c>
      <c r="AG692" s="54"/>
      <c r="AH692" s="42">
        <f>SUM(AA692:AG692)</f>
        <v>426.76</v>
      </c>
      <c r="AI692" s="56">
        <f>I692-Z692</f>
        <v>0</v>
      </c>
    </row>
    <row r="693" spans="1:35" x14ac:dyDescent="0.25">
      <c r="A693" s="31">
        <v>2</v>
      </c>
      <c r="B693" s="52"/>
      <c r="C693" s="33"/>
      <c r="D693" s="33"/>
      <c r="E693" s="33"/>
      <c r="F693" s="35"/>
      <c r="G693" s="35"/>
      <c r="H693" s="35"/>
      <c r="I693" s="51"/>
      <c r="J693" s="41"/>
      <c r="K693" s="41"/>
      <c r="L693" s="41"/>
      <c r="M693" s="41"/>
      <c r="N693" s="41"/>
      <c r="O693" s="41"/>
      <c r="P693" s="41">
        <v>0</v>
      </c>
      <c r="Q693" s="40">
        <f t="shared" si="693"/>
        <v>0</v>
      </c>
      <c r="R693" s="51"/>
      <c r="S693" s="41">
        <f>R693-T693-U693-V693-W693-X693</f>
        <v>0</v>
      </c>
      <c r="T693" s="41">
        <f>P693*K693</f>
        <v>0</v>
      </c>
      <c r="U693" s="41">
        <f>L693*P693</f>
        <v>0</v>
      </c>
      <c r="V693" s="41">
        <f t="shared" si="694"/>
        <v>0</v>
      </c>
      <c r="W693" s="51"/>
      <c r="X693" s="51"/>
      <c r="Y693" s="41"/>
      <c r="Z693" s="40">
        <f>SUM(S693:Y693)</f>
        <v>0</v>
      </c>
      <c r="AA693" s="54">
        <f t="shared" si="695"/>
        <v>0</v>
      </c>
      <c r="AB693" s="54">
        <f t="shared" si="696"/>
        <v>0</v>
      </c>
      <c r="AC693" s="54">
        <f t="shared" si="696"/>
        <v>0</v>
      </c>
      <c r="AD693" s="54">
        <f t="shared" si="697"/>
        <v>0</v>
      </c>
      <c r="AE693" s="54"/>
      <c r="AF693" s="54"/>
      <c r="AG693" s="54"/>
      <c r="AH693" s="42">
        <f>SUM(AA693:AG693)</f>
        <v>0</v>
      </c>
      <c r="AI693" s="56">
        <f>I693-Z693</f>
        <v>0</v>
      </c>
    </row>
    <row r="694" spans="1:35" x14ac:dyDescent="0.25">
      <c r="A694" s="31">
        <v>3</v>
      </c>
      <c r="B694" s="52"/>
      <c r="C694" s="33"/>
      <c r="D694" s="33"/>
      <c r="E694" s="33"/>
      <c r="F694" s="35"/>
      <c r="G694" s="35"/>
      <c r="H694" s="35"/>
      <c r="I694" s="51"/>
      <c r="J694" s="41"/>
      <c r="K694" s="41"/>
      <c r="L694" s="41"/>
      <c r="M694" s="41"/>
      <c r="N694" s="41"/>
      <c r="O694" s="41"/>
      <c r="P694" s="41">
        <v>0</v>
      </c>
      <c r="Q694" s="40">
        <f t="shared" si="693"/>
        <v>0</v>
      </c>
      <c r="R694" s="51"/>
      <c r="S694" s="41">
        <f>R694-T694-U694-V694-W694-X694</f>
        <v>0</v>
      </c>
      <c r="T694" s="41">
        <f>P694*K694</f>
        <v>0</v>
      </c>
      <c r="U694" s="41">
        <f>L694*P694</f>
        <v>0</v>
      </c>
      <c r="V694" s="41">
        <f t="shared" si="694"/>
        <v>0</v>
      </c>
      <c r="W694" s="51"/>
      <c r="X694" s="51"/>
      <c r="Y694" s="41"/>
      <c r="Z694" s="40">
        <f>SUM(S694:Y694)</f>
        <v>0</v>
      </c>
      <c r="AA694" s="54">
        <f t="shared" si="695"/>
        <v>0</v>
      </c>
      <c r="AB694" s="54">
        <f t="shared" si="696"/>
        <v>0</v>
      </c>
      <c r="AC694" s="54">
        <f t="shared" si="696"/>
        <v>0</v>
      </c>
      <c r="AD694" s="54">
        <f t="shared" si="697"/>
        <v>0</v>
      </c>
      <c r="AE694" s="54"/>
      <c r="AF694" s="54"/>
      <c r="AG694" s="54"/>
      <c r="AH694" s="42">
        <f>SUM(AA694:AG694)</f>
        <v>0</v>
      </c>
      <c r="AI694" s="56">
        <f>I694-Z694</f>
        <v>0</v>
      </c>
    </row>
    <row r="695" spans="1:35" x14ac:dyDescent="0.25">
      <c r="A695" s="31">
        <v>4</v>
      </c>
      <c r="B695" s="52"/>
      <c r="C695" s="33"/>
      <c r="D695" s="33"/>
      <c r="E695" s="33"/>
      <c r="F695" s="35"/>
      <c r="G695" s="35"/>
      <c r="H695" s="35"/>
      <c r="I695" s="51"/>
      <c r="J695" s="41"/>
      <c r="K695" s="41"/>
      <c r="L695" s="41"/>
      <c r="M695" s="41"/>
      <c r="N695" s="41"/>
      <c r="O695" s="41"/>
      <c r="P695" s="41">
        <v>0</v>
      </c>
      <c r="Q695" s="40">
        <f t="shared" si="693"/>
        <v>0</v>
      </c>
      <c r="R695" s="51"/>
      <c r="S695" s="41">
        <f>R695-T695-U695-V695-W695-X695</f>
        <v>0</v>
      </c>
      <c r="T695" s="41">
        <f>P695*K695</f>
        <v>0</v>
      </c>
      <c r="U695" s="41">
        <f>L695*P695</f>
        <v>0</v>
      </c>
      <c r="V695" s="41">
        <f t="shared" si="694"/>
        <v>0</v>
      </c>
      <c r="W695" s="51"/>
      <c r="X695" s="51"/>
      <c r="Y695" s="41"/>
      <c r="Z695" s="40">
        <f>SUM(S695:Y695)</f>
        <v>0</v>
      </c>
      <c r="AA695" s="54">
        <f t="shared" si="695"/>
        <v>0</v>
      </c>
      <c r="AB695" s="54">
        <f t="shared" si="696"/>
        <v>0</v>
      </c>
      <c r="AC695" s="54">
        <f t="shared" si="696"/>
        <v>0</v>
      </c>
      <c r="AD695" s="54">
        <f t="shared" si="697"/>
        <v>0</v>
      </c>
      <c r="AE695" s="54"/>
      <c r="AF695" s="54"/>
      <c r="AG695" s="54"/>
      <c r="AH695" s="42">
        <f>SUM(AA695:AG695)</f>
        <v>0</v>
      </c>
      <c r="AI695" s="56">
        <f>I695-Z695</f>
        <v>0</v>
      </c>
    </row>
    <row r="696" spans="1:35" x14ac:dyDescent="0.25">
      <c r="A696" s="31">
        <v>5</v>
      </c>
      <c r="B696" s="52">
        <v>288</v>
      </c>
      <c r="C696" s="33">
        <v>2.2999999999999998</v>
      </c>
      <c r="D696" s="33">
        <v>8.59</v>
      </c>
      <c r="E696" s="33">
        <v>3.72</v>
      </c>
      <c r="F696" s="35">
        <v>0.77</v>
      </c>
      <c r="G696" s="35"/>
      <c r="H696" s="35"/>
      <c r="I696" s="51">
        <v>4371.84</v>
      </c>
      <c r="J696" s="41">
        <f>I696-K696-L696-M696-N696</f>
        <v>604.79999999999995</v>
      </c>
      <c r="K696" s="41">
        <f t="shared" ref="K696:K703" si="698">B696*D696</f>
        <v>2473.92</v>
      </c>
      <c r="L696" s="41">
        <f t="shared" ref="L696:L703" si="699">E696*B696</f>
        <v>1071.3600000000001</v>
      </c>
      <c r="M696" s="41">
        <f t="shared" ref="M696:M703" si="700">F696*B696</f>
        <v>221.76</v>
      </c>
      <c r="N696" s="41">
        <f t="shared" ref="N696:N705" si="701">G696*B696</f>
        <v>0</v>
      </c>
      <c r="O696" s="41"/>
      <c r="P696" s="41">
        <f t="shared" ref="P696:P703" si="702">R696/I696</f>
        <v>1</v>
      </c>
      <c r="Q696" s="40">
        <f t="shared" si="693"/>
        <v>4371.84</v>
      </c>
      <c r="R696" s="51">
        <v>4371.84</v>
      </c>
      <c r="S696" s="41">
        <f t="shared" ref="S696:S706" si="703">R696-T696-U696-V696-W696-X696</f>
        <v>604.79999999999995</v>
      </c>
      <c r="T696" s="41">
        <f t="shared" ref="T696:T703" si="704">P696*K696</f>
        <v>2473.92</v>
      </c>
      <c r="U696" s="41">
        <f t="shared" ref="U696:U703" si="705">L696*P696</f>
        <v>1071.3600000000001</v>
      </c>
      <c r="V696" s="41">
        <f t="shared" si="694"/>
        <v>221.76</v>
      </c>
      <c r="W696" s="51"/>
      <c r="X696" s="51"/>
      <c r="Y696" s="41"/>
      <c r="Z696" s="40">
        <f t="shared" ref="Z696:Z706" si="706">SUM(S696:Y696)</f>
        <v>4371.84</v>
      </c>
      <c r="AA696" s="54">
        <f t="shared" si="695"/>
        <v>604.79999999999995</v>
      </c>
      <c r="AB696" s="54">
        <f t="shared" ref="AB696:AC706" si="707">T696</f>
        <v>2473.92</v>
      </c>
      <c r="AC696" s="54">
        <f t="shared" si="707"/>
        <v>1071.3600000000001</v>
      </c>
      <c r="AD696" s="54">
        <f t="shared" si="697"/>
        <v>221.76</v>
      </c>
      <c r="AE696" s="54">
        <f t="shared" ref="AE696:AF706" si="708">W696</f>
        <v>0</v>
      </c>
      <c r="AF696" s="54">
        <f t="shared" si="708"/>
        <v>0</v>
      </c>
      <c r="AG696" s="54"/>
      <c r="AH696" s="42">
        <f t="shared" ref="AH696:AH706" si="709">SUM(AA696:AG696)</f>
        <v>4371.84</v>
      </c>
      <c r="AI696" s="56">
        <f t="shared" ref="AI696:AI706" si="710">I696-Z696</f>
        <v>0</v>
      </c>
    </row>
    <row r="697" spans="1:35" x14ac:dyDescent="0.25">
      <c r="A697" s="31">
        <v>6</v>
      </c>
      <c r="B697" s="52">
        <v>252.7</v>
      </c>
      <c r="C697" s="33">
        <v>2.2999999999999998</v>
      </c>
      <c r="D697" s="33">
        <v>8.82</v>
      </c>
      <c r="E697" s="33">
        <v>2.5099999999999998</v>
      </c>
      <c r="F697" s="35">
        <v>0.77</v>
      </c>
      <c r="G697" s="35"/>
      <c r="H697" s="35"/>
      <c r="I697" s="51">
        <v>3590.87</v>
      </c>
      <c r="J697" s="41">
        <f>I697-K697-L697-M697-N697</f>
        <v>533.20000000000005</v>
      </c>
      <c r="K697" s="41">
        <f t="shared" si="698"/>
        <v>2228.8139999999999</v>
      </c>
      <c r="L697" s="41">
        <f t="shared" si="699"/>
        <v>634.27699999999993</v>
      </c>
      <c r="M697" s="41">
        <f t="shared" si="700"/>
        <v>194.57900000000001</v>
      </c>
      <c r="N697" s="41">
        <f t="shared" si="701"/>
        <v>0</v>
      </c>
      <c r="O697" s="41"/>
      <c r="P697" s="41">
        <f t="shared" si="702"/>
        <v>1.5085090799722629</v>
      </c>
      <c r="Q697" s="40">
        <f t="shared" si="693"/>
        <v>3590.87</v>
      </c>
      <c r="R697" s="51">
        <v>5416.86</v>
      </c>
      <c r="S697" s="41">
        <f t="shared" si="703"/>
        <v>804.337041441211</v>
      </c>
      <c r="T697" s="41">
        <f t="shared" si="704"/>
        <v>3362.1861565692989</v>
      </c>
      <c r="U697" s="41">
        <f t="shared" si="705"/>
        <v>956.81261371756693</v>
      </c>
      <c r="V697" s="41">
        <f t="shared" si="694"/>
        <v>293.52418827192298</v>
      </c>
      <c r="W697" s="51"/>
      <c r="X697" s="51"/>
      <c r="Y697" s="41"/>
      <c r="Z697" s="40">
        <f t="shared" si="706"/>
        <v>5416.86</v>
      </c>
      <c r="AA697" s="54">
        <f t="shared" si="695"/>
        <v>903.28222971313403</v>
      </c>
      <c r="AB697" s="54">
        <f t="shared" si="707"/>
        <v>3362.1861565692989</v>
      </c>
      <c r="AC697" s="54">
        <f t="shared" si="707"/>
        <v>956.81261371756693</v>
      </c>
      <c r="AD697" s="54">
        <f t="shared" si="697"/>
        <v>194.57900000000001</v>
      </c>
      <c r="AE697" s="54">
        <f t="shared" si="708"/>
        <v>0</v>
      </c>
      <c r="AF697" s="54">
        <f t="shared" si="708"/>
        <v>0</v>
      </c>
      <c r="AG697" s="54"/>
      <c r="AH697" s="42">
        <f t="shared" si="709"/>
        <v>5416.86</v>
      </c>
      <c r="AI697" s="56">
        <f t="shared" si="710"/>
        <v>-1825.9899999999998</v>
      </c>
    </row>
    <row r="698" spans="1:35" x14ac:dyDescent="0.25">
      <c r="A698" s="31">
        <v>7</v>
      </c>
      <c r="B698" s="52">
        <v>121.7</v>
      </c>
      <c r="C698" s="33">
        <v>2.2999999999999998</v>
      </c>
      <c r="D698" s="33">
        <v>9.19</v>
      </c>
      <c r="E698" s="33">
        <v>3.45</v>
      </c>
      <c r="F698" s="35">
        <v>0.77</v>
      </c>
      <c r="G698" s="35"/>
      <c r="H698" s="35"/>
      <c r="I698" s="51">
        <v>1917.99</v>
      </c>
      <c r="J698" s="41">
        <f>I698-K698-L698-M698-N698-O698</f>
        <v>285.99299999999999</v>
      </c>
      <c r="K698" s="41">
        <f t="shared" si="698"/>
        <v>1118.423</v>
      </c>
      <c r="L698" s="41">
        <f t="shared" si="699"/>
        <v>419.86500000000001</v>
      </c>
      <c r="M698" s="41">
        <f t="shared" si="700"/>
        <v>93.709000000000003</v>
      </c>
      <c r="N698" s="41">
        <f t="shared" si="701"/>
        <v>0</v>
      </c>
      <c r="O698" s="41">
        <f>H698*B698</f>
        <v>0</v>
      </c>
      <c r="P698" s="41">
        <f t="shared" si="702"/>
        <v>1</v>
      </c>
      <c r="Q698" s="40">
        <f t="shared" si="693"/>
        <v>1917.99</v>
      </c>
      <c r="R698" s="51">
        <v>1917.99</v>
      </c>
      <c r="S698" s="41">
        <f>R698-T698-U698-V698-W698-X698</f>
        <v>285.99299999999999</v>
      </c>
      <c r="T698" s="41">
        <f>P698*K698</f>
        <v>1118.423</v>
      </c>
      <c r="U698" s="41">
        <f t="shared" si="705"/>
        <v>419.86500000000001</v>
      </c>
      <c r="V698" s="41">
        <f t="shared" si="694"/>
        <v>93.709000000000003</v>
      </c>
      <c r="W698" s="51"/>
      <c r="X698" s="51"/>
      <c r="Y698" s="41"/>
      <c r="Z698" s="40">
        <f t="shared" si="706"/>
        <v>1917.99</v>
      </c>
      <c r="AA698" s="54">
        <f t="shared" si="695"/>
        <v>285.99299999999999</v>
      </c>
      <c r="AB698" s="54">
        <f>T698</f>
        <v>1118.423</v>
      </c>
      <c r="AC698" s="54">
        <f t="shared" si="707"/>
        <v>419.86500000000001</v>
      </c>
      <c r="AD698" s="54">
        <f t="shared" si="697"/>
        <v>93.709000000000003</v>
      </c>
      <c r="AE698" s="54">
        <f t="shared" si="708"/>
        <v>0</v>
      </c>
      <c r="AF698" s="54">
        <f t="shared" si="708"/>
        <v>0</v>
      </c>
      <c r="AG698" s="54"/>
      <c r="AH698" s="42">
        <f t="shared" si="709"/>
        <v>1917.99</v>
      </c>
      <c r="AI698" s="56">
        <f t="shared" si="710"/>
        <v>0</v>
      </c>
    </row>
    <row r="699" spans="1:35" x14ac:dyDescent="0.25">
      <c r="A699" s="31">
        <v>8</v>
      </c>
      <c r="B699" s="52">
        <v>5</v>
      </c>
      <c r="C699" s="33">
        <v>2.2999999999999998</v>
      </c>
      <c r="D699" s="33">
        <v>8.57</v>
      </c>
      <c r="E699" s="33">
        <v>3.07</v>
      </c>
      <c r="F699" s="35">
        <v>0.77</v>
      </c>
      <c r="G699" s="35"/>
      <c r="H699" s="35"/>
      <c r="I699" s="51">
        <v>68.849999999999994</v>
      </c>
      <c r="J699" s="41">
        <f t="shared" ref="J699:J700" si="711">I699-K699-L699-M699-N699-O699</f>
        <v>6.7999999999999936</v>
      </c>
      <c r="K699" s="41">
        <f t="shared" si="698"/>
        <v>42.85</v>
      </c>
      <c r="L699" s="41">
        <f t="shared" si="699"/>
        <v>15.35</v>
      </c>
      <c r="M699" s="41">
        <f t="shared" si="700"/>
        <v>3.85</v>
      </c>
      <c r="N699" s="41">
        <f t="shared" si="701"/>
        <v>0</v>
      </c>
      <c r="O699" s="41">
        <f t="shared" ref="O699:O700" si="712">H699*B699</f>
        <v>0</v>
      </c>
      <c r="P699" s="41">
        <f t="shared" si="702"/>
        <v>0</v>
      </c>
      <c r="Q699" s="40">
        <f t="shared" si="693"/>
        <v>68.849999999999994</v>
      </c>
      <c r="R699" s="51"/>
      <c r="S699" s="41">
        <f>R699-T699-U699-V699-W699-X699</f>
        <v>0</v>
      </c>
      <c r="T699" s="41">
        <f>P699*K699</f>
        <v>0</v>
      </c>
      <c r="U699" s="41">
        <f t="shared" si="705"/>
        <v>0</v>
      </c>
      <c r="V699" s="41">
        <f t="shared" si="694"/>
        <v>0</v>
      </c>
      <c r="W699" s="51"/>
      <c r="X699" s="51"/>
      <c r="Y699" s="41"/>
      <c r="Z699" s="40">
        <f t="shared" si="706"/>
        <v>0</v>
      </c>
      <c r="AA699" s="54">
        <f t="shared" si="695"/>
        <v>-3.85</v>
      </c>
      <c r="AB699" s="54">
        <f>T699</f>
        <v>0</v>
      </c>
      <c r="AC699" s="54">
        <f t="shared" si="707"/>
        <v>0</v>
      </c>
      <c r="AD699" s="54">
        <f t="shared" si="697"/>
        <v>3.85</v>
      </c>
      <c r="AE699" s="54">
        <f t="shared" si="708"/>
        <v>0</v>
      </c>
      <c r="AF699" s="54">
        <f t="shared" si="708"/>
        <v>0</v>
      </c>
      <c r="AG699" s="54"/>
      <c r="AH699" s="42">
        <f t="shared" si="709"/>
        <v>0</v>
      </c>
      <c r="AI699" s="56">
        <f t="shared" si="710"/>
        <v>68.849999999999994</v>
      </c>
    </row>
    <row r="700" spans="1:35" x14ac:dyDescent="0.25">
      <c r="A700" s="31">
        <v>9</v>
      </c>
      <c r="B700" s="52">
        <v>281.60000000000002</v>
      </c>
      <c r="C700" s="33">
        <v>2.2999999999999998</v>
      </c>
      <c r="D700" s="33">
        <v>8.83</v>
      </c>
      <c r="E700" s="33">
        <v>3.26</v>
      </c>
      <c r="F700" s="35">
        <v>0.77</v>
      </c>
      <c r="G700" s="35"/>
      <c r="H700" s="35"/>
      <c r="I700" s="51">
        <v>4269.0600000000004</v>
      </c>
      <c r="J700" s="41">
        <f t="shared" si="711"/>
        <v>647.6840000000002</v>
      </c>
      <c r="K700" s="41">
        <f t="shared" si="698"/>
        <v>2486.5280000000002</v>
      </c>
      <c r="L700" s="41">
        <f t="shared" si="699"/>
        <v>918.01599999999996</v>
      </c>
      <c r="M700" s="41">
        <f t="shared" si="700"/>
        <v>216.83200000000002</v>
      </c>
      <c r="N700" s="41">
        <f t="shared" si="701"/>
        <v>0</v>
      </c>
      <c r="O700" s="41">
        <f t="shared" si="712"/>
        <v>0</v>
      </c>
      <c r="P700" s="41">
        <f t="shared" si="702"/>
        <v>1</v>
      </c>
      <c r="Q700" s="40">
        <f t="shared" si="693"/>
        <v>4269.0600000000004</v>
      </c>
      <c r="R700" s="51">
        <v>4269.0600000000004</v>
      </c>
      <c r="S700" s="41">
        <f t="shared" si="703"/>
        <v>647.6840000000002</v>
      </c>
      <c r="T700" s="41">
        <f t="shared" si="704"/>
        <v>2486.5280000000002</v>
      </c>
      <c r="U700" s="41">
        <f t="shared" si="705"/>
        <v>918.01599999999996</v>
      </c>
      <c r="V700" s="41">
        <f t="shared" si="694"/>
        <v>216.83200000000002</v>
      </c>
      <c r="W700" s="51"/>
      <c r="X700" s="51"/>
      <c r="Y700" s="41"/>
      <c r="Z700" s="40">
        <f t="shared" si="706"/>
        <v>4269.0600000000004</v>
      </c>
      <c r="AA700" s="54">
        <f t="shared" si="695"/>
        <v>647.6840000000002</v>
      </c>
      <c r="AB700" s="54">
        <f t="shared" si="707"/>
        <v>2486.5280000000002</v>
      </c>
      <c r="AC700" s="54">
        <f t="shared" si="707"/>
        <v>918.01599999999996</v>
      </c>
      <c r="AD700" s="54">
        <f t="shared" si="697"/>
        <v>216.83200000000002</v>
      </c>
      <c r="AE700" s="54">
        <f t="shared" si="708"/>
        <v>0</v>
      </c>
      <c r="AF700" s="54">
        <f t="shared" si="708"/>
        <v>0</v>
      </c>
      <c r="AG700" s="54"/>
      <c r="AH700" s="42">
        <f t="shared" si="709"/>
        <v>4269.0600000000004</v>
      </c>
      <c r="AI700" s="56">
        <f t="shared" si="710"/>
        <v>0</v>
      </c>
    </row>
    <row r="701" spans="1:35" x14ac:dyDescent="0.25">
      <c r="A701" s="31">
        <v>10</v>
      </c>
      <c r="B701" s="52">
        <v>387.7</v>
      </c>
      <c r="C701" s="33">
        <v>2.2999999999999998</v>
      </c>
      <c r="D701" s="33">
        <v>8.52</v>
      </c>
      <c r="E701" s="33">
        <v>3.97</v>
      </c>
      <c r="F701" s="35">
        <v>0.77</v>
      </c>
      <c r="G701" s="35"/>
      <c r="H701" s="35"/>
      <c r="I701" s="51">
        <v>6032.61</v>
      </c>
      <c r="J701" s="41">
        <f>I701-K701-L701-M701-N701</f>
        <v>891.70799999999986</v>
      </c>
      <c r="K701" s="41">
        <f t="shared" si="698"/>
        <v>3303.2039999999997</v>
      </c>
      <c r="L701" s="41">
        <f t="shared" si="699"/>
        <v>1539.1690000000001</v>
      </c>
      <c r="M701" s="41">
        <f t="shared" si="700"/>
        <v>298.529</v>
      </c>
      <c r="N701" s="41">
        <f t="shared" si="701"/>
        <v>0</v>
      </c>
      <c r="O701" s="41"/>
      <c r="P701" s="41">
        <f t="shared" si="702"/>
        <v>0.83107145994851317</v>
      </c>
      <c r="Q701" s="40">
        <f t="shared" si="693"/>
        <v>6032.61</v>
      </c>
      <c r="R701" s="51">
        <v>5013.53</v>
      </c>
      <c r="S701" s="41">
        <f t="shared" si="703"/>
        <v>741.07306940776857</v>
      </c>
      <c r="T701" s="41">
        <f t="shared" si="704"/>
        <v>2745.1985707877684</v>
      </c>
      <c r="U701" s="41">
        <f t="shared" si="705"/>
        <v>1279.1594279374931</v>
      </c>
      <c r="V701" s="41">
        <f t="shared" si="694"/>
        <v>248.09893186696968</v>
      </c>
      <c r="W701" s="51"/>
      <c r="X701" s="51"/>
      <c r="Y701" s="41"/>
      <c r="Z701" s="40">
        <f t="shared" si="706"/>
        <v>5013.53</v>
      </c>
      <c r="AA701" s="54">
        <f t="shared" si="695"/>
        <v>690.64300127473825</v>
      </c>
      <c r="AB701" s="54">
        <f t="shared" si="707"/>
        <v>2745.1985707877684</v>
      </c>
      <c r="AC701" s="54">
        <f t="shared" si="707"/>
        <v>1279.1594279374931</v>
      </c>
      <c r="AD701" s="54">
        <f t="shared" si="697"/>
        <v>298.529</v>
      </c>
      <c r="AE701" s="54">
        <f t="shared" si="708"/>
        <v>0</v>
      </c>
      <c r="AF701" s="54">
        <f t="shared" si="708"/>
        <v>0</v>
      </c>
      <c r="AG701" s="54"/>
      <c r="AH701" s="42">
        <f t="shared" si="709"/>
        <v>5013.5300000000007</v>
      </c>
      <c r="AI701" s="56">
        <f t="shared" si="710"/>
        <v>1019.0799999999999</v>
      </c>
    </row>
    <row r="702" spans="1:35" x14ac:dyDescent="0.25">
      <c r="A702" s="31">
        <v>11</v>
      </c>
      <c r="B702" s="52">
        <v>514.29999999999995</v>
      </c>
      <c r="C702" s="33">
        <v>2.2999999999999998</v>
      </c>
      <c r="D702" s="33">
        <v>8.31</v>
      </c>
      <c r="E702" s="33">
        <v>3.3</v>
      </c>
      <c r="F702" s="35">
        <v>0.77</v>
      </c>
      <c r="G702" s="35"/>
      <c r="H702" s="35"/>
      <c r="I702" s="51">
        <v>7481.44</v>
      </c>
      <c r="J702" s="41">
        <f>I702-K702-L702-M702-N702</f>
        <v>1114.4060000000002</v>
      </c>
      <c r="K702" s="41">
        <f t="shared" si="698"/>
        <v>4273.8329999999996</v>
      </c>
      <c r="L702" s="41">
        <f t="shared" si="699"/>
        <v>1697.1899999999998</v>
      </c>
      <c r="M702" s="41">
        <f t="shared" si="700"/>
        <v>396.01099999999997</v>
      </c>
      <c r="N702" s="41">
        <f t="shared" si="701"/>
        <v>0</v>
      </c>
      <c r="O702" s="41"/>
      <c r="P702" s="41">
        <f t="shared" si="702"/>
        <v>0.13996369682841808</v>
      </c>
      <c r="Q702" s="40">
        <f t="shared" si="693"/>
        <v>7481.44</v>
      </c>
      <c r="R702" s="51">
        <v>1047.1300000000001</v>
      </c>
      <c r="S702" s="41">
        <f t="shared" si="703"/>
        <v>155.97638352777011</v>
      </c>
      <c r="T702" s="41">
        <f t="shared" si="704"/>
        <v>598.18146630728847</v>
      </c>
      <c r="U702" s="41">
        <f t="shared" si="705"/>
        <v>237.54498662022286</v>
      </c>
      <c r="V702" s="41">
        <f t="shared" si="694"/>
        <v>55.427163544718667</v>
      </c>
      <c r="W702" s="51"/>
      <c r="X702" s="51"/>
      <c r="Y702" s="41"/>
      <c r="Z702" s="40">
        <f t="shared" si="706"/>
        <v>1047.1300000000001</v>
      </c>
      <c r="AA702" s="54">
        <f t="shared" si="695"/>
        <v>-184.60745292751119</v>
      </c>
      <c r="AB702" s="54">
        <f t="shared" si="707"/>
        <v>598.18146630728847</v>
      </c>
      <c r="AC702" s="54">
        <f t="shared" si="707"/>
        <v>237.54498662022286</v>
      </c>
      <c r="AD702" s="54">
        <f t="shared" si="697"/>
        <v>396.01099999999997</v>
      </c>
      <c r="AE702" s="54">
        <f t="shared" si="708"/>
        <v>0</v>
      </c>
      <c r="AF702" s="54">
        <f t="shared" si="708"/>
        <v>0</v>
      </c>
      <c r="AG702" s="54"/>
      <c r="AH702" s="42">
        <f t="shared" si="709"/>
        <v>1047.1300000000001</v>
      </c>
      <c r="AI702" s="56">
        <f t="shared" si="710"/>
        <v>6434.3099999999995</v>
      </c>
    </row>
    <row r="703" spans="1:35" x14ac:dyDescent="0.25">
      <c r="A703" s="31">
        <v>12</v>
      </c>
      <c r="B703" s="52">
        <v>70.3</v>
      </c>
      <c r="C703" s="33">
        <v>2.2999999999999998</v>
      </c>
      <c r="D703" s="33">
        <v>8.65</v>
      </c>
      <c r="E703" s="33">
        <v>2.95</v>
      </c>
      <c r="F703" s="35">
        <v>0.77</v>
      </c>
      <c r="G703" s="35"/>
      <c r="H703" s="35"/>
      <c r="I703" s="51">
        <v>1038.33</v>
      </c>
      <c r="J703" s="41">
        <f>I703-K703-L703-M703-N703</f>
        <v>168.71899999999991</v>
      </c>
      <c r="K703" s="41">
        <f t="shared" si="698"/>
        <v>608.09500000000003</v>
      </c>
      <c r="L703" s="41">
        <f t="shared" si="699"/>
        <v>207.38499999999999</v>
      </c>
      <c r="M703" s="41">
        <f t="shared" si="700"/>
        <v>54.131</v>
      </c>
      <c r="N703" s="41">
        <f t="shared" si="701"/>
        <v>0</v>
      </c>
      <c r="O703" s="41"/>
      <c r="P703" s="41">
        <f t="shared" si="702"/>
        <v>2</v>
      </c>
      <c r="Q703" s="40">
        <f t="shared" si="693"/>
        <v>1038.33</v>
      </c>
      <c r="R703" s="51">
        <v>2076.66</v>
      </c>
      <c r="S703" s="41">
        <f t="shared" si="703"/>
        <v>337.43799999999982</v>
      </c>
      <c r="T703" s="41">
        <f t="shared" si="704"/>
        <v>1216.19</v>
      </c>
      <c r="U703" s="41">
        <f t="shared" si="705"/>
        <v>414.77</v>
      </c>
      <c r="V703" s="41">
        <f t="shared" si="694"/>
        <v>108.262</v>
      </c>
      <c r="W703" s="51"/>
      <c r="X703" s="51"/>
      <c r="Y703" s="41"/>
      <c r="Z703" s="40">
        <f t="shared" si="706"/>
        <v>2076.66</v>
      </c>
      <c r="AA703" s="54">
        <f t="shared" si="695"/>
        <v>391.56899999999985</v>
      </c>
      <c r="AB703" s="54">
        <f t="shared" si="707"/>
        <v>1216.19</v>
      </c>
      <c r="AC703" s="54">
        <f t="shared" si="707"/>
        <v>414.77</v>
      </c>
      <c r="AD703" s="54">
        <f t="shared" si="697"/>
        <v>54.131</v>
      </c>
      <c r="AE703" s="54">
        <f t="shared" si="708"/>
        <v>0</v>
      </c>
      <c r="AF703" s="54">
        <f t="shared" si="708"/>
        <v>0</v>
      </c>
      <c r="AG703" s="54"/>
      <c r="AH703" s="42">
        <f t="shared" si="709"/>
        <v>2076.66</v>
      </c>
      <c r="AI703" s="56">
        <f t="shared" si="710"/>
        <v>-1038.33</v>
      </c>
    </row>
    <row r="704" spans="1:35" x14ac:dyDescent="0.25">
      <c r="A704" s="31">
        <v>13</v>
      </c>
      <c r="B704" s="52"/>
      <c r="C704" s="33"/>
      <c r="D704" s="33"/>
      <c r="E704" s="33"/>
      <c r="F704" s="35"/>
      <c r="G704" s="35"/>
      <c r="H704" s="35"/>
      <c r="I704" s="51"/>
      <c r="J704" s="41">
        <v>0</v>
      </c>
      <c r="K704" s="41">
        <v>0</v>
      </c>
      <c r="L704" s="41">
        <v>0</v>
      </c>
      <c r="M704" s="41">
        <v>0</v>
      </c>
      <c r="N704" s="41">
        <f t="shared" si="701"/>
        <v>0</v>
      </c>
      <c r="O704" s="41"/>
      <c r="P704" s="41">
        <v>0</v>
      </c>
      <c r="Q704" s="40">
        <f t="shared" si="693"/>
        <v>0</v>
      </c>
      <c r="R704" s="51"/>
      <c r="S704" s="41">
        <f t="shared" si="703"/>
        <v>0</v>
      </c>
      <c r="T704" s="41">
        <v>0</v>
      </c>
      <c r="U704" s="41">
        <v>0</v>
      </c>
      <c r="V704" s="41">
        <f t="shared" si="694"/>
        <v>0</v>
      </c>
      <c r="W704" s="51"/>
      <c r="X704" s="51"/>
      <c r="Y704" s="41"/>
      <c r="Z704" s="40">
        <f t="shared" si="706"/>
        <v>0</v>
      </c>
      <c r="AA704" s="54">
        <f t="shared" si="695"/>
        <v>0</v>
      </c>
      <c r="AB704" s="54">
        <f t="shared" si="707"/>
        <v>0</v>
      </c>
      <c r="AC704" s="54">
        <f t="shared" si="707"/>
        <v>0</v>
      </c>
      <c r="AD704" s="54">
        <f t="shared" si="697"/>
        <v>0</v>
      </c>
      <c r="AE704" s="54">
        <f t="shared" si="708"/>
        <v>0</v>
      </c>
      <c r="AF704" s="54">
        <f t="shared" si="708"/>
        <v>0</v>
      </c>
      <c r="AG704" s="54"/>
      <c r="AH704" s="42">
        <f t="shared" si="709"/>
        <v>0</v>
      </c>
      <c r="AI704" s="56">
        <f t="shared" si="710"/>
        <v>0</v>
      </c>
    </row>
    <row r="705" spans="1:35" x14ac:dyDescent="0.25">
      <c r="A705" s="31">
        <v>14</v>
      </c>
      <c r="B705" s="52">
        <v>66.900000000000006</v>
      </c>
      <c r="C705" s="33">
        <v>2.2999999999999998</v>
      </c>
      <c r="D705" s="33">
        <v>8.9600000000000009</v>
      </c>
      <c r="E705" s="33">
        <v>2.82</v>
      </c>
      <c r="F705" s="35">
        <v>0.77</v>
      </c>
      <c r="G705" s="35"/>
      <c r="H705" s="35"/>
      <c r="I705" s="51">
        <v>992.8</v>
      </c>
      <c r="J705" s="41">
        <f>I705-K705-L705-M705-N705</f>
        <v>153.20499999999984</v>
      </c>
      <c r="K705" s="41">
        <f>B705*D705</f>
        <v>599.42400000000009</v>
      </c>
      <c r="L705" s="41">
        <f>E705*B705</f>
        <v>188.65800000000002</v>
      </c>
      <c r="M705" s="41">
        <f>F705*B705</f>
        <v>51.513000000000005</v>
      </c>
      <c r="N705" s="41">
        <f t="shared" si="701"/>
        <v>0</v>
      </c>
      <c r="O705" s="41"/>
      <c r="P705" s="41">
        <f>R705/I705</f>
        <v>1</v>
      </c>
      <c r="Q705" s="40">
        <f t="shared" si="693"/>
        <v>992.8</v>
      </c>
      <c r="R705" s="51">
        <v>992.8</v>
      </c>
      <c r="S705" s="41">
        <f t="shared" si="703"/>
        <v>153.20499999999984</v>
      </c>
      <c r="T705" s="41">
        <f>P705*K705</f>
        <v>599.42400000000009</v>
      </c>
      <c r="U705" s="41">
        <f>L705*P705</f>
        <v>188.65800000000002</v>
      </c>
      <c r="V705" s="41">
        <f t="shared" si="694"/>
        <v>51.513000000000005</v>
      </c>
      <c r="W705" s="51"/>
      <c r="X705" s="51"/>
      <c r="Y705" s="41"/>
      <c r="Z705" s="40">
        <f t="shared" si="706"/>
        <v>992.8</v>
      </c>
      <c r="AA705" s="54">
        <f t="shared" si="695"/>
        <v>153.20499999999984</v>
      </c>
      <c r="AB705" s="54">
        <f t="shared" si="707"/>
        <v>599.42400000000009</v>
      </c>
      <c r="AC705" s="54">
        <f t="shared" si="707"/>
        <v>188.65800000000002</v>
      </c>
      <c r="AD705" s="54">
        <f t="shared" si="697"/>
        <v>51.513000000000005</v>
      </c>
      <c r="AE705" s="54">
        <f t="shared" si="708"/>
        <v>0</v>
      </c>
      <c r="AF705" s="54">
        <f t="shared" si="708"/>
        <v>0</v>
      </c>
      <c r="AG705" s="54"/>
      <c r="AH705" s="42">
        <f t="shared" si="709"/>
        <v>992.8</v>
      </c>
      <c r="AI705" s="56">
        <f t="shared" si="710"/>
        <v>0</v>
      </c>
    </row>
    <row r="706" spans="1:35" x14ac:dyDescent="0.25">
      <c r="A706" s="31"/>
      <c r="B706" s="52"/>
      <c r="C706" s="33"/>
      <c r="D706" s="33"/>
      <c r="E706" s="33"/>
      <c r="F706" s="35"/>
      <c r="G706" s="35"/>
      <c r="H706" s="35"/>
      <c r="I706" s="51"/>
      <c r="J706" s="41"/>
      <c r="K706" s="41"/>
      <c r="L706" s="41"/>
      <c r="M706" s="41"/>
      <c r="N706" s="41"/>
      <c r="O706" s="41"/>
      <c r="P706" s="41">
        <v>0</v>
      </c>
      <c r="Q706" s="40">
        <f t="shared" si="693"/>
        <v>0</v>
      </c>
      <c r="R706" s="51"/>
      <c r="S706" s="41">
        <f t="shared" si="703"/>
        <v>0</v>
      </c>
      <c r="T706" s="41">
        <f>P706*K706</f>
        <v>0</v>
      </c>
      <c r="U706" s="41">
        <f>L706*P706</f>
        <v>0</v>
      </c>
      <c r="V706" s="41">
        <f t="shared" si="694"/>
        <v>0</v>
      </c>
      <c r="W706" s="51"/>
      <c r="X706" s="51"/>
      <c r="Y706" s="41"/>
      <c r="Z706" s="40">
        <f t="shared" si="706"/>
        <v>0</v>
      </c>
      <c r="AA706" s="54">
        <f t="shared" si="695"/>
        <v>0</v>
      </c>
      <c r="AB706" s="54">
        <f t="shared" si="707"/>
        <v>0</v>
      </c>
      <c r="AC706" s="54">
        <f t="shared" si="707"/>
        <v>0</v>
      </c>
      <c r="AD706" s="54">
        <f t="shared" si="697"/>
        <v>0</v>
      </c>
      <c r="AE706" s="54">
        <f t="shared" si="708"/>
        <v>0</v>
      </c>
      <c r="AF706" s="54">
        <f t="shared" si="708"/>
        <v>0</v>
      </c>
      <c r="AG706" s="54"/>
      <c r="AH706" s="42">
        <f t="shared" si="709"/>
        <v>0</v>
      </c>
      <c r="AI706" s="56">
        <f t="shared" si="710"/>
        <v>0</v>
      </c>
    </row>
    <row r="707" spans="1:35" x14ac:dyDescent="0.25">
      <c r="A707" s="31">
        <v>32</v>
      </c>
      <c r="B707" s="52">
        <v>54.9</v>
      </c>
      <c r="C707" s="33">
        <v>2.2999999999999998</v>
      </c>
      <c r="D707" s="33">
        <v>8.6999999999999993</v>
      </c>
      <c r="E707" s="33">
        <v>2.02</v>
      </c>
      <c r="F707" s="35">
        <v>0.77</v>
      </c>
      <c r="G707" s="35"/>
      <c r="H707" s="35"/>
      <c r="I707" s="51">
        <v>741.73</v>
      </c>
      <c r="J707" s="41">
        <f>I707-K707-L707-M707-N707</f>
        <v>110.92900000000009</v>
      </c>
      <c r="K707" s="41">
        <f>B707*D707</f>
        <v>477.62999999999994</v>
      </c>
      <c r="L707" s="41">
        <f>E707*B707</f>
        <v>110.898</v>
      </c>
      <c r="M707" s="41">
        <f>F707*B707</f>
        <v>42.273000000000003</v>
      </c>
      <c r="N707" s="41">
        <f>G707*B707</f>
        <v>0</v>
      </c>
      <c r="O707" s="41"/>
      <c r="P707" s="41">
        <f>R707/I707</f>
        <v>3</v>
      </c>
      <c r="Q707" s="40">
        <f t="shared" si="693"/>
        <v>741.73</v>
      </c>
      <c r="R707" s="51">
        <v>2225.19</v>
      </c>
      <c r="S707" s="41">
        <f>R707-T707-U707-V707-W707-X707</f>
        <v>332.78700000000021</v>
      </c>
      <c r="T707" s="41">
        <f>P707*K707</f>
        <v>1432.8899999999999</v>
      </c>
      <c r="U707" s="41">
        <f>L707*P707</f>
        <v>332.69399999999996</v>
      </c>
      <c r="V707" s="41">
        <f t="shared" si="694"/>
        <v>126.81900000000002</v>
      </c>
      <c r="W707" s="51"/>
      <c r="X707" s="51"/>
      <c r="Y707" s="41"/>
      <c r="Z707" s="40">
        <f>SUM(S707:Y707)</f>
        <v>2225.19</v>
      </c>
      <c r="AA707" s="54">
        <f t="shared" si="695"/>
        <v>417.3330000000002</v>
      </c>
      <c r="AB707" s="54">
        <f>T707</f>
        <v>1432.8899999999999</v>
      </c>
      <c r="AC707" s="54">
        <f>U707</f>
        <v>332.69399999999996</v>
      </c>
      <c r="AD707" s="54">
        <f t="shared" si="697"/>
        <v>42.273000000000003</v>
      </c>
      <c r="AE707" s="54">
        <f>W707</f>
        <v>0</v>
      </c>
      <c r="AF707" s="54">
        <f>X707</f>
        <v>0</v>
      </c>
      <c r="AG707" s="54"/>
      <c r="AH707" s="42">
        <f>SUM(AA707:AG707)</f>
        <v>2225.19</v>
      </c>
      <c r="AI707" s="56">
        <f>I707-Z707</f>
        <v>-1483.46</v>
      </c>
    </row>
    <row r="708" spans="1:35" x14ac:dyDescent="0.25">
      <c r="A708" s="32" t="s">
        <v>37</v>
      </c>
      <c r="B708" s="53">
        <f>SUM(B692:B707)</f>
        <v>2061.9</v>
      </c>
      <c r="C708" s="33"/>
      <c r="D708" s="34"/>
      <c r="E708" s="34"/>
      <c r="F708" s="35"/>
      <c r="G708" s="35"/>
      <c r="H708" s="35"/>
      <c r="I708" s="43">
        <f t="shared" ref="I708:N708" si="713">SUM(I692:I707)</f>
        <v>30932.28</v>
      </c>
      <c r="J708" s="43">
        <f t="shared" si="713"/>
        <v>4565.5720000000001</v>
      </c>
      <c r="K708" s="43">
        <f t="shared" si="713"/>
        <v>17786.997000000003</v>
      </c>
      <c r="L708" s="43">
        <f t="shared" si="713"/>
        <v>6992.0480000000007</v>
      </c>
      <c r="M708" s="43">
        <f t="shared" si="713"/>
        <v>1587.663</v>
      </c>
      <c r="N708" s="43">
        <f t="shared" si="713"/>
        <v>0</v>
      </c>
      <c r="O708" s="43">
        <f>SUM(O697:O707)</f>
        <v>0</v>
      </c>
      <c r="P708" s="41">
        <f>R708/I708</f>
        <v>0.89737387609319441</v>
      </c>
      <c r="Q708" s="40">
        <f t="shared" si="693"/>
        <v>30932.28</v>
      </c>
      <c r="R708" s="43">
        <f>SUM(R692:R707)</f>
        <v>27757.819999999996</v>
      </c>
      <c r="S708" s="43">
        <f>SUM(S692:S707)</f>
        <v>4111.4214943767493</v>
      </c>
      <c r="T708" s="43">
        <f>SUM(T692:T707)</f>
        <v>16207.217193664357</v>
      </c>
      <c r="U708" s="43">
        <f>SUM(U692:U707)</f>
        <v>6008.7600282752828</v>
      </c>
      <c r="V708" s="43">
        <f>SUM(V692:V707)</f>
        <v>1430.4212836836114</v>
      </c>
      <c r="W708" s="43"/>
      <c r="X708" s="43"/>
      <c r="Y708" s="41"/>
      <c r="Z708" s="40">
        <f t="shared" ref="Z708:AE708" si="714">SUM(Z692:Z707)</f>
        <v>27757.819999999996</v>
      </c>
      <c r="AA708" s="55">
        <f t="shared" si="714"/>
        <v>3954.1797780603615</v>
      </c>
      <c r="AB708" s="55">
        <f t="shared" si="714"/>
        <v>16207.217193664357</v>
      </c>
      <c r="AC708" s="55">
        <f t="shared" si="714"/>
        <v>6008.7600282752828</v>
      </c>
      <c r="AD708" s="55">
        <f t="shared" si="714"/>
        <v>1587.663</v>
      </c>
      <c r="AE708" s="55">
        <f t="shared" si="714"/>
        <v>0</v>
      </c>
      <c r="AF708" s="55">
        <f>SUM(AF697:AF707)</f>
        <v>0</v>
      </c>
      <c r="AG708" s="54"/>
      <c r="AH708" s="42">
        <f>SUM(AH692:AH707)</f>
        <v>27757.82</v>
      </c>
      <c r="AI708" s="56">
        <f>SUM(AI692:AI707)</f>
        <v>3174.46</v>
      </c>
    </row>
    <row r="709" spans="1:35" x14ac:dyDescent="0.25">
      <c r="A709" s="6" t="s">
        <v>45</v>
      </c>
      <c r="B709" s="37"/>
      <c r="O709" s="65"/>
      <c r="P709" s="51"/>
      <c r="Q709" s="87"/>
      <c r="R709" s="65"/>
    </row>
    <row r="710" spans="1:35" x14ac:dyDescent="0.25">
      <c r="A710" s="31">
        <v>5</v>
      </c>
      <c r="B710" s="52">
        <v>212.7</v>
      </c>
      <c r="C710" s="33">
        <v>2.48</v>
      </c>
      <c r="D710" s="33">
        <v>8.69</v>
      </c>
      <c r="E710" s="33">
        <v>4.29</v>
      </c>
      <c r="F710" s="35">
        <v>0.77</v>
      </c>
      <c r="G710" s="35">
        <v>5.51</v>
      </c>
      <c r="H710" s="35"/>
      <c r="I710" s="51">
        <v>4632.6099999999997</v>
      </c>
      <c r="J710" s="41">
        <f t="shared" ref="J710:J715" si="715">I710-K710-L710-M710-N710</f>
        <v>536.00800000000004</v>
      </c>
      <c r="K710" s="41">
        <f t="shared" ref="K710:K715" si="716">B710*D710</f>
        <v>1848.3629999999998</v>
      </c>
      <c r="L710" s="41">
        <f t="shared" ref="L710:L715" si="717">E710*B710</f>
        <v>912.48299999999995</v>
      </c>
      <c r="M710" s="41">
        <f t="shared" ref="M710:M715" si="718">F710*B710</f>
        <v>163.779</v>
      </c>
      <c r="N710" s="41">
        <f t="shared" ref="N710:N715" si="719">G710*B710</f>
        <v>1171.9769999999999</v>
      </c>
      <c r="O710" s="41"/>
      <c r="P710" s="41">
        <f t="shared" ref="P710:P716" si="720">R710/I710</f>
        <v>0.43679912619452105</v>
      </c>
      <c r="Q710" s="40">
        <f t="shared" ref="Q710:Q716" si="721">I710</f>
        <v>4632.6099999999997</v>
      </c>
      <c r="R710" s="51">
        <v>2023.52</v>
      </c>
      <c r="S710" s="41">
        <f>R710-T710-U710-V710-W710-X710</f>
        <v>477.70635555334906</v>
      </c>
      <c r="T710" s="41">
        <f t="shared" ref="T710:T715" si="722">P710*K710</f>
        <v>807.36334329028341</v>
      </c>
      <c r="U710" s="41">
        <f t="shared" ref="U710:U715" si="723">L710*P710</f>
        <v>398.57177706735513</v>
      </c>
      <c r="V710" s="41">
        <f t="shared" ref="V710:V715" si="724">P710*M710</f>
        <v>71.538524089012455</v>
      </c>
      <c r="W710" s="51"/>
      <c r="X710" s="51">
        <v>268.33999999999997</v>
      </c>
      <c r="Y710" s="41"/>
      <c r="Z710" s="40">
        <f t="shared" ref="Z710:Z715" si="725">SUM(S710:Y710)</f>
        <v>2023.52</v>
      </c>
      <c r="AA710" s="54">
        <f t="shared" ref="AA710:AA715" si="726">Z710-AB710-AC710-AD710-AE710-AF710</f>
        <v>385.46587964236147</v>
      </c>
      <c r="AB710" s="54">
        <f t="shared" ref="AB710:AC715" si="727">T710</f>
        <v>807.36334329028341</v>
      </c>
      <c r="AC710" s="54">
        <f t="shared" si="727"/>
        <v>398.57177706735513</v>
      </c>
      <c r="AD710" s="54">
        <f t="shared" ref="AD710:AD715" si="728">M710</f>
        <v>163.779</v>
      </c>
      <c r="AE710" s="54">
        <f t="shared" ref="AE710:AF715" si="729">W710</f>
        <v>0</v>
      </c>
      <c r="AF710" s="54">
        <f t="shared" si="729"/>
        <v>268.33999999999997</v>
      </c>
      <c r="AG710" s="54"/>
      <c r="AH710" s="42">
        <f t="shared" ref="AH710:AH715" si="730">SUM(AA710:AG710)</f>
        <v>2023.5199999999998</v>
      </c>
      <c r="AI710" s="56">
        <f t="shared" ref="AI710:AI715" si="731">I710-Z710</f>
        <v>2609.0899999999997</v>
      </c>
    </row>
    <row r="711" spans="1:35" x14ac:dyDescent="0.25">
      <c r="A711" s="31">
        <v>13</v>
      </c>
      <c r="B711" s="52"/>
      <c r="C711" s="33"/>
      <c r="D711" s="33"/>
      <c r="E711" s="33"/>
      <c r="F711" s="35"/>
      <c r="G711" s="35"/>
      <c r="H711" s="35"/>
      <c r="I711" s="51"/>
      <c r="J711" s="41">
        <f t="shared" si="715"/>
        <v>0</v>
      </c>
      <c r="K711" s="41">
        <f t="shared" si="716"/>
        <v>0</v>
      </c>
      <c r="L711" s="41">
        <f t="shared" si="717"/>
        <v>0</v>
      </c>
      <c r="M711" s="41">
        <f t="shared" si="718"/>
        <v>0</v>
      </c>
      <c r="N711" s="41">
        <f t="shared" si="719"/>
        <v>0</v>
      </c>
      <c r="O711" s="41"/>
      <c r="P711" s="41"/>
      <c r="Q711" s="40">
        <f t="shared" si="721"/>
        <v>0</v>
      </c>
      <c r="R711" s="51"/>
      <c r="S711" s="41"/>
      <c r="T711" s="41"/>
      <c r="U711" s="41"/>
      <c r="V711" s="41"/>
      <c r="W711" s="51"/>
      <c r="X711" s="51"/>
      <c r="Y711" s="41"/>
      <c r="Z711" s="40">
        <f t="shared" si="725"/>
        <v>0</v>
      </c>
      <c r="AA711" s="54">
        <f t="shared" si="726"/>
        <v>0</v>
      </c>
      <c r="AB711" s="54">
        <f t="shared" si="727"/>
        <v>0</v>
      </c>
      <c r="AC711" s="54">
        <f t="shared" si="727"/>
        <v>0</v>
      </c>
      <c r="AD711" s="54">
        <f t="shared" si="728"/>
        <v>0</v>
      </c>
      <c r="AE711" s="54">
        <f t="shared" si="729"/>
        <v>0</v>
      </c>
      <c r="AF711" s="54">
        <f t="shared" si="729"/>
        <v>0</v>
      </c>
      <c r="AG711" s="54"/>
      <c r="AH711" s="42">
        <f t="shared" si="730"/>
        <v>0</v>
      </c>
      <c r="AI711" s="56">
        <f t="shared" si="731"/>
        <v>0</v>
      </c>
    </row>
    <row r="712" spans="1:35" x14ac:dyDescent="0.25">
      <c r="A712" s="31">
        <v>15</v>
      </c>
      <c r="B712" s="52">
        <v>603.4</v>
      </c>
      <c r="C712" s="33">
        <v>2.2999999999999998</v>
      </c>
      <c r="D712" s="33">
        <v>9.02</v>
      </c>
      <c r="E712" s="33">
        <v>3.75</v>
      </c>
      <c r="F712" s="35">
        <v>0.77</v>
      </c>
      <c r="G712" s="35"/>
      <c r="H712" s="35"/>
      <c r="I712" s="51">
        <v>9515.64</v>
      </c>
      <c r="J712" s="41">
        <f t="shared" si="715"/>
        <v>1345.6039999999998</v>
      </c>
      <c r="K712" s="41">
        <f t="shared" si="716"/>
        <v>5442.6679999999997</v>
      </c>
      <c r="L712" s="41">
        <f t="shared" si="717"/>
        <v>2262.75</v>
      </c>
      <c r="M712" s="41">
        <f t="shared" si="718"/>
        <v>464.61799999999999</v>
      </c>
      <c r="N712" s="41">
        <f t="shared" si="719"/>
        <v>0</v>
      </c>
      <c r="O712" s="41"/>
      <c r="P712" s="41">
        <f t="shared" si="720"/>
        <v>0.64882341072171712</v>
      </c>
      <c r="Q712" s="40">
        <f t="shared" si="721"/>
        <v>9515.64</v>
      </c>
      <c r="R712" s="51">
        <v>6173.97</v>
      </c>
      <c r="S712" s="41">
        <f>R712-T712-U712-V712-W712-X712</f>
        <v>873.05937676078554</v>
      </c>
      <c r="T712" s="41">
        <f t="shared" si="722"/>
        <v>3531.3304151859465</v>
      </c>
      <c r="U712" s="41">
        <f t="shared" si="723"/>
        <v>1468.1251726105654</v>
      </c>
      <c r="V712" s="41">
        <f t="shared" si="724"/>
        <v>301.45503544270275</v>
      </c>
      <c r="W712" s="51"/>
      <c r="X712" s="51"/>
      <c r="Y712" s="41"/>
      <c r="Z712" s="40">
        <f t="shared" si="725"/>
        <v>6173.97</v>
      </c>
      <c r="AA712" s="54">
        <f t="shared" si="726"/>
        <v>709.89641220348835</v>
      </c>
      <c r="AB712" s="54">
        <f t="shared" si="727"/>
        <v>3531.3304151859465</v>
      </c>
      <c r="AC712" s="54">
        <f t="shared" si="727"/>
        <v>1468.1251726105654</v>
      </c>
      <c r="AD712" s="54">
        <f t="shared" si="728"/>
        <v>464.61799999999999</v>
      </c>
      <c r="AE712" s="54">
        <f t="shared" si="729"/>
        <v>0</v>
      </c>
      <c r="AF712" s="54">
        <f t="shared" si="729"/>
        <v>0</v>
      </c>
      <c r="AG712" s="54"/>
      <c r="AH712" s="42">
        <f t="shared" si="730"/>
        <v>6173.9700000000012</v>
      </c>
      <c r="AI712" s="56">
        <f t="shared" si="731"/>
        <v>3341.6699999999992</v>
      </c>
    </row>
    <row r="713" spans="1:35" x14ac:dyDescent="0.25">
      <c r="A713" s="31">
        <v>16</v>
      </c>
      <c r="B713" s="52">
        <v>127.5</v>
      </c>
      <c r="C713" s="33">
        <v>2.2999999999999998</v>
      </c>
      <c r="D713" s="33">
        <v>8.6999999999999993</v>
      </c>
      <c r="E713" s="33">
        <v>3</v>
      </c>
      <c r="F713" s="35">
        <v>0.77</v>
      </c>
      <c r="G713" s="35"/>
      <c r="H713" s="35"/>
      <c r="I713" s="51">
        <v>1898.48</v>
      </c>
      <c r="J713" s="41">
        <f t="shared" si="715"/>
        <v>308.55500000000001</v>
      </c>
      <c r="K713" s="41">
        <f t="shared" si="716"/>
        <v>1109.25</v>
      </c>
      <c r="L713" s="41">
        <f t="shared" si="717"/>
        <v>382.5</v>
      </c>
      <c r="M713" s="41">
        <f t="shared" si="718"/>
        <v>98.174999999999997</v>
      </c>
      <c r="N713" s="41">
        <f t="shared" si="719"/>
        <v>0</v>
      </c>
      <c r="O713" s="41"/>
      <c r="P713" s="41">
        <f t="shared" si="720"/>
        <v>2.167307530234714</v>
      </c>
      <c r="Q713" s="40">
        <f t="shared" si="721"/>
        <v>1898.48</v>
      </c>
      <c r="R713" s="51">
        <v>4114.59</v>
      </c>
      <c r="S713" s="41">
        <f>R713-T713-U713-V713-W713-X713</f>
        <v>668.73357499157237</v>
      </c>
      <c r="T713" s="41">
        <f t="shared" si="722"/>
        <v>2404.0858779128566</v>
      </c>
      <c r="U713" s="41">
        <f t="shared" si="723"/>
        <v>828.99513031477807</v>
      </c>
      <c r="V713" s="41">
        <f t="shared" si="724"/>
        <v>212.77541678079305</v>
      </c>
      <c r="W713" s="51"/>
      <c r="X713" s="51"/>
      <c r="Y713" s="41"/>
      <c r="Z713" s="40">
        <f t="shared" si="725"/>
        <v>4114.59</v>
      </c>
      <c r="AA713" s="54">
        <f t="shared" si="726"/>
        <v>783.33399177236549</v>
      </c>
      <c r="AB713" s="54">
        <f t="shared" si="727"/>
        <v>2404.0858779128566</v>
      </c>
      <c r="AC713" s="54">
        <f t="shared" si="727"/>
        <v>828.99513031477807</v>
      </c>
      <c r="AD713" s="54">
        <f t="shared" si="728"/>
        <v>98.174999999999997</v>
      </c>
      <c r="AE713" s="54">
        <f t="shared" si="729"/>
        <v>0</v>
      </c>
      <c r="AF713" s="54">
        <f t="shared" si="729"/>
        <v>0</v>
      </c>
      <c r="AG713" s="54"/>
      <c r="AH713" s="42">
        <f t="shared" si="730"/>
        <v>4114.59</v>
      </c>
      <c r="AI713" s="56">
        <f t="shared" si="731"/>
        <v>-2216.11</v>
      </c>
    </row>
    <row r="714" spans="1:35" x14ac:dyDescent="0.25">
      <c r="A714" s="31">
        <v>17</v>
      </c>
      <c r="B714" s="52">
        <v>130</v>
      </c>
      <c r="C714" s="33">
        <v>2.2999999999999998</v>
      </c>
      <c r="D714" s="33">
        <v>9.0500000000000007</v>
      </c>
      <c r="E714" s="33">
        <v>3.25</v>
      </c>
      <c r="F714" s="35">
        <v>0.77</v>
      </c>
      <c r="G714" s="35"/>
      <c r="H714" s="35"/>
      <c r="I714" s="51">
        <v>1983.8</v>
      </c>
      <c r="J714" s="41">
        <f t="shared" si="715"/>
        <v>284.69999999999993</v>
      </c>
      <c r="K714" s="41">
        <f t="shared" si="716"/>
        <v>1176.5</v>
      </c>
      <c r="L714" s="41">
        <f t="shared" si="717"/>
        <v>422.5</v>
      </c>
      <c r="M714" s="41">
        <f t="shared" si="718"/>
        <v>100.10000000000001</v>
      </c>
      <c r="N714" s="41">
        <f t="shared" si="719"/>
        <v>0</v>
      </c>
      <c r="O714" s="41"/>
      <c r="P714" s="41">
        <f t="shared" si="720"/>
        <v>1</v>
      </c>
      <c r="Q714" s="40">
        <f t="shared" si="721"/>
        <v>1983.8</v>
      </c>
      <c r="R714" s="51">
        <v>1983.8</v>
      </c>
      <c r="S714" s="41">
        <f>R714-T714-U714-V714-W714-X714</f>
        <v>284.69999999999993</v>
      </c>
      <c r="T714" s="41">
        <f t="shared" si="722"/>
        <v>1176.5</v>
      </c>
      <c r="U714" s="41">
        <f t="shared" si="723"/>
        <v>422.5</v>
      </c>
      <c r="V714" s="41">
        <f t="shared" si="724"/>
        <v>100.10000000000001</v>
      </c>
      <c r="W714" s="51"/>
      <c r="X714" s="51"/>
      <c r="Y714" s="41"/>
      <c r="Z714" s="40">
        <f t="shared" si="725"/>
        <v>1983.7999999999997</v>
      </c>
      <c r="AA714" s="54">
        <f t="shared" si="726"/>
        <v>284.6999999999997</v>
      </c>
      <c r="AB714" s="54">
        <f t="shared" si="727"/>
        <v>1176.5</v>
      </c>
      <c r="AC714" s="54">
        <f t="shared" si="727"/>
        <v>422.5</v>
      </c>
      <c r="AD714" s="54">
        <f t="shared" si="728"/>
        <v>100.10000000000001</v>
      </c>
      <c r="AE714" s="54">
        <f t="shared" si="729"/>
        <v>0</v>
      </c>
      <c r="AF714" s="54">
        <f t="shared" si="729"/>
        <v>0</v>
      </c>
      <c r="AG714" s="54"/>
      <c r="AH714" s="42">
        <f t="shared" si="730"/>
        <v>1983.7999999999997</v>
      </c>
      <c r="AI714" s="56">
        <f t="shared" si="731"/>
        <v>0</v>
      </c>
    </row>
    <row r="715" spans="1:35" x14ac:dyDescent="0.25">
      <c r="A715" s="31" t="s">
        <v>38</v>
      </c>
      <c r="B715" s="52">
        <v>160.30000000000001</v>
      </c>
      <c r="C715" s="33">
        <v>2.2999999999999998</v>
      </c>
      <c r="D715" s="33">
        <v>9.6</v>
      </c>
      <c r="E715" s="33">
        <v>1.51</v>
      </c>
      <c r="F715" s="35">
        <v>0.77</v>
      </c>
      <c r="G715" s="35"/>
      <c r="H715" s="35"/>
      <c r="I715" s="51">
        <v>2245.8000000000002</v>
      </c>
      <c r="J715" s="41">
        <f t="shared" si="715"/>
        <v>341.43600000000004</v>
      </c>
      <c r="K715" s="41">
        <f t="shared" si="716"/>
        <v>1538.88</v>
      </c>
      <c r="L715" s="41">
        <f t="shared" si="717"/>
        <v>242.05300000000003</v>
      </c>
      <c r="M715" s="41">
        <f t="shared" si="718"/>
        <v>123.43100000000001</v>
      </c>
      <c r="N715" s="41">
        <f t="shared" si="719"/>
        <v>0</v>
      </c>
      <c r="O715" s="41"/>
      <c r="P715" s="41">
        <f t="shared" si="720"/>
        <v>0.69182919227001505</v>
      </c>
      <c r="Q715" s="40">
        <f t="shared" si="721"/>
        <v>2245.8000000000002</v>
      </c>
      <c r="R715" s="51">
        <v>1553.71</v>
      </c>
      <c r="S715" s="41">
        <f>R715-T715-U715-V715-W715-X715</f>
        <v>236.21539209190496</v>
      </c>
      <c r="T715" s="41">
        <f t="shared" si="722"/>
        <v>1064.6421074004809</v>
      </c>
      <c r="U715" s="41">
        <f t="shared" si="723"/>
        <v>167.45933147653398</v>
      </c>
      <c r="V715" s="41">
        <f t="shared" si="724"/>
        <v>85.393169031080234</v>
      </c>
      <c r="W715" s="51"/>
      <c r="X715" s="51"/>
      <c r="Y715" s="41"/>
      <c r="Z715" s="40">
        <f t="shared" si="725"/>
        <v>1553.7100000000003</v>
      </c>
      <c r="AA715" s="54">
        <f t="shared" si="726"/>
        <v>198.1775611229854</v>
      </c>
      <c r="AB715" s="54">
        <f t="shared" si="727"/>
        <v>1064.6421074004809</v>
      </c>
      <c r="AC715" s="54">
        <f t="shared" si="727"/>
        <v>167.45933147653398</v>
      </c>
      <c r="AD715" s="54">
        <f t="shared" si="728"/>
        <v>123.43100000000001</v>
      </c>
      <c r="AE715" s="54">
        <f t="shared" si="729"/>
        <v>0</v>
      </c>
      <c r="AF715" s="54">
        <f t="shared" si="729"/>
        <v>0</v>
      </c>
      <c r="AG715" s="54"/>
      <c r="AH715" s="42">
        <f t="shared" si="730"/>
        <v>1553.7100000000005</v>
      </c>
      <c r="AI715" s="56">
        <f t="shared" si="731"/>
        <v>692.08999999999992</v>
      </c>
    </row>
    <row r="716" spans="1:35" x14ac:dyDescent="0.25">
      <c r="A716" s="32" t="s">
        <v>37</v>
      </c>
      <c r="B716" s="39">
        <f>SUM(B710:B715)</f>
        <v>1233.8999999999999</v>
      </c>
      <c r="C716" s="33"/>
      <c r="D716" s="34"/>
      <c r="E716" s="34"/>
      <c r="F716" s="35"/>
      <c r="G716" s="35"/>
      <c r="H716" s="35"/>
      <c r="I716" s="43">
        <f t="shared" ref="I716:O716" si="732">SUM(I710:I715)</f>
        <v>20276.329999999998</v>
      </c>
      <c r="J716" s="43">
        <f t="shared" si="732"/>
        <v>2816.3029999999999</v>
      </c>
      <c r="K716" s="43">
        <f t="shared" si="732"/>
        <v>11115.661</v>
      </c>
      <c r="L716" s="43">
        <f t="shared" si="732"/>
        <v>4222.2860000000001</v>
      </c>
      <c r="M716" s="43">
        <f t="shared" si="732"/>
        <v>950.10299999999995</v>
      </c>
      <c r="N716" s="43">
        <f t="shared" si="732"/>
        <v>1171.9769999999999</v>
      </c>
      <c r="O716" s="43">
        <f t="shared" si="732"/>
        <v>0</v>
      </c>
      <c r="P716" s="41">
        <f t="shared" si="720"/>
        <v>0.78167942620780007</v>
      </c>
      <c r="Q716" s="40">
        <f t="shared" si="721"/>
        <v>20276.329999999998</v>
      </c>
      <c r="R716" s="43">
        <f>SUM(R710:R715)</f>
        <v>15849.59</v>
      </c>
      <c r="S716" s="43">
        <f>SUM(S710:S715)</f>
        <v>2540.4146993976119</v>
      </c>
      <c r="T716" s="43">
        <f>SUM(T710:T715)</f>
        <v>8983.9217437895677</v>
      </c>
      <c r="U716" s="43">
        <f>SUM(U710:U715)</f>
        <v>3285.6514114692327</v>
      </c>
      <c r="V716" s="43">
        <f>SUM(V710:V715)</f>
        <v>771.26214534358849</v>
      </c>
      <c r="W716" s="43">
        <f t="shared" ref="W716:X716" si="733">SUM(W710:W715)</f>
        <v>0</v>
      </c>
      <c r="X716" s="43">
        <f t="shared" si="733"/>
        <v>268.33999999999997</v>
      </c>
      <c r="Y716" s="41"/>
      <c r="Z716" s="40">
        <f t="shared" ref="Z716:AF716" si="734">SUM(Z710:Z715)</f>
        <v>15849.59</v>
      </c>
      <c r="AA716" s="55">
        <f t="shared" si="734"/>
        <v>2361.5738447412004</v>
      </c>
      <c r="AB716" s="55">
        <f t="shared" si="734"/>
        <v>8983.9217437895677</v>
      </c>
      <c r="AC716" s="55">
        <f t="shared" si="734"/>
        <v>3285.6514114692327</v>
      </c>
      <c r="AD716" s="55">
        <f t="shared" si="734"/>
        <v>950.10299999999995</v>
      </c>
      <c r="AE716" s="55">
        <f t="shared" si="734"/>
        <v>0</v>
      </c>
      <c r="AF716" s="55">
        <f t="shared" si="734"/>
        <v>268.33999999999997</v>
      </c>
      <c r="AG716" s="54"/>
      <c r="AH716" s="42">
        <f>SUM(AH710:AH715)</f>
        <v>15849.590000000002</v>
      </c>
      <c r="AI716" s="56">
        <f>SUM(AI710:AI715)</f>
        <v>4426.739999999998</v>
      </c>
    </row>
    <row r="717" spans="1:35" x14ac:dyDescent="0.25">
      <c r="A717" t="s">
        <v>40</v>
      </c>
      <c r="G717" s="65"/>
      <c r="O717" s="65"/>
      <c r="P717" s="51"/>
      <c r="Q717" s="87"/>
      <c r="R717" s="65"/>
      <c r="S717" s="65"/>
    </row>
    <row r="718" spans="1:35" x14ac:dyDescent="0.25">
      <c r="A718" s="31">
        <v>2</v>
      </c>
      <c r="B718" s="52">
        <v>418.2</v>
      </c>
      <c r="C718" s="33">
        <v>2.2999999999999998</v>
      </c>
      <c r="D718" s="33">
        <v>8.86</v>
      </c>
      <c r="E718" s="33">
        <v>3.15</v>
      </c>
      <c r="F718" s="35">
        <v>0.77</v>
      </c>
      <c r="G718" s="35"/>
      <c r="H718" s="35"/>
      <c r="I718" s="51">
        <v>6302.28</v>
      </c>
      <c r="J718" s="41">
        <f>I718-K718-L718-M718-N718</f>
        <v>957.68400000000031</v>
      </c>
      <c r="K718" s="41">
        <f>B718*D718</f>
        <v>3705.2519999999995</v>
      </c>
      <c r="L718" s="41">
        <f>E718*B718</f>
        <v>1317.33</v>
      </c>
      <c r="M718" s="41">
        <f>F718*B718</f>
        <v>322.01400000000001</v>
      </c>
      <c r="N718" s="41">
        <v>0</v>
      </c>
      <c r="O718" s="41"/>
      <c r="P718" s="41">
        <f>R718/I718</f>
        <v>1.1322775249592212</v>
      </c>
      <c r="Q718" s="40">
        <f t="shared" ref="Q718:Q736" si="735">I718</f>
        <v>6302.28</v>
      </c>
      <c r="R718" s="51">
        <v>7135.93</v>
      </c>
      <c r="S718" s="41">
        <f>R718-T718-U718-V718-W718-X718</f>
        <v>1084.3640692130477</v>
      </c>
      <c r="T718" s="41">
        <f>P718*K718</f>
        <v>4195.3735639102033</v>
      </c>
      <c r="U718" s="41">
        <f>L718*P718</f>
        <v>1491.5831519545306</v>
      </c>
      <c r="V718" s="41">
        <f>P718*M718</f>
        <v>364.60921492221865</v>
      </c>
      <c r="W718" s="51"/>
      <c r="X718" s="51"/>
      <c r="Y718" s="41"/>
      <c r="Z718" s="40">
        <f>SUM(S718:Y718)</f>
        <v>7135.93</v>
      </c>
      <c r="AA718" s="54">
        <f>Z718-AB718-AC718-AD718-AE718-AF718</f>
        <v>1126.9592841352664</v>
      </c>
      <c r="AB718" s="54">
        <f t="shared" ref="AB718:AC721" si="736">T718</f>
        <v>4195.3735639102033</v>
      </c>
      <c r="AC718" s="54">
        <f t="shared" si="736"/>
        <v>1491.5831519545306</v>
      </c>
      <c r="AD718" s="54">
        <f>M718</f>
        <v>322.01400000000001</v>
      </c>
      <c r="AE718" s="54">
        <f t="shared" ref="AE718:AF721" si="737">W718</f>
        <v>0</v>
      </c>
      <c r="AF718" s="54">
        <f t="shared" si="737"/>
        <v>0</v>
      </c>
      <c r="AG718" s="54"/>
      <c r="AH718" s="42">
        <f>SUM(AA718:AG718)</f>
        <v>7135.93</v>
      </c>
      <c r="AI718" s="56">
        <f>I718-Z718</f>
        <v>-833.65000000000055</v>
      </c>
    </row>
    <row r="719" spans="1:35" x14ac:dyDescent="0.25">
      <c r="A719" s="31">
        <v>14</v>
      </c>
      <c r="B719" s="52">
        <v>277.60000000000002</v>
      </c>
      <c r="C719" s="33">
        <v>2.2999999999999998</v>
      </c>
      <c r="D719" s="33">
        <v>8.9</v>
      </c>
      <c r="E719" s="33">
        <v>2.95</v>
      </c>
      <c r="F719" s="35">
        <v>0.77</v>
      </c>
      <c r="G719" s="35"/>
      <c r="H719" s="35"/>
      <c r="I719" s="51">
        <v>4191.76</v>
      </c>
      <c r="J719" s="41">
        <f>I719-K719-L719-M719-N719</f>
        <v>688.44799999999987</v>
      </c>
      <c r="K719" s="41">
        <f>B719*D719</f>
        <v>2470.6400000000003</v>
      </c>
      <c r="L719" s="41">
        <f>E719*B719</f>
        <v>818.92000000000007</v>
      </c>
      <c r="M719" s="41">
        <f>F719*B719</f>
        <v>213.75200000000001</v>
      </c>
      <c r="N719" s="41">
        <f>G719*B719</f>
        <v>0</v>
      </c>
      <c r="O719" s="41"/>
      <c r="P719" s="41">
        <f>R719/I719</f>
        <v>3.5439481268011526</v>
      </c>
      <c r="Q719" s="40">
        <f t="shared" si="735"/>
        <v>4191.76</v>
      </c>
      <c r="R719" s="51">
        <v>14855.38</v>
      </c>
      <c r="S719" s="41">
        <f>R719-T719-U719-V719-W719-X719</f>
        <v>2439.8239999999978</v>
      </c>
      <c r="T719" s="41">
        <f>P719*K719</f>
        <v>8755.8200000000015</v>
      </c>
      <c r="U719" s="41">
        <f>L719*P719</f>
        <v>2902.21</v>
      </c>
      <c r="V719" s="41">
        <f>P719*M719</f>
        <v>757.52599999999995</v>
      </c>
      <c r="W719" s="51"/>
      <c r="X719" s="51"/>
      <c r="Y719" s="41"/>
      <c r="Z719" s="40">
        <f>SUM(S719:Y719)</f>
        <v>14855.38</v>
      </c>
      <c r="AA719" s="54">
        <f>Z719-AB719-AC719-AD719-AE719-AF719</f>
        <v>2983.5979999999977</v>
      </c>
      <c r="AB719" s="54">
        <f t="shared" si="736"/>
        <v>8755.8200000000015</v>
      </c>
      <c r="AC719" s="54">
        <f t="shared" si="736"/>
        <v>2902.21</v>
      </c>
      <c r="AD719" s="54">
        <f>M719</f>
        <v>213.75200000000001</v>
      </c>
      <c r="AE719" s="54">
        <f t="shared" si="737"/>
        <v>0</v>
      </c>
      <c r="AF719" s="54">
        <f t="shared" si="737"/>
        <v>0</v>
      </c>
      <c r="AG719" s="54"/>
      <c r="AH719" s="42">
        <f>SUM(AA719:AG719)</f>
        <v>14855.380000000001</v>
      </c>
      <c r="AI719" s="56">
        <f>I719-Z719</f>
        <v>-10663.619999999999</v>
      </c>
    </row>
    <row r="720" spans="1:35" x14ac:dyDescent="0.25">
      <c r="A720" s="31">
        <v>6</v>
      </c>
      <c r="B720" s="52">
        <v>124</v>
      </c>
      <c r="C720" s="33">
        <v>2.2999999999999998</v>
      </c>
      <c r="D720" s="33">
        <v>9.1999999999999993</v>
      </c>
      <c r="E720" s="33">
        <v>3.02</v>
      </c>
      <c r="F720" s="35">
        <v>0.77</v>
      </c>
      <c r="G720" s="35"/>
      <c r="H720" s="35"/>
      <c r="I720" s="51">
        <v>1837.68</v>
      </c>
      <c r="J720" s="41">
        <f>I720-K720-L720-M720-N720</f>
        <v>226.92000000000007</v>
      </c>
      <c r="K720" s="41">
        <f>B720*D720</f>
        <v>1140.8</v>
      </c>
      <c r="L720" s="41">
        <f>E720*B720</f>
        <v>374.48</v>
      </c>
      <c r="M720" s="41">
        <f>F720*B720</f>
        <v>95.48</v>
      </c>
      <c r="N720" s="41">
        <f>G720*B720</f>
        <v>0</v>
      </c>
      <c r="O720" s="41"/>
      <c r="P720" s="41">
        <f>R720/I720</f>
        <v>3</v>
      </c>
      <c r="Q720" s="40">
        <f t="shared" si="735"/>
        <v>1837.68</v>
      </c>
      <c r="R720" s="51">
        <v>5513.04</v>
      </c>
      <c r="S720" s="41">
        <f>R720-T720-U720-V720-W720-X720</f>
        <v>680.76000000000022</v>
      </c>
      <c r="T720" s="41">
        <f>P720*K720</f>
        <v>3422.3999999999996</v>
      </c>
      <c r="U720" s="41">
        <f>L720*P720</f>
        <v>1123.44</v>
      </c>
      <c r="V720" s="41">
        <f>P720*M720</f>
        <v>286.44</v>
      </c>
      <c r="W720" s="51"/>
      <c r="X720" s="51"/>
      <c r="Y720" s="41"/>
      <c r="Z720" s="40">
        <f>SUM(S720:Y720)</f>
        <v>5513.04</v>
      </c>
      <c r="AA720" s="54">
        <f>Z720-AB720-AC720-AD720-AE720-AF720</f>
        <v>871.72000000000025</v>
      </c>
      <c r="AB720" s="54">
        <f t="shared" si="736"/>
        <v>3422.3999999999996</v>
      </c>
      <c r="AC720" s="54">
        <f t="shared" si="736"/>
        <v>1123.44</v>
      </c>
      <c r="AD720" s="54">
        <f>M720</f>
        <v>95.48</v>
      </c>
      <c r="AE720" s="54">
        <f t="shared" si="737"/>
        <v>0</v>
      </c>
      <c r="AF720" s="54">
        <f t="shared" si="737"/>
        <v>0</v>
      </c>
      <c r="AG720" s="54"/>
      <c r="AH720" s="42">
        <f>SUM(AA720:AG720)</f>
        <v>5513.0399999999991</v>
      </c>
      <c r="AI720" s="56">
        <f>I720-Z720</f>
        <v>-3675.3599999999997</v>
      </c>
    </row>
    <row r="721" spans="1:35" x14ac:dyDescent="0.25">
      <c r="A721" s="31">
        <v>24</v>
      </c>
      <c r="B721" s="52"/>
      <c r="C721" s="33"/>
      <c r="D721" s="33"/>
      <c r="E721" s="33"/>
      <c r="F721" s="35"/>
      <c r="G721" s="35"/>
      <c r="H721" s="35"/>
      <c r="I721" s="51"/>
      <c r="J721" s="41">
        <f>I721-K721-L721-M721-N721</f>
        <v>0</v>
      </c>
      <c r="K721" s="41">
        <f>B721*D721</f>
        <v>0</v>
      </c>
      <c r="L721" s="41">
        <f>E721*B721</f>
        <v>0</v>
      </c>
      <c r="M721" s="41">
        <f>F721*B721</f>
        <v>0</v>
      </c>
      <c r="N721" s="41">
        <f>G721*B721</f>
        <v>0</v>
      </c>
      <c r="O721" s="41"/>
      <c r="P721" s="41">
        <v>0</v>
      </c>
      <c r="Q721" s="40">
        <f t="shared" si="735"/>
        <v>0</v>
      </c>
      <c r="R721" s="51"/>
      <c r="S721" s="41">
        <f>R721-T721-U721-V721-W721-X721</f>
        <v>0</v>
      </c>
      <c r="T721" s="41">
        <f>P721*K721</f>
        <v>0</v>
      </c>
      <c r="U721" s="41">
        <f>L721*P721</f>
        <v>0</v>
      </c>
      <c r="V721" s="41">
        <f>P721*M721</f>
        <v>0</v>
      </c>
      <c r="W721" s="51"/>
      <c r="X721" s="51"/>
      <c r="Y721" s="41"/>
      <c r="Z721" s="40">
        <f>SUM(S721:Y721)</f>
        <v>0</v>
      </c>
      <c r="AA721" s="54">
        <f>Z721-AB721-AC721-AD721-AE721-AF721</f>
        <v>0</v>
      </c>
      <c r="AB721" s="54">
        <f t="shared" si="736"/>
        <v>0</v>
      </c>
      <c r="AC721" s="54">
        <f t="shared" si="736"/>
        <v>0</v>
      </c>
      <c r="AD721" s="54">
        <f>M721</f>
        <v>0</v>
      </c>
      <c r="AE721" s="54">
        <f t="shared" si="737"/>
        <v>0</v>
      </c>
      <c r="AF721" s="54">
        <f t="shared" si="737"/>
        <v>0</v>
      </c>
      <c r="AG721" s="54"/>
      <c r="AH721" s="42">
        <f>SUM(AA721:AG721)</f>
        <v>0</v>
      </c>
      <c r="AI721" s="56">
        <f>I721-Z721</f>
        <v>0</v>
      </c>
    </row>
    <row r="722" spans="1:35" x14ac:dyDescent="0.25">
      <c r="A722" s="32" t="s">
        <v>37</v>
      </c>
      <c r="B722" s="39">
        <f>SUM(B718:B721)</f>
        <v>819.8</v>
      </c>
      <c r="C722" s="33"/>
      <c r="D722" s="34"/>
      <c r="E722" s="34"/>
      <c r="F722" s="35"/>
      <c r="G722" s="35"/>
      <c r="H722" s="35"/>
      <c r="I722" s="43">
        <f>SUM(I718:I721)</f>
        <v>12331.720000000001</v>
      </c>
      <c r="J722" s="43">
        <f t="shared" ref="J722:O722" si="738">SUM(J718:J721)</f>
        <v>1873.0520000000001</v>
      </c>
      <c r="K722" s="43">
        <f t="shared" si="738"/>
        <v>7316.692</v>
      </c>
      <c r="L722" s="43">
        <f t="shared" si="738"/>
        <v>2510.73</v>
      </c>
      <c r="M722" s="43">
        <f t="shared" si="738"/>
        <v>631.24600000000009</v>
      </c>
      <c r="N722" s="43">
        <f t="shared" si="738"/>
        <v>0</v>
      </c>
      <c r="O722" s="43">
        <f t="shared" si="738"/>
        <v>0</v>
      </c>
      <c r="P722" s="41">
        <f>R722/I722</f>
        <v>2.2303741894885705</v>
      </c>
      <c r="Q722" s="40">
        <f t="shared" si="735"/>
        <v>12331.720000000001</v>
      </c>
      <c r="R722" s="43">
        <f>SUM(R718:R721)</f>
        <v>27504.35</v>
      </c>
      <c r="S722" s="43">
        <f>SUM(S718:S721)</f>
        <v>4204.9480692130455</v>
      </c>
      <c r="T722" s="43">
        <f>SUM(T718:T721)</f>
        <v>16373.593563910204</v>
      </c>
      <c r="U722" s="43">
        <f>SUM(U718:U721)</f>
        <v>5517.2331519545314</v>
      </c>
      <c r="V722" s="43">
        <f>SUM(V718:V721)</f>
        <v>1408.5752149222187</v>
      </c>
      <c r="W722" s="43"/>
      <c r="X722" s="43"/>
      <c r="Y722" s="41"/>
      <c r="Z722" s="40">
        <f>SUM(Z718:Z721)</f>
        <v>27504.35</v>
      </c>
      <c r="AA722" s="55">
        <f>SUM(AA718:AA721)</f>
        <v>4982.2772841352644</v>
      </c>
      <c r="AB722" s="55">
        <f>SUM(AB718:AB721)</f>
        <v>16373.593563910204</v>
      </c>
      <c r="AC722" s="55">
        <f>SUM(AC718:AC721)</f>
        <v>5517.2331519545314</v>
      </c>
      <c r="AD722" s="55">
        <f>SUM(AD718:AD721)</f>
        <v>631.24600000000009</v>
      </c>
      <c r="AE722" s="55">
        <f>SUM(AE720:AE721)</f>
        <v>0</v>
      </c>
      <c r="AF722" s="55">
        <f>SUM(AF718:AF721)</f>
        <v>0</v>
      </c>
      <c r="AG722" s="54"/>
      <c r="AH722" s="42">
        <f>SUM(AH718:AH721)</f>
        <v>27504.35</v>
      </c>
      <c r="AI722" s="56">
        <f>SUM(AI718:AI721)</f>
        <v>-15172.630000000001</v>
      </c>
    </row>
    <row r="723" spans="1:35" x14ac:dyDescent="0.25">
      <c r="A723" t="s">
        <v>41</v>
      </c>
      <c r="G723" s="65"/>
      <c r="I723" t="s">
        <v>59</v>
      </c>
      <c r="N723" s="65"/>
      <c r="O723" s="65"/>
      <c r="P723" s="51"/>
      <c r="Q723" s="87" t="str">
        <f t="shared" si="735"/>
        <v xml:space="preserve"> </v>
      </c>
      <c r="R723" s="65"/>
      <c r="S723" s="65"/>
    </row>
    <row r="724" spans="1:35" x14ac:dyDescent="0.25">
      <c r="A724" s="31">
        <v>15</v>
      </c>
      <c r="B724" s="52">
        <v>61.8</v>
      </c>
      <c r="C724" s="33">
        <v>2.2999999999999998</v>
      </c>
      <c r="D724" s="33">
        <v>9.7100000000000009</v>
      </c>
      <c r="E724" s="33">
        <v>10</v>
      </c>
      <c r="F724" s="35">
        <v>0.77</v>
      </c>
      <c r="G724" s="35"/>
      <c r="H724" s="35"/>
      <c r="I724" s="51">
        <v>1431.29</v>
      </c>
      <c r="J724" s="41">
        <f t="shared" ref="J724:J735" si="739">I724-K724-L724-M724-N724</f>
        <v>165.62599999999998</v>
      </c>
      <c r="K724" s="41">
        <f t="shared" ref="K724:K729" si="740">B724*D724</f>
        <v>600.07799999999997</v>
      </c>
      <c r="L724" s="41">
        <f t="shared" ref="L724:L729" si="741">E724*B724</f>
        <v>618</v>
      </c>
      <c r="M724" s="41">
        <f t="shared" ref="M724:M729" si="742">F724*B724</f>
        <v>47.585999999999999</v>
      </c>
      <c r="N724" s="41">
        <f t="shared" ref="N724:N729" si="743">G724*B724</f>
        <v>0</v>
      </c>
      <c r="O724" s="41"/>
      <c r="P724" s="41">
        <f t="shared" ref="P724:P729" si="744">R724/I724</f>
        <v>9.2224496782622669</v>
      </c>
      <c r="Q724" s="40">
        <f t="shared" si="735"/>
        <v>1431.29</v>
      </c>
      <c r="R724" s="51">
        <v>13200</v>
      </c>
      <c r="S724" s="41">
        <f>R724-T724-U724-V724-W724-X724</f>
        <v>1527.4774504118659</v>
      </c>
      <c r="T724" s="41">
        <f t="shared" ref="T724:T730" si="745">P724*K724</f>
        <v>5534.1891580322645</v>
      </c>
      <c r="U724" s="41">
        <f t="shared" ref="U724:U730" si="746">L724*P724</f>
        <v>5699.4739011660813</v>
      </c>
      <c r="V724" s="41">
        <f t="shared" ref="V724:V735" si="747">P724*M724</f>
        <v>438.85949038978822</v>
      </c>
      <c r="W724" s="51"/>
      <c r="X724" s="51"/>
      <c r="Y724" s="41"/>
      <c r="Z724" s="40">
        <f t="shared" ref="Z724:Z732" si="748">SUM(S724:Y724)</f>
        <v>13200</v>
      </c>
      <c r="AA724" s="54">
        <f t="shared" ref="AA724:AA735" si="749">Z724-AB724-AC724-AD724-AE724-AF724</f>
        <v>1918.7509408016542</v>
      </c>
      <c r="AB724" s="54">
        <f t="shared" ref="AB724:AC734" si="750">T724</f>
        <v>5534.1891580322645</v>
      </c>
      <c r="AC724" s="54">
        <f t="shared" si="750"/>
        <v>5699.4739011660813</v>
      </c>
      <c r="AD724" s="54">
        <f t="shared" ref="AD724:AD735" si="751">M724</f>
        <v>47.585999999999999</v>
      </c>
      <c r="AE724" s="54">
        <f t="shared" ref="AE724:AF734" si="752">W724</f>
        <v>0</v>
      </c>
      <c r="AF724" s="54">
        <f t="shared" si="752"/>
        <v>0</v>
      </c>
      <c r="AG724" s="54"/>
      <c r="AH724" s="42">
        <f t="shared" ref="AH724:AH729" si="753">SUM(AA724:AG724)</f>
        <v>13200</v>
      </c>
      <c r="AI724" s="56">
        <f t="shared" ref="AI724:AI729" si="754">I724-Z724</f>
        <v>-11768.71</v>
      </c>
    </row>
    <row r="725" spans="1:35" x14ac:dyDescent="0.25">
      <c r="A725" s="31">
        <v>17</v>
      </c>
      <c r="B725" s="52">
        <v>806</v>
      </c>
      <c r="C725" s="33">
        <v>2.2999999999999998</v>
      </c>
      <c r="D725" s="33">
        <v>8.89</v>
      </c>
      <c r="E725" s="33">
        <v>10</v>
      </c>
      <c r="F725" s="35">
        <v>0.77</v>
      </c>
      <c r="G725" s="35"/>
      <c r="H725" s="35"/>
      <c r="I725" s="51">
        <v>10510.24</v>
      </c>
      <c r="J725" s="41">
        <f t="shared" si="739"/>
        <v>-5335.72</v>
      </c>
      <c r="K725" s="41">
        <f t="shared" si="740"/>
        <v>7165.34</v>
      </c>
      <c r="L725" s="41">
        <f t="shared" si="741"/>
        <v>8060</v>
      </c>
      <c r="M725" s="41">
        <f t="shared" si="742"/>
        <v>620.62</v>
      </c>
      <c r="N725" s="41">
        <f t="shared" si="743"/>
        <v>0</v>
      </c>
      <c r="O725" s="41"/>
      <c r="P725" s="41">
        <f t="shared" si="744"/>
        <v>0</v>
      </c>
      <c r="Q725" s="40">
        <f t="shared" si="735"/>
        <v>10510.24</v>
      </c>
      <c r="R725" s="51"/>
      <c r="S725" s="41">
        <f>R725-T725-U725-V725-W725-X725</f>
        <v>0</v>
      </c>
      <c r="T725" s="41">
        <f t="shared" si="745"/>
        <v>0</v>
      </c>
      <c r="U725" s="41">
        <f t="shared" si="746"/>
        <v>0</v>
      </c>
      <c r="V725" s="41">
        <f t="shared" si="747"/>
        <v>0</v>
      </c>
      <c r="W725" s="51"/>
      <c r="X725" s="51"/>
      <c r="Y725" s="41"/>
      <c r="Z725" s="40">
        <f t="shared" si="748"/>
        <v>0</v>
      </c>
      <c r="AA725" s="54">
        <f t="shared" si="749"/>
        <v>-620.62</v>
      </c>
      <c r="AB725" s="54">
        <f t="shared" si="750"/>
        <v>0</v>
      </c>
      <c r="AC725" s="54">
        <f t="shared" si="750"/>
        <v>0</v>
      </c>
      <c r="AD725" s="54">
        <f t="shared" si="751"/>
        <v>620.62</v>
      </c>
      <c r="AE725" s="54">
        <f t="shared" si="752"/>
        <v>0</v>
      </c>
      <c r="AF725" s="54">
        <f t="shared" si="752"/>
        <v>0</v>
      </c>
      <c r="AG725" s="54"/>
      <c r="AH725" s="42">
        <f t="shared" si="753"/>
        <v>0</v>
      </c>
      <c r="AI725" s="56">
        <f t="shared" si="754"/>
        <v>10510.24</v>
      </c>
    </row>
    <row r="726" spans="1:35" x14ac:dyDescent="0.25">
      <c r="A726" s="31">
        <v>18</v>
      </c>
      <c r="B726" s="52">
        <v>512.5</v>
      </c>
      <c r="C726" s="33">
        <v>2.48</v>
      </c>
      <c r="D726" s="33">
        <v>8.4</v>
      </c>
      <c r="E726" s="33">
        <v>3.59</v>
      </c>
      <c r="F726" s="35">
        <v>0.77</v>
      </c>
      <c r="G726" s="35">
        <v>5.51</v>
      </c>
      <c r="H726" s="35"/>
      <c r="I726" s="51">
        <v>10813.75</v>
      </c>
      <c r="J726" s="41">
        <f t="shared" si="739"/>
        <v>1450.375</v>
      </c>
      <c r="K726" s="41">
        <f t="shared" si="740"/>
        <v>4305</v>
      </c>
      <c r="L726" s="41">
        <f t="shared" si="741"/>
        <v>1839.875</v>
      </c>
      <c r="M726" s="41">
        <f t="shared" si="742"/>
        <v>394.625</v>
      </c>
      <c r="N726" s="41">
        <f t="shared" si="743"/>
        <v>2823.875</v>
      </c>
      <c r="O726" s="41"/>
      <c r="P726" s="41">
        <f t="shared" si="744"/>
        <v>0.58516425846722919</v>
      </c>
      <c r="Q726" s="40">
        <f t="shared" si="735"/>
        <v>10813.75</v>
      </c>
      <c r="R726" s="51">
        <v>6327.82</v>
      </c>
      <c r="S726" s="41">
        <f>R726-T726-U726-V726-W726-X726</f>
        <v>13025.848331753554</v>
      </c>
      <c r="T726" s="41">
        <f t="shared" si="745"/>
        <v>2519.1321327014216</v>
      </c>
      <c r="U726" s="41">
        <f t="shared" si="746"/>
        <v>1076.6290900473932</v>
      </c>
      <c r="V726" s="41">
        <f t="shared" si="747"/>
        <v>230.92044549763031</v>
      </c>
      <c r="W726" s="51"/>
      <c r="X726" s="51">
        <v>-10524.71</v>
      </c>
      <c r="Y726" s="41"/>
      <c r="Z726" s="40">
        <f t="shared" si="748"/>
        <v>6327.82</v>
      </c>
      <c r="AA726" s="54">
        <f t="shared" si="749"/>
        <v>12862.143777251184</v>
      </c>
      <c r="AB726" s="54">
        <f t="shared" si="750"/>
        <v>2519.1321327014216</v>
      </c>
      <c r="AC726" s="54">
        <f t="shared" si="750"/>
        <v>1076.6290900473932</v>
      </c>
      <c r="AD726" s="54">
        <f t="shared" si="751"/>
        <v>394.625</v>
      </c>
      <c r="AE726" s="54">
        <f t="shared" si="752"/>
        <v>0</v>
      </c>
      <c r="AF726" s="54">
        <f t="shared" si="752"/>
        <v>-10524.71</v>
      </c>
      <c r="AG726" s="54"/>
      <c r="AH726" s="42">
        <f t="shared" si="753"/>
        <v>6327.82</v>
      </c>
      <c r="AI726" s="56">
        <f t="shared" si="754"/>
        <v>4485.93</v>
      </c>
    </row>
    <row r="727" spans="1:35" x14ac:dyDescent="0.25">
      <c r="A727" s="31">
        <v>19</v>
      </c>
      <c r="B727" s="52">
        <v>490.1</v>
      </c>
      <c r="C727" s="33">
        <v>2.48</v>
      </c>
      <c r="D727" s="33">
        <v>9.3000000000000007</v>
      </c>
      <c r="E727" s="33">
        <v>4.09</v>
      </c>
      <c r="F727" s="35">
        <v>0.77</v>
      </c>
      <c r="G727" s="35">
        <v>5.51</v>
      </c>
      <c r="H727" s="35"/>
      <c r="I727" s="51">
        <v>10974.83</v>
      </c>
      <c r="J727" s="41">
        <f t="shared" si="739"/>
        <v>1332.3539999999998</v>
      </c>
      <c r="K727" s="41">
        <f t="shared" si="740"/>
        <v>4557.93</v>
      </c>
      <c r="L727" s="41">
        <f t="shared" si="741"/>
        <v>2004.509</v>
      </c>
      <c r="M727" s="41">
        <f t="shared" si="742"/>
        <v>377.37700000000001</v>
      </c>
      <c r="N727" s="41">
        <v>2702.66</v>
      </c>
      <c r="O727" s="41"/>
      <c r="P727" s="41">
        <f t="shared" si="744"/>
        <v>0.78028816847276916</v>
      </c>
      <c r="Q727" s="40">
        <f t="shared" si="735"/>
        <v>10974.83</v>
      </c>
      <c r="R727" s="51">
        <v>8563.5300000000007</v>
      </c>
      <c r="S727" s="41">
        <f t="shared" ref="S727:S732" si="755">R727-T727-U727-V727-W727-X727</f>
        <v>923.5236838219821</v>
      </c>
      <c r="T727" s="41">
        <f t="shared" si="745"/>
        <v>3556.498851727089</v>
      </c>
      <c r="U727" s="41">
        <f t="shared" si="746"/>
        <v>1564.0946562971822</v>
      </c>
      <c r="V727" s="41">
        <f t="shared" si="747"/>
        <v>294.4628081537482</v>
      </c>
      <c r="W727" s="51"/>
      <c r="X727" s="51">
        <v>2224.9499999999998</v>
      </c>
      <c r="Y727" s="41"/>
      <c r="Z727" s="40">
        <f t="shared" si="748"/>
        <v>8563.5300000000025</v>
      </c>
      <c r="AA727" s="54">
        <f t="shared" si="749"/>
        <v>840.609491975732</v>
      </c>
      <c r="AB727" s="54">
        <f t="shared" si="750"/>
        <v>3556.498851727089</v>
      </c>
      <c r="AC727" s="54">
        <f t="shared" si="750"/>
        <v>1564.0946562971822</v>
      </c>
      <c r="AD727" s="54">
        <f t="shared" si="751"/>
        <v>377.37700000000001</v>
      </c>
      <c r="AE727" s="54">
        <f t="shared" si="752"/>
        <v>0</v>
      </c>
      <c r="AF727" s="54">
        <f t="shared" si="752"/>
        <v>2224.9499999999998</v>
      </c>
      <c r="AG727" s="54"/>
      <c r="AH727" s="42">
        <f t="shared" si="753"/>
        <v>8563.5300000000025</v>
      </c>
      <c r="AI727" s="56">
        <f t="shared" si="754"/>
        <v>2411.2999999999975</v>
      </c>
    </row>
    <row r="728" spans="1:35" x14ac:dyDescent="0.25">
      <c r="A728" s="31">
        <v>20</v>
      </c>
      <c r="B728" s="52">
        <v>714.5</v>
      </c>
      <c r="C728" s="33">
        <v>2.48</v>
      </c>
      <c r="D728" s="33">
        <v>8.8800000000000008</v>
      </c>
      <c r="E728" s="33">
        <v>3.26</v>
      </c>
      <c r="F728" s="35">
        <v>0.77</v>
      </c>
      <c r="G728" s="35">
        <v>5.51</v>
      </c>
      <c r="H728" s="35"/>
      <c r="I728" s="51">
        <v>15104.55</v>
      </c>
      <c r="J728" s="41">
        <f t="shared" si="739"/>
        <v>1943.4599999999987</v>
      </c>
      <c r="K728" s="41">
        <f t="shared" si="740"/>
        <v>6344.76</v>
      </c>
      <c r="L728" s="41">
        <f t="shared" si="741"/>
        <v>2329.27</v>
      </c>
      <c r="M728" s="41">
        <f t="shared" si="742"/>
        <v>550.16499999999996</v>
      </c>
      <c r="N728" s="41">
        <f t="shared" si="743"/>
        <v>3936.895</v>
      </c>
      <c r="O728" s="41"/>
      <c r="P728" s="41">
        <f t="shared" si="744"/>
        <v>1.4055976510389252</v>
      </c>
      <c r="Q728" s="40">
        <f t="shared" si="735"/>
        <v>15104.55</v>
      </c>
      <c r="R728" s="51">
        <v>21230.92</v>
      </c>
      <c r="S728" s="41">
        <f t="shared" si="755"/>
        <v>2731.7231752750004</v>
      </c>
      <c r="T728" s="41">
        <f t="shared" si="745"/>
        <v>8918.1797524057311</v>
      </c>
      <c r="U728" s="41">
        <f t="shared" si="746"/>
        <v>3274.0164406354374</v>
      </c>
      <c r="V728" s="41">
        <f t="shared" si="747"/>
        <v>773.31063168383025</v>
      </c>
      <c r="W728" s="51"/>
      <c r="X728" s="51">
        <v>5533.69</v>
      </c>
      <c r="Y728" s="41"/>
      <c r="Z728" s="40">
        <f t="shared" si="748"/>
        <v>21230.92</v>
      </c>
      <c r="AA728" s="54">
        <f t="shared" si="749"/>
        <v>2954.8688069588306</v>
      </c>
      <c r="AB728" s="54">
        <f t="shared" si="750"/>
        <v>8918.1797524057311</v>
      </c>
      <c r="AC728" s="54">
        <f t="shared" si="750"/>
        <v>3274.0164406354374</v>
      </c>
      <c r="AD728" s="54">
        <f t="shared" si="751"/>
        <v>550.16499999999996</v>
      </c>
      <c r="AE728" s="54">
        <f t="shared" si="752"/>
        <v>0</v>
      </c>
      <c r="AF728" s="54">
        <f t="shared" si="752"/>
        <v>5533.69</v>
      </c>
      <c r="AG728" s="54"/>
      <c r="AH728" s="42">
        <f t="shared" si="753"/>
        <v>21230.92</v>
      </c>
      <c r="AI728" s="56">
        <f t="shared" si="754"/>
        <v>-6126.369999999999</v>
      </c>
    </row>
    <row r="729" spans="1:35" x14ac:dyDescent="0.25">
      <c r="A729" s="31">
        <v>42</v>
      </c>
      <c r="B729" s="52">
        <v>86.3</v>
      </c>
      <c r="C729" s="33">
        <v>2.48</v>
      </c>
      <c r="D729" s="33">
        <v>8.64</v>
      </c>
      <c r="E729" s="33">
        <v>4</v>
      </c>
      <c r="F729" s="35">
        <v>0.77</v>
      </c>
      <c r="G729" s="35">
        <v>5.51</v>
      </c>
      <c r="H729" s="35"/>
      <c r="I729" s="51">
        <v>1698.33</v>
      </c>
      <c r="J729" s="41">
        <f t="shared" si="739"/>
        <v>65.533999999999821</v>
      </c>
      <c r="K729" s="41">
        <f t="shared" si="740"/>
        <v>745.63200000000006</v>
      </c>
      <c r="L729" s="41">
        <f t="shared" si="741"/>
        <v>345.2</v>
      </c>
      <c r="M729" s="41">
        <f t="shared" si="742"/>
        <v>66.450999999999993</v>
      </c>
      <c r="N729" s="41">
        <f t="shared" si="743"/>
        <v>475.51299999999998</v>
      </c>
      <c r="O729" s="41"/>
      <c r="P729" s="41">
        <f t="shared" si="744"/>
        <v>1.1062337708219252</v>
      </c>
      <c r="Q729" s="40">
        <f t="shared" si="735"/>
        <v>1698.33</v>
      </c>
      <c r="R729" s="51">
        <v>1878.75</v>
      </c>
      <c r="S729" s="41">
        <f t="shared" si="755"/>
        <v>123.01446300188979</v>
      </c>
      <c r="T729" s="41">
        <f t="shared" si="745"/>
        <v>824.8432990054938</v>
      </c>
      <c r="U729" s="41">
        <f t="shared" si="746"/>
        <v>381.87189768772856</v>
      </c>
      <c r="V729" s="41">
        <f t="shared" si="747"/>
        <v>73.510340304887748</v>
      </c>
      <c r="W729" s="51"/>
      <c r="X729" s="51">
        <v>475.51</v>
      </c>
      <c r="Y729" s="41"/>
      <c r="Z729" s="40">
        <f t="shared" si="748"/>
        <v>1878.7499999999998</v>
      </c>
      <c r="AA729" s="54">
        <f t="shared" si="749"/>
        <v>130.07380330677756</v>
      </c>
      <c r="AB729" s="54">
        <f t="shared" si="750"/>
        <v>824.8432990054938</v>
      </c>
      <c r="AC729" s="54">
        <f t="shared" si="750"/>
        <v>381.87189768772856</v>
      </c>
      <c r="AD729" s="54">
        <f t="shared" si="751"/>
        <v>66.450999999999993</v>
      </c>
      <c r="AE729" s="54">
        <f t="shared" si="752"/>
        <v>0</v>
      </c>
      <c r="AF729" s="54">
        <f t="shared" si="752"/>
        <v>475.51</v>
      </c>
      <c r="AG729" s="54"/>
      <c r="AH729" s="42">
        <f t="shared" si="753"/>
        <v>1878.75</v>
      </c>
      <c r="AI729" s="56">
        <f t="shared" si="754"/>
        <v>-180.41999999999985</v>
      </c>
    </row>
    <row r="730" spans="1:35" x14ac:dyDescent="0.25">
      <c r="A730" s="31"/>
      <c r="B730" s="52"/>
      <c r="C730" s="33"/>
      <c r="D730" s="33"/>
      <c r="E730" s="33"/>
      <c r="F730" s="35"/>
      <c r="G730" s="35"/>
      <c r="H730" s="35"/>
      <c r="I730" s="51"/>
      <c r="J730" s="41">
        <f t="shared" si="739"/>
        <v>0</v>
      </c>
      <c r="K730" s="41"/>
      <c r="L730" s="41"/>
      <c r="M730" s="41"/>
      <c r="N730" s="41"/>
      <c r="O730" s="41"/>
      <c r="P730" s="41">
        <v>0</v>
      </c>
      <c r="Q730" s="40">
        <f t="shared" si="735"/>
        <v>0</v>
      </c>
      <c r="R730" s="51"/>
      <c r="S730" s="41">
        <f t="shared" si="755"/>
        <v>0</v>
      </c>
      <c r="T730" s="41">
        <f t="shared" si="745"/>
        <v>0</v>
      </c>
      <c r="U730" s="41">
        <f t="shared" si="746"/>
        <v>0</v>
      </c>
      <c r="V730" s="41">
        <f t="shared" si="747"/>
        <v>0</v>
      </c>
      <c r="W730" s="51"/>
      <c r="X730" s="51"/>
      <c r="Y730" s="41"/>
      <c r="Z730" s="40">
        <f t="shared" si="748"/>
        <v>0</v>
      </c>
      <c r="AA730" s="54">
        <f t="shared" si="749"/>
        <v>0</v>
      </c>
      <c r="AB730" s="54">
        <f t="shared" si="750"/>
        <v>0</v>
      </c>
      <c r="AC730" s="54">
        <f t="shared" si="750"/>
        <v>0</v>
      </c>
      <c r="AD730" s="54">
        <f t="shared" si="751"/>
        <v>0</v>
      </c>
      <c r="AE730" s="54">
        <f t="shared" si="752"/>
        <v>0</v>
      </c>
      <c r="AF730" s="54">
        <f t="shared" si="752"/>
        <v>0</v>
      </c>
      <c r="AG730" s="54"/>
      <c r="AH730" s="42">
        <f t="shared" ref="AH730:AH735" si="756">SUM(AA730:AG730)</f>
        <v>0</v>
      </c>
      <c r="AI730" s="56">
        <f t="shared" ref="AI730:AI735" si="757">I730-Z730</f>
        <v>0</v>
      </c>
    </row>
    <row r="731" spans="1:35" x14ac:dyDescent="0.25">
      <c r="A731" s="31"/>
      <c r="B731" s="52"/>
      <c r="C731" s="33"/>
      <c r="D731" s="33"/>
      <c r="E731" s="33"/>
      <c r="F731" s="35"/>
      <c r="G731" s="35"/>
      <c r="H731" s="35"/>
      <c r="I731" s="51"/>
      <c r="J731" s="41">
        <f t="shared" si="739"/>
        <v>0</v>
      </c>
      <c r="K731" s="41">
        <f>B731*D731</f>
        <v>0</v>
      </c>
      <c r="L731" s="41">
        <f>E731*B731</f>
        <v>0</v>
      </c>
      <c r="M731" s="41">
        <f>F731*B731</f>
        <v>0</v>
      </c>
      <c r="N731" s="41">
        <f>G731*B731</f>
        <v>0</v>
      </c>
      <c r="O731" s="41"/>
      <c r="P731" s="41">
        <v>0</v>
      </c>
      <c r="Q731" s="40">
        <f t="shared" si="735"/>
        <v>0</v>
      </c>
      <c r="R731" s="51"/>
      <c r="S731" s="41">
        <f t="shared" si="755"/>
        <v>0</v>
      </c>
      <c r="T731" s="41">
        <v>0</v>
      </c>
      <c r="U731" s="41">
        <v>0</v>
      </c>
      <c r="V731" s="41">
        <f t="shared" si="747"/>
        <v>0</v>
      </c>
      <c r="W731" s="51"/>
      <c r="X731" s="51"/>
      <c r="Y731" s="41"/>
      <c r="Z731" s="40">
        <f t="shared" si="748"/>
        <v>0</v>
      </c>
      <c r="AA731" s="54">
        <f t="shared" si="749"/>
        <v>0</v>
      </c>
      <c r="AB731" s="54">
        <f t="shared" si="750"/>
        <v>0</v>
      </c>
      <c r="AC731" s="54">
        <f t="shared" si="750"/>
        <v>0</v>
      </c>
      <c r="AD731" s="54">
        <f t="shared" si="751"/>
        <v>0</v>
      </c>
      <c r="AE731" s="54">
        <f t="shared" si="752"/>
        <v>0</v>
      </c>
      <c r="AF731" s="54">
        <f t="shared" si="752"/>
        <v>0</v>
      </c>
      <c r="AG731" s="54"/>
      <c r="AH731" s="42">
        <f t="shared" si="756"/>
        <v>0</v>
      </c>
      <c r="AI731" s="56">
        <f t="shared" si="757"/>
        <v>0</v>
      </c>
    </row>
    <row r="732" spans="1:35" x14ac:dyDescent="0.25">
      <c r="A732" s="31">
        <v>65</v>
      </c>
      <c r="B732" s="52">
        <v>1044.7</v>
      </c>
      <c r="C732" s="33">
        <v>2.2999999999999998</v>
      </c>
      <c r="D732" s="33">
        <v>8.73</v>
      </c>
      <c r="E732" s="33">
        <v>3.44</v>
      </c>
      <c r="F732" s="35">
        <v>0.77</v>
      </c>
      <c r="G732" s="35"/>
      <c r="H732" s="35"/>
      <c r="I732" s="51">
        <v>15830.92</v>
      </c>
      <c r="J732" s="41">
        <f t="shared" si="739"/>
        <v>2312.5019999999986</v>
      </c>
      <c r="K732" s="41">
        <f>B732*D732</f>
        <v>9120.2310000000016</v>
      </c>
      <c r="L732" s="41">
        <f>E732*B732</f>
        <v>3593.768</v>
      </c>
      <c r="M732" s="41">
        <f>F732*B732</f>
        <v>804.4190000000001</v>
      </c>
      <c r="N732" s="41">
        <f>G732*B732</f>
        <v>0</v>
      </c>
      <c r="O732" s="41">
        <f>H732*B732</f>
        <v>0</v>
      </c>
      <c r="P732" s="41">
        <f>R732/I732</f>
        <v>0.87410839041571808</v>
      </c>
      <c r="Q732" s="40">
        <f t="shared" si="735"/>
        <v>15830.92</v>
      </c>
      <c r="R732" s="51">
        <v>13837.94</v>
      </c>
      <c r="S732" s="41">
        <f t="shared" si="755"/>
        <v>2021.3774010531283</v>
      </c>
      <c r="T732" s="41">
        <f>P732*K732</f>
        <v>7972.0704396295359</v>
      </c>
      <c r="U732" s="41">
        <f>L732*P732</f>
        <v>3141.3427620075145</v>
      </c>
      <c r="V732" s="41">
        <f t="shared" si="747"/>
        <v>703.14939730982167</v>
      </c>
      <c r="W732" s="51"/>
      <c r="X732" s="51"/>
      <c r="Y732" s="41"/>
      <c r="Z732" s="40">
        <f t="shared" si="748"/>
        <v>13837.94</v>
      </c>
      <c r="AA732" s="54">
        <f t="shared" si="749"/>
        <v>1920.10779836295</v>
      </c>
      <c r="AB732" s="54">
        <f t="shared" si="750"/>
        <v>7972.0704396295359</v>
      </c>
      <c r="AC732" s="54">
        <f t="shared" si="750"/>
        <v>3141.3427620075145</v>
      </c>
      <c r="AD732" s="54">
        <f t="shared" si="751"/>
        <v>804.4190000000001</v>
      </c>
      <c r="AE732" s="54">
        <f t="shared" si="752"/>
        <v>0</v>
      </c>
      <c r="AF732" s="54">
        <f t="shared" si="752"/>
        <v>0</v>
      </c>
      <c r="AG732" s="54"/>
      <c r="AH732" s="42">
        <f t="shared" si="756"/>
        <v>13837.94</v>
      </c>
      <c r="AI732" s="56">
        <f t="shared" si="757"/>
        <v>1992.9799999999996</v>
      </c>
    </row>
    <row r="733" spans="1:35" x14ac:dyDescent="0.25">
      <c r="A733" s="31"/>
      <c r="B733" s="52"/>
      <c r="C733" s="33"/>
      <c r="D733" s="33"/>
      <c r="E733" s="33"/>
      <c r="F733" s="35"/>
      <c r="G733" s="35"/>
      <c r="H733" s="35"/>
      <c r="I733" s="51"/>
      <c r="J733" s="41">
        <f t="shared" si="739"/>
        <v>0</v>
      </c>
      <c r="K733" s="41"/>
      <c r="L733" s="41"/>
      <c r="M733" s="41"/>
      <c r="N733" s="41"/>
      <c r="O733" s="41"/>
      <c r="P733" s="41">
        <v>0</v>
      </c>
      <c r="Q733" s="40">
        <f t="shared" si="735"/>
        <v>0</v>
      </c>
      <c r="R733" s="51"/>
      <c r="S733" s="41"/>
      <c r="T733" s="41"/>
      <c r="U733" s="41"/>
      <c r="V733" s="41">
        <f t="shared" si="747"/>
        <v>0</v>
      </c>
      <c r="W733" s="51"/>
      <c r="X733" s="51"/>
      <c r="Y733" s="41"/>
      <c r="Z733" s="40"/>
      <c r="AA733" s="54">
        <f t="shared" si="749"/>
        <v>0</v>
      </c>
      <c r="AB733" s="54">
        <f t="shared" si="750"/>
        <v>0</v>
      </c>
      <c r="AC733" s="54">
        <f t="shared" si="750"/>
        <v>0</v>
      </c>
      <c r="AD733" s="54">
        <f t="shared" si="751"/>
        <v>0</v>
      </c>
      <c r="AE733" s="54">
        <f t="shared" si="752"/>
        <v>0</v>
      </c>
      <c r="AF733" s="54">
        <f t="shared" si="752"/>
        <v>0</v>
      </c>
      <c r="AG733" s="54"/>
      <c r="AH733" s="42">
        <f t="shared" si="756"/>
        <v>0</v>
      </c>
      <c r="AI733" s="56">
        <f t="shared" si="757"/>
        <v>0</v>
      </c>
    </row>
    <row r="734" spans="1:35" x14ac:dyDescent="0.25">
      <c r="A734" s="31"/>
      <c r="B734" s="52"/>
      <c r="C734" s="33"/>
      <c r="D734" s="33"/>
      <c r="E734" s="33"/>
      <c r="F734" s="35"/>
      <c r="G734" s="35"/>
      <c r="H734" s="35"/>
      <c r="I734" s="51"/>
      <c r="J734" s="41">
        <f t="shared" si="739"/>
        <v>0</v>
      </c>
      <c r="K734" s="41"/>
      <c r="L734" s="41"/>
      <c r="M734" s="41"/>
      <c r="N734" s="41"/>
      <c r="O734" s="41"/>
      <c r="P734" s="41">
        <v>0</v>
      </c>
      <c r="Q734" s="40">
        <f t="shared" si="735"/>
        <v>0</v>
      </c>
      <c r="R734" s="51"/>
      <c r="S734" s="41"/>
      <c r="T734" s="41"/>
      <c r="U734" s="41"/>
      <c r="V734" s="41">
        <f t="shared" si="747"/>
        <v>0</v>
      </c>
      <c r="W734" s="51"/>
      <c r="X734" s="51"/>
      <c r="Y734" s="41"/>
      <c r="Z734" s="40"/>
      <c r="AA734" s="54">
        <f t="shared" si="749"/>
        <v>0</v>
      </c>
      <c r="AB734" s="54">
        <f t="shared" si="750"/>
        <v>0</v>
      </c>
      <c r="AC734" s="54">
        <f t="shared" si="750"/>
        <v>0</v>
      </c>
      <c r="AD734" s="54">
        <f t="shared" si="751"/>
        <v>0</v>
      </c>
      <c r="AE734" s="54">
        <f t="shared" si="752"/>
        <v>0</v>
      </c>
      <c r="AF734" s="54">
        <f t="shared" si="752"/>
        <v>0</v>
      </c>
      <c r="AG734" s="54"/>
      <c r="AH734" s="42">
        <f t="shared" si="756"/>
        <v>0</v>
      </c>
      <c r="AI734" s="56">
        <f t="shared" si="757"/>
        <v>0</v>
      </c>
    </row>
    <row r="735" spans="1:35" x14ac:dyDescent="0.25">
      <c r="A735" s="31">
        <v>67</v>
      </c>
      <c r="B735" s="52">
        <v>311.89999999999998</v>
      </c>
      <c r="C735" s="33">
        <v>2.2999999999999998</v>
      </c>
      <c r="D735" s="33">
        <v>9.2899999999999991</v>
      </c>
      <c r="E735" s="33">
        <v>2.75</v>
      </c>
      <c r="F735" s="35">
        <v>0.77</v>
      </c>
      <c r="G735" s="35"/>
      <c r="H735" s="35"/>
      <c r="I735" s="51">
        <v>4722.18</v>
      </c>
      <c r="J735" s="41">
        <f t="shared" si="739"/>
        <v>726.74100000000089</v>
      </c>
      <c r="K735" s="41">
        <f>B735*D735</f>
        <v>2897.5509999999995</v>
      </c>
      <c r="L735" s="41">
        <f>E735*B735</f>
        <v>857.72499999999991</v>
      </c>
      <c r="M735" s="41">
        <f>F735*B735</f>
        <v>240.16299999999998</v>
      </c>
      <c r="N735" s="41">
        <f>G735*B735</f>
        <v>0</v>
      </c>
      <c r="O735" s="41"/>
      <c r="P735" s="41">
        <f>R735/I735</f>
        <v>1</v>
      </c>
      <c r="Q735" s="40">
        <f t="shared" si="735"/>
        <v>4722.18</v>
      </c>
      <c r="R735" s="51">
        <v>4722.18</v>
      </c>
      <c r="S735" s="41">
        <f>R735-T735-U735-V735-W735-X735</f>
        <v>726.74100000000089</v>
      </c>
      <c r="T735" s="41">
        <f>P735*K735</f>
        <v>2897.5509999999995</v>
      </c>
      <c r="U735" s="41">
        <f>L735*P735</f>
        <v>857.72499999999991</v>
      </c>
      <c r="V735" s="41">
        <f t="shared" si="747"/>
        <v>240.16299999999998</v>
      </c>
      <c r="W735" s="51"/>
      <c r="X735" s="51"/>
      <c r="Y735" s="41"/>
      <c r="Z735" s="40">
        <f>SUM(S735:Y735)</f>
        <v>4722.1799999999994</v>
      </c>
      <c r="AA735" s="54">
        <f t="shared" si="749"/>
        <v>726.74099999999999</v>
      </c>
      <c r="AB735" s="54">
        <f>T735</f>
        <v>2897.5509999999995</v>
      </c>
      <c r="AC735" s="54">
        <f>U735</f>
        <v>857.72499999999991</v>
      </c>
      <c r="AD735" s="54">
        <f t="shared" si="751"/>
        <v>240.16299999999998</v>
      </c>
      <c r="AE735" s="54">
        <f>W735</f>
        <v>0</v>
      </c>
      <c r="AF735" s="54">
        <f>X735</f>
        <v>0</v>
      </c>
      <c r="AG735" s="54"/>
      <c r="AH735" s="42">
        <f t="shared" si="756"/>
        <v>4722.1799999999994</v>
      </c>
      <c r="AI735" s="56">
        <f t="shared" si="757"/>
        <v>0</v>
      </c>
    </row>
    <row r="736" spans="1:35" x14ac:dyDescent="0.25">
      <c r="A736" s="32" t="s">
        <v>37</v>
      </c>
      <c r="B736" s="53">
        <f>SUM(B724:B735)</f>
        <v>4027.8000000000006</v>
      </c>
      <c r="C736" s="33"/>
      <c r="D736" s="34"/>
      <c r="E736" s="34"/>
      <c r="F736" s="35"/>
      <c r="G736" s="35"/>
      <c r="H736" s="35"/>
      <c r="I736" s="43">
        <f>SUM(I724:I735)</f>
        <v>71086.09</v>
      </c>
      <c r="J736" s="43">
        <f t="shared" ref="J736:O736" si="758">SUM(J724:J735)</f>
        <v>2660.8719999999976</v>
      </c>
      <c r="K736" s="43">
        <f t="shared" si="758"/>
        <v>35736.522000000004</v>
      </c>
      <c r="L736" s="43">
        <f t="shared" si="758"/>
        <v>19648.347000000002</v>
      </c>
      <c r="M736" s="43">
        <f t="shared" si="758"/>
        <v>3101.4060000000004</v>
      </c>
      <c r="N736" s="43">
        <f t="shared" si="758"/>
        <v>9938.9430000000011</v>
      </c>
      <c r="O736" s="43">
        <f t="shared" si="758"/>
        <v>0</v>
      </c>
      <c r="P736" s="41">
        <f>R736/I736</f>
        <v>0.98136133243507984</v>
      </c>
      <c r="Q736" s="40">
        <f t="shared" si="735"/>
        <v>71086.09</v>
      </c>
      <c r="R736" s="43">
        <f>SUM(R724:R735)</f>
        <v>69761.14</v>
      </c>
      <c r="S736" s="43">
        <f>SUM(S724:S735)</f>
        <v>21079.705505317423</v>
      </c>
      <c r="T736" s="43">
        <f>SUM(T724:T735)</f>
        <v>32222.464633501535</v>
      </c>
      <c r="U736" s="43">
        <f>SUM(U724:U735)</f>
        <v>15995.153747841337</v>
      </c>
      <c r="V736" s="43">
        <f>SUM(V724:V735)</f>
        <v>2754.3761133397065</v>
      </c>
      <c r="W736" s="43">
        <f t="shared" ref="W736:X736" si="759">SUM(W724:W735)</f>
        <v>0</v>
      </c>
      <c r="X736" s="43">
        <f t="shared" si="759"/>
        <v>-2290.5599999999986</v>
      </c>
      <c r="Y736" s="41"/>
      <c r="Z736" s="40">
        <f t="shared" ref="Z736:AF736" si="760">SUM(Z724:Z735)</f>
        <v>69761.14</v>
      </c>
      <c r="AA736" s="55">
        <f t="shared" si="760"/>
        <v>20732.675618657129</v>
      </c>
      <c r="AB736" s="55">
        <f t="shared" si="760"/>
        <v>32222.464633501535</v>
      </c>
      <c r="AC736" s="55">
        <f t="shared" si="760"/>
        <v>15995.153747841337</v>
      </c>
      <c r="AD736" s="55">
        <f t="shared" si="760"/>
        <v>3101.4060000000004</v>
      </c>
      <c r="AE736" s="55">
        <f t="shared" si="760"/>
        <v>0</v>
      </c>
      <c r="AF736" s="55">
        <f t="shared" si="760"/>
        <v>-2290.5599999999986</v>
      </c>
      <c r="AG736" s="54"/>
      <c r="AH736" s="42">
        <f>SUM(AH724:AH735)</f>
        <v>69761.14</v>
      </c>
      <c r="AI736" s="56">
        <f>SUM(AI724:AI735)</f>
        <v>1324.9499999999991</v>
      </c>
    </row>
    <row r="737" spans="1:35" x14ac:dyDescent="0.25">
      <c r="A737" t="s">
        <v>60</v>
      </c>
      <c r="N737" s="65"/>
      <c r="O737" s="65"/>
      <c r="P737" s="51"/>
      <c r="Q737" s="87"/>
      <c r="R737" s="65"/>
      <c r="S737" s="65"/>
    </row>
    <row r="738" spans="1:35" x14ac:dyDescent="0.25">
      <c r="A738" s="31">
        <v>1</v>
      </c>
      <c r="B738" s="52">
        <v>9</v>
      </c>
      <c r="C738" s="33">
        <v>2.2999999999999998</v>
      </c>
      <c r="D738" s="33">
        <v>10.18</v>
      </c>
      <c r="E738" s="33">
        <v>10.050000000000001</v>
      </c>
      <c r="F738" s="35">
        <v>0.77</v>
      </c>
      <c r="G738" s="35"/>
      <c r="H738" s="35"/>
      <c r="I738" s="51">
        <v>209.7</v>
      </c>
      <c r="J738" s="41">
        <f>I738-K738-L738-M738-N738</f>
        <v>20.699999999999982</v>
      </c>
      <c r="K738" s="41">
        <f>B738*D738</f>
        <v>91.62</v>
      </c>
      <c r="L738" s="41">
        <f>E738*B738</f>
        <v>90.45</v>
      </c>
      <c r="M738" s="41">
        <f>F738*B738</f>
        <v>6.93</v>
      </c>
      <c r="N738" s="41">
        <f>G738*B738</f>
        <v>0</v>
      </c>
      <c r="O738" s="41"/>
      <c r="P738" s="41">
        <f>R738/I738</f>
        <v>1</v>
      </c>
      <c r="Q738" s="40">
        <f>I738</f>
        <v>209.7</v>
      </c>
      <c r="R738" s="51">
        <v>209.7</v>
      </c>
      <c r="S738" s="41">
        <f>R738-T738-U738-V738-W738-X738</f>
        <v>20.699999999999982</v>
      </c>
      <c r="T738" s="41">
        <f>P738*K738</f>
        <v>91.62</v>
      </c>
      <c r="U738" s="41">
        <f>L738*P738</f>
        <v>90.45</v>
      </c>
      <c r="V738" s="41">
        <f>P738*M738</f>
        <v>6.93</v>
      </c>
      <c r="W738" s="51"/>
      <c r="X738" s="51"/>
      <c r="Y738" s="41"/>
      <c r="Z738" s="40">
        <f>SUM(S738:Y738)</f>
        <v>209.7</v>
      </c>
      <c r="AA738" s="54">
        <f>Z738-AB738-AC738-AD738-AE738-AF738</f>
        <v>20.699999999999982</v>
      </c>
      <c r="AB738" s="54">
        <f t="shared" ref="AB738:AC740" si="761">T738</f>
        <v>91.62</v>
      </c>
      <c r="AC738" s="54">
        <f t="shared" si="761"/>
        <v>90.45</v>
      </c>
      <c r="AD738" s="54">
        <f>M738</f>
        <v>6.93</v>
      </c>
      <c r="AE738" s="54">
        <f t="shared" ref="AE738:AF740" si="762">W738</f>
        <v>0</v>
      </c>
      <c r="AF738" s="54">
        <f t="shared" si="762"/>
        <v>0</v>
      </c>
      <c r="AG738" s="54"/>
      <c r="AH738" s="42">
        <f>SUM(AA738:AG738)</f>
        <v>209.7</v>
      </c>
      <c r="AI738" s="56">
        <f>I738-Z738</f>
        <v>0</v>
      </c>
    </row>
    <row r="739" spans="1:35" x14ac:dyDescent="0.25">
      <c r="A739" s="31">
        <v>2</v>
      </c>
      <c r="B739" s="52">
        <v>162.80000000000001</v>
      </c>
      <c r="C739" s="33">
        <v>2.2999999999999998</v>
      </c>
      <c r="D739" s="33">
        <v>9.98</v>
      </c>
      <c r="E739" s="33">
        <v>10.41</v>
      </c>
      <c r="F739" s="35">
        <v>0.77</v>
      </c>
      <c r="G739" s="35"/>
      <c r="H739" s="35"/>
      <c r="I739" s="51">
        <v>3846.97</v>
      </c>
      <c r="J739" s="41">
        <f>I739-K739-L739-M739-N739</f>
        <v>402.12199999999962</v>
      </c>
      <c r="K739" s="41">
        <f>B739*D739</f>
        <v>1624.7440000000001</v>
      </c>
      <c r="L739" s="41">
        <f>E739*B739</f>
        <v>1694.748</v>
      </c>
      <c r="M739" s="41">
        <f>F739*B739</f>
        <v>125.35600000000001</v>
      </c>
      <c r="N739" s="41">
        <f>G739*B739</f>
        <v>0</v>
      </c>
      <c r="O739" s="41"/>
      <c r="P739" s="41">
        <f>R739/I739</f>
        <v>6.4497513627608222E-2</v>
      </c>
      <c r="Q739" s="40">
        <f>I739</f>
        <v>3846.97</v>
      </c>
      <c r="R739" s="51">
        <v>248.12</v>
      </c>
      <c r="S739" s="41">
        <f>R739-T739-U739-V739-W739-X739</f>
        <v>25.935869174961081</v>
      </c>
      <c r="T739" s="41">
        <f>P739*K739</f>
        <v>104.7919482813747</v>
      </c>
      <c r="U739" s="41">
        <f>L739*P739</f>
        <v>109.30703222536178</v>
      </c>
      <c r="V739" s="41">
        <f>P739*M739</f>
        <v>8.0851503183024569</v>
      </c>
      <c r="W739" s="51"/>
      <c r="X739" s="51"/>
      <c r="Y739" s="41"/>
      <c r="Z739" s="40">
        <f>SUM(S739:Y739)</f>
        <v>248.12</v>
      </c>
      <c r="AA739" s="54">
        <f>Z739-AB739-AC739-AD739-AE739-AF739</f>
        <v>-91.334980506736471</v>
      </c>
      <c r="AB739" s="54">
        <f t="shared" si="761"/>
        <v>104.7919482813747</v>
      </c>
      <c r="AC739" s="54">
        <f t="shared" si="761"/>
        <v>109.30703222536178</v>
      </c>
      <c r="AD739" s="54">
        <f>M739</f>
        <v>125.35600000000001</v>
      </c>
      <c r="AE739" s="54">
        <f t="shared" si="762"/>
        <v>0</v>
      </c>
      <c r="AF739" s="54">
        <f t="shared" si="762"/>
        <v>0</v>
      </c>
      <c r="AG739" s="54"/>
      <c r="AH739" s="42">
        <f>SUM(AA739:AG739)</f>
        <v>248.12</v>
      </c>
      <c r="AI739" s="56">
        <f>I739-Z739</f>
        <v>3598.85</v>
      </c>
    </row>
    <row r="740" spans="1:35" x14ac:dyDescent="0.25">
      <c r="A740" s="31">
        <v>3</v>
      </c>
      <c r="B740" s="52"/>
      <c r="C740" s="33"/>
      <c r="D740" s="33"/>
      <c r="E740" s="33"/>
      <c r="F740" s="35"/>
      <c r="G740" s="35"/>
      <c r="H740" s="35"/>
      <c r="I740" s="51"/>
      <c r="J740" s="41">
        <f>I740-K740-L740-M740-N740</f>
        <v>0</v>
      </c>
      <c r="K740" s="41">
        <f>B740*D740</f>
        <v>0</v>
      </c>
      <c r="L740" s="41">
        <f>E740*B740</f>
        <v>0</v>
      </c>
      <c r="M740" s="41">
        <f>F740*B740</f>
        <v>0</v>
      </c>
      <c r="N740" s="41">
        <f>G740*B740</f>
        <v>0</v>
      </c>
      <c r="O740" s="41"/>
      <c r="P740" s="41">
        <v>0</v>
      </c>
      <c r="Q740" s="40">
        <f>I740</f>
        <v>0</v>
      </c>
      <c r="R740" s="51"/>
      <c r="S740" s="41">
        <f>R740-T740-U740-V740-W740-X740</f>
        <v>0</v>
      </c>
      <c r="T740" s="41">
        <f>P740*K740</f>
        <v>0</v>
      </c>
      <c r="U740" s="41">
        <f>L740*P740</f>
        <v>0</v>
      </c>
      <c r="V740" s="41">
        <f>P740*M740</f>
        <v>0</v>
      </c>
      <c r="W740" s="51"/>
      <c r="X740" s="51"/>
      <c r="Y740" s="41"/>
      <c r="Z740" s="40">
        <f>SUM(S740:Y740)</f>
        <v>0</v>
      </c>
      <c r="AA740" s="54">
        <f>Z740-AB740-AC740-AD740-AE740-AF740</f>
        <v>0</v>
      </c>
      <c r="AB740" s="54">
        <f t="shared" si="761"/>
        <v>0</v>
      </c>
      <c r="AC740" s="54">
        <f t="shared" si="761"/>
        <v>0</v>
      </c>
      <c r="AD740" s="54">
        <f>M740</f>
        <v>0</v>
      </c>
      <c r="AE740" s="54">
        <f t="shared" si="762"/>
        <v>0</v>
      </c>
      <c r="AF740" s="54">
        <f t="shared" si="762"/>
        <v>0</v>
      </c>
      <c r="AG740" s="54"/>
      <c r="AH740" s="42">
        <f>SUM(AA740:AG740)</f>
        <v>0</v>
      </c>
      <c r="AI740" s="56">
        <f>I740-Z740</f>
        <v>0</v>
      </c>
    </row>
    <row r="741" spans="1:35" x14ac:dyDescent="0.25">
      <c r="A741" s="32" t="s">
        <v>37</v>
      </c>
      <c r="B741" s="39">
        <f>SUM(B737:B740)</f>
        <v>171.8</v>
      </c>
      <c r="C741" s="33"/>
      <c r="D741" s="34"/>
      <c r="E741" s="34"/>
      <c r="F741" s="35"/>
      <c r="G741" s="35"/>
      <c r="H741" s="35"/>
      <c r="I741" s="43">
        <f t="shared" ref="I741:O741" si="763">SUM(I738:I740)</f>
        <v>4056.6699999999996</v>
      </c>
      <c r="J741" s="43">
        <f t="shared" si="763"/>
        <v>422.8219999999996</v>
      </c>
      <c r="K741" s="43">
        <f t="shared" si="763"/>
        <v>1716.364</v>
      </c>
      <c r="L741" s="43">
        <f t="shared" si="763"/>
        <v>1785.1980000000001</v>
      </c>
      <c r="M741" s="43">
        <f t="shared" si="763"/>
        <v>132.286</v>
      </c>
      <c r="N741" s="43">
        <f t="shared" si="763"/>
        <v>0</v>
      </c>
      <c r="O741" s="43">
        <f t="shared" si="763"/>
        <v>0</v>
      </c>
      <c r="P741" s="41">
        <v>0</v>
      </c>
      <c r="Q741" s="40">
        <f>I741</f>
        <v>4056.6699999999996</v>
      </c>
      <c r="R741" s="43">
        <f>SUM(R738:R740)</f>
        <v>457.82</v>
      </c>
      <c r="S741" s="43">
        <f>SUM(S738:S740)</f>
        <v>46.635869174961059</v>
      </c>
      <c r="T741" s="43">
        <f>SUM(T738:T740)</f>
        <v>196.41194828137469</v>
      </c>
      <c r="U741" s="43">
        <f>SUM(U738:U740)</f>
        <v>199.7570322253618</v>
      </c>
      <c r="V741" s="43">
        <f>SUM(V738:V740)</f>
        <v>15.015150318302457</v>
      </c>
      <c r="W741" s="43"/>
      <c r="X741" s="43"/>
      <c r="Y741" s="41"/>
      <c r="Z741" s="40">
        <f>SUM(Z738:Z740)</f>
        <v>457.82</v>
      </c>
      <c r="AA741" s="55">
        <f>SUM(AA738:AA740)</f>
        <v>-70.634980506736497</v>
      </c>
      <c r="AB741" s="55">
        <f>SUM(AB738:AB740)</f>
        <v>196.41194828137469</v>
      </c>
      <c r="AC741" s="55">
        <f>SUM(AC738:AC740)</f>
        <v>199.7570322253618</v>
      </c>
      <c r="AD741" s="55">
        <f>SUM(AD738:AD740)</f>
        <v>132.286</v>
      </c>
      <c r="AE741" s="55">
        <f>SUM(AE739:AE740)</f>
        <v>0</v>
      </c>
      <c r="AF741" s="55">
        <f>SUM(AF738:AF740)</f>
        <v>0</v>
      </c>
      <c r="AG741" s="54"/>
      <c r="AH741" s="42">
        <f>SUM(AH738:AH740)</f>
        <v>457.82</v>
      </c>
      <c r="AI741" s="56">
        <f>SUM(AI738:AI740)</f>
        <v>3598.85</v>
      </c>
    </row>
    <row r="742" spans="1:35" x14ac:dyDescent="0.25">
      <c r="A742" s="67" t="s">
        <v>61</v>
      </c>
      <c r="B742" s="68">
        <f>B690+B708+B716+B722+B736+B741</f>
        <v>10324.9</v>
      </c>
      <c r="C742" s="67"/>
      <c r="D742" s="67"/>
      <c r="E742" s="67"/>
      <c r="F742" s="67"/>
      <c r="G742" s="67"/>
      <c r="H742" s="67"/>
      <c r="I742" s="68">
        <f t="shared" ref="I742:O742" si="764">I690+I708+I716+I722+I736+I741</f>
        <v>169236.84</v>
      </c>
      <c r="J742" s="68">
        <f t="shared" si="764"/>
        <v>16843.076999999997</v>
      </c>
      <c r="K742" s="68">
        <f t="shared" si="764"/>
        <v>91457.639000000025</v>
      </c>
      <c r="L742" s="68">
        <f t="shared" si="764"/>
        <v>41722.954999999994</v>
      </c>
      <c r="M742" s="68">
        <f t="shared" si="764"/>
        <v>7950.1730000000007</v>
      </c>
      <c r="N742" s="68">
        <f t="shared" si="764"/>
        <v>11262.996000000001</v>
      </c>
      <c r="O742" s="68">
        <f t="shared" si="764"/>
        <v>0</v>
      </c>
      <c r="P742" s="80">
        <f>R742/I742</f>
        <v>0.9555353905213545</v>
      </c>
      <c r="Q742" s="83">
        <f>I742</f>
        <v>169236.84</v>
      </c>
      <c r="R742" s="68">
        <f>R690+R708+R716+R722+R736+R741</f>
        <v>161711.78999999998</v>
      </c>
      <c r="S742" s="68">
        <f>S690+S708+S716+S722+S736+S741</f>
        <v>35015.34073581313</v>
      </c>
      <c r="T742" s="68">
        <f>T690+T708+T716+T722+T736+T741</f>
        <v>85627.328346479</v>
      </c>
      <c r="U742" s="68">
        <f>U690+U708+U716+U722+U736+U741</f>
        <v>35525.133437819437</v>
      </c>
      <c r="V742" s="68">
        <f>V690+V708+V716+V722+V736+V741</f>
        <v>7414.1274798884324</v>
      </c>
      <c r="W742" s="68">
        <f t="shared" ref="W742:X742" si="765">W690+W708+W716+W722+W736+W741</f>
        <v>0</v>
      </c>
      <c r="X742" s="68">
        <f t="shared" si="765"/>
        <v>-1870.1399999999985</v>
      </c>
      <c r="Y742" s="68"/>
      <c r="Z742" s="68">
        <f t="shared" ref="Z742:AI742" si="766">Z690+Z708+Z716+Z722+Z736+Z741</f>
        <v>161711.78999999998</v>
      </c>
      <c r="AA742" s="68">
        <f t="shared" si="766"/>
        <v>34479.295215701561</v>
      </c>
      <c r="AB742" s="68">
        <f t="shared" si="766"/>
        <v>85627.328346479</v>
      </c>
      <c r="AC742" s="68">
        <f t="shared" si="766"/>
        <v>35525.133437819437</v>
      </c>
      <c r="AD742" s="68">
        <f t="shared" si="766"/>
        <v>7950.1730000000007</v>
      </c>
      <c r="AE742" s="68">
        <f t="shared" si="766"/>
        <v>0</v>
      </c>
      <c r="AF742" s="68">
        <f t="shared" si="766"/>
        <v>-1870.1399999999985</v>
      </c>
      <c r="AG742" s="68">
        <f t="shared" si="766"/>
        <v>0</v>
      </c>
      <c r="AH742" s="68">
        <f t="shared" si="766"/>
        <v>161711.79</v>
      </c>
      <c r="AI742" s="68">
        <f t="shared" si="766"/>
        <v>7525.0499999999956</v>
      </c>
    </row>
    <row r="744" spans="1:35" ht="18.75" x14ac:dyDescent="0.3">
      <c r="A744" s="8"/>
      <c r="B744" s="157" t="s">
        <v>88</v>
      </c>
      <c r="C744" s="9"/>
      <c r="D744" s="9"/>
      <c r="E744" s="10" t="s">
        <v>95</v>
      </c>
      <c r="F744" s="10"/>
      <c r="G744" s="10"/>
      <c r="H744" s="10"/>
      <c r="I744" s="10"/>
      <c r="J744" s="10"/>
      <c r="K744" s="10"/>
      <c r="L744" s="10"/>
      <c r="M744" s="11"/>
      <c r="N744" s="11"/>
      <c r="O744" s="11"/>
      <c r="P744" s="11"/>
      <c r="Q744" s="11"/>
      <c r="R744" s="12"/>
      <c r="S744" s="13"/>
      <c r="T744" s="13"/>
      <c r="U744" s="13"/>
      <c r="V744" s="13"/>
      <c r="W744" s="13"/>
      <c r="X744" s="13"/>
      <c r="Y744" s="13"/>
      <c r="Z744" s="12"/>
      <c r="AA744" s="12"/>
      <c r="AB744" s="12"/>
      <c r="AC744" s="12"/>
      <c r="AD744" s="12"/>
      <c r="AE744" s="12"/>
      <c r="AF744" s="12"/>
      <c r="AG744" s="12"/>
      <c r="AH744" s="11"/>
    </row>
    <row r="745" spans="1:35" ht="18.75" x14ac:dyDescent="0.3">
      <c r="A745" s="15"/>
      <c r="B745" s="16"/>
      <c r="C745" s="16"/>
      <c r="D745" s="16"/>
      <c r="E745" s="16"/>
      <c r="F745" s="16"/>
      <c r="G745" s="16"/>
      <c r="H745" s="16"/>
      <c r="I745" s="16"/>
      <c r="J745" s="16"/>
      <c r="K745" s="72" t="s">
        <v>88</v>
      </c>
      <c r="L745" s="17"/>
      <c r="M745" s="11" t="s">
        <v>52</v>
      </c>
      <c r="N745" s="11"/>
      <c r="O745" s="11"/>
      <c r="P745" s="11"/>
      <c r="Q745" s="11"/>
      <c r="R745" s="12"/>
      <c r="S745" s="13"/>
      <c r="T745" s="14" t="s">
        <v>53</v>
      </c>
      <c r="U745" s="13"/>
      <c r="V745" s="13"/>
      <c r="W745" s="13"/>
      <c r="X745" s="13"/>
      <c r="Y745" s="13"/>
      <c r="Z745" s="12"/>
      <c r="AA745" s="12"/>
      <c r="AB745" s="12"/>
      <c r="AC745" s="12"/>
      <c r="AD745" s="12"/>
      <c r="AE745" s="12"/>
      <c r="AF745" s="12"/>
      <c r="AG745" s="12"/>
      <c r="AH745" s="11"/>
    </row>
    <row r="746" spans="1:35" ht="21.75" x14ac:dyDescent="0.25">
      <c r="A746" s="171" t="s">
        <v>1</v>
      </c>
      <c r="B746" s="171" t="s">
        <v>39</v>
      </c>
      <c r="C746" s="194" t="s">
        <v>2</v>
      </c>
      <c r="D746" s="195"/>
      <c r="E746" s="195"/>
      <c r="F746" s="195"/>
      <c r="G746" s="195"/>
      <c r="H746" s="196"/>
      <c r="I746" s="117" t="s">
        <v>51</v>
      </c>
      <c r="J746" s="117" t="s">
        <v>55</v>
      </c>
      <c r="K746" s="197" t="s">
        <v>46</v>
      </c>
      <c r="L746" s="198"/>
      <c r="M746" s="118" t="s">
        <v>47</v>
      </c>
      <c r="N746" s="118"/>
      <c r="O746" s="47"/>
      <c r="P746" s="187" t="s">
        <v>54</v>
      </c>
      <c r="Q746" s="170" t="s">
        <v>50</v>
      </c>
      <c r="R746" s="119" t="s">
        <v>51</v>
      </c>
      <c r="S746" s="120" t="s">
        <v>55</v>
      </c>
      <c r="T746" s="199" t="s">
        <v>46</v>
      </c>
      <c r="U746" s="200"/>
      <c r="V746" s="121" t="s">
        <v>47</v>
      </c>
      <c r="W746" s="49"/>
      <c r="X746" s="50" t="s">
        <v>49</v>
      </c>
      <c r="Y746" s="45"/>
      <c r="Z746" s="170" t="s">
        <v>42</v>
      </c>
      <c r="AA746" s="184" t="s">
        <v>3</v>
      </c>
      <c r="AB746" s="185"/>
      <c r="AC746" s="185"/>
      <c r="AD746" s="185"/>
      <c r="AE746" s="185"/>
      <c r="AF746" s="185"/>
      <c r="AG746" s="186"/>
      <c r="AH746" s="181" t="s">
        <v>44</v>
      </c>
      <c r="AI746" s="178" t="s">
        <v>43</v>
      </c>
    </row>
    <row r="747" spans="1:35" x14ac:dyDescent="0.25">
      <c r="A747" s="172"/>
      <c r="B747" s="172"/>
      <c r="C747" s="171" t="s">
        <v>4</v>
      </c>
      <c r="D747" s="171" t="s">
        <v>5</v>
      </c>
      <c r="E747" s="171" t="s">
        <v>6</v>
      </c>
      <c r="F747" s="171" t="s">
        <v>7</v>
      </c>
      <c r="G747" s="171"/>
      <c r="H747" s="171"/>
      <c r="I747" s="166"/>
      <c r="J747" s="166" t="s">
        <v>4</v>
      </c>
      <c r="K747" s="166" t="s">
        <v>5</v>
      </c>
      <c r="L747" s="166" t="s">
        <v>6</v>
      </c>
      <c r="M747" s="166" t="s">
        <v>7</v>
      </c>
      <c r="N747" s="166"/>
      <c r="O747" s="166"/>
      <c r="P747" s="188"/>
      <c r="Q747" s="170"/>
      <c r="R747" s="166"/>
      <c r="S747" s="166" t="s">
        <v>4</v>
      </c>
      <c r="T747" s="166" t="s">
        <v>5</v>
      </c>
      <c r="U747" s="166" t="s">
        <v>6</v>
      </c>
      <c r="V747" s="166" t="s">
        <v>7</v>
      </c>
      <c r="W747" s="166"/>
      <c r="X747" s="166" t="s">
        <v>98</v>
      </c>
      <c r="Y747" s="166"/>
      <c r="Z747" s="170"/>
      <c r="AA747" s="165" t="s">
        <v>4</v>
      </c>
      <c r="AB747" s="165" t="s">
        <v>5</v>
      </c>
      <c r="AC747" s="165" t="s">
        <v>6</v>
      </c>
      <c r="AD747" s="165" t="s">
        <v>7</v>
      </c>
      <c r="AE747" s="165" t="s">
        <v>8</v>
      </c>
      <c r="AF747" s="165" t="s">
        <v>9</v>
      </c>
      <c r="AG747" s="165" t="s">
        <v>10</v>
      </c>
      <c r="AH747" s="182"/>
      <c r="AI747" s="179"/>
    </row>
    <row r="748" spans="1:35" x14ac:dyDescent="0.25">
      <c r="A748" s="173"/>
      <c r="B748" s="173"/>
      <c r="C748" s="173"/>
      <c r="D748" s="173"/>
      <c r="E748" s="173"/>
      <c r="F748" s="173"/>
      <c r="G748" s="173"/>
      <c r="H748" s="173"/>
      <c r="I748" s="167"/>
      <c r="J748" s="167"/>
      <c r="K748" s="167"/>
      <c r="L748" s="167"/>
      <c r="M748" s="167"/>
      <c r="N748" s="167"/>
      <c r="O748" s="167"/>
      <c r="P748" s="189"/>
      <c r="Q748" s="170"/>
      <c r="R748" s="167"/>
      <c r="S748" s="167"/>
      <c r="T748" s="167"/>
      <c r="U748" s="167"/>
      <c r="V748" s="167"/>
      <c r="W748" s="167"/>
      <c r="X748" s="167"/>
      <c r="Y748" s="167"/>
      <c r="Z748" s="170"/>
      <c r="AA748" s="165"/>
      <c r="AB748" s="165"/>
      <c r="AC748" s="165"/>
      <c r="AD748" s="165"/>
      <c r="AE748" s="165"/>
      <c r="AF748" s="165"/>
      <c r="AG748" s="165"/>
      <c r="AH748" s="182"/>
      <c r="AI748" s="179"/>
    </row>
    <row r="749" spans="1:35" x14ac:dyDescent="0.25">
      <c r="A749" s="19" t="s">
        <v>11</v>
      </c>
      <c r="B749" s="19">
        <v>2</v>
      </c>
      <c r="C749" s="20">
        <v>3</v>
      </c>
      <c r="D749" s="21" t="s">
        <v>12</v>
      </c>
      <c r="E749" s="21" t="s">
        <v>13</v>
      </c>
      <c r="F749" s="21" t="s">
        <v>14</v>
      </c>
      <c r="G749" s="21" t="s">
        <v>15</v>
      </c>
      <c r="H749" s="21" t="s">
        <v>16</v>
      </c>
      <c r="I749" s="22" t="s">
        <v>17</v>
      </c>
      <c r="J749" s="22" t="s">
        <v>18</v>
      </c>
      <c r="K749" s="22" t="s">
        <v>19</v>
      </c>
      <c r="L749" s="22" t="s">
        <v>20</v>
      </c>
      <c r="M749" s="22" t="s">
        <v>21</v>
      </c>
      <c r="N749" s="22" t="s">
        <v>22</v>
      </c>
      <c r="O749" s="22" t="s">
        <v>23</v>
      </c>
      <c r="P749" s="22" t="s">
        <v>24</v>
      </c>
      <c r="Q749" s="23" t="s">
        <v>25</v>
      </c>
      <c r="R749" s="22" t="s">
        <v>26</v>
      </c>
      <c r="S749" s="22" t="s">
        <v>27</v>
      </c>
      <c r="T749" s="22" t="s">
        <v>28</v>
      </c>
      <c r="U749" s="22" t="s">
        <v>29</v>
      </c>
      <c r="V749" s="22" t="s">
        <v>30</v>
      </c>
      <c r="W749" s="22" t="s">
        <v>31</v>
      </c>
      <c r="X749" s="22" t="s">
        <v>32</v>
      </c>
      <c r="Y749" s="22" t="s">
        <v>33</v>
      </c>
      <c r="Z749" s="23" t="s">
        <v>34</v>
      </c>
      <c r="AA749" s="66">
        <v>36</v>
      </c>
      <c r="AB749" s="66">
        <v>37</v>
      </c>
      <c r="AC749" s="66">
        <v>38</v>
      </c>
      <c r="AD749" s="66">
        <v>39</v>
      </c>
      <c r="AE749" s="66">
        <v>40</v>
      </c>
      <c r="AF749" s="66">
        <v>41</v>
      </c>
      <c r="AG749" s="66">
        <v>42</v>
      </c>
      <c r="AH749" s="183"/>
      <c r="AI749" s="180"/>
    </row>
    <row r="750" spans="1:35" x14ac:dyDescent="0.25">
      <c r="A750" s="6" t="s">
        <v>35</v>
      </c>
      <c r="B750" s="37"/>
      <c r="C750" s="7"/>
      <c r="D750" s="24"/>
      <c r="E750" s="24"/>
      <c r="F750" s="24"/>
      <c r="G750" s="25"/>
      <c r="H750" s="25"/>
      <c r="I750" s="26"/>
      <c r="J750" s="26"/>
      <c r="K750" s="26"/>
      <c r="L750" s="26"/>
      <c r="M750" s="26"/>
      <c r="N750" s="26"/>
      <c r="O750" s="27"/>
      <c r="P750" s="27"/>
      <c r="Q750" s="28"/>
      <c r="R750" s="26"/>
      <c r="S750" s="26"/>
      <c r="T750" s="26"/>
      <c r="U750" s="26"/>
      <c r="V750" s="26"/>
      <c r="W750" s="26"/>
      <c r="X750" s="27"/>
      <c r="Y750" s="27"/>
      <c r="Z750" s="28"/>
      <c r="AA750" s="29"/>
      <c r="AB750" s="29"/>
      <c r="AC750" s="29"/>
      <c r="AD750" s="29"/>
      <c r="AE750" s="29"/>
      <c r="AF750" s="29"/>
      <c r="AG750" s="29"/>
      <c r="AH750" s="30"/>
      <c r="AI750" s="36"/>
    </row>
    <row r="751" spans="1:35" x14ac:dyDescent="0.25">
      <c r="A751" s="31">
        <v>1</v>
      </c>
      <c r="B751" s="52">
        <v>562</v>
      </c>
      <c r="C751" s="33">
        <v>2.2999999999999998</v>
      </c>
      <c r="D751" s="33">
        <v>9.4600000000000009</v>
      </c>
      <c r="E751" s="33">
        <v>3.46</v>
      </c>
      <c r="F751" s="35">
        <v>0.77</v>
      </c>
      <c r="G751" s="35"/>
      <c r="H751" s="35"/>
      <c r="I751" s="51">
        <v>8870.65</v>
      </c>
      <c r="J751" s="41">
        <f>I751-K751-L751-M751-N751</f>
        <v>1176.8699999999992</v>
      </c>
      <c r="K751" s="41">
        <f>B751*D751</f>
        <v>5316.52</v>
      </c>
      <c r="L751" s="41">
        <f>E751*B751</f>
        <v>1944.52</v>
      </c>
      <c r="M751" s="41">
        <f>F751*B751</f>
        <v>432.74</v>
      </c>
      <c r="N751" s="41">
        <f>G751*B751</f>
        <v>0</v>
      </c>
      <c r="O751" s="41"/>
      <c r="P751" s="41">
        <f>R751/I751</f>
        <v>0.39641965357668268</v>
      </c>
      <c r="Q751" s="40">
        <f t="shared" ref="Q751:Q762" si="767">I751</f>
        <v>8870.65</v>
      </c>
      <c r="R751" s="51">
        <v>3516.5</v>
      </c>
      <c r="S751" s="41">
        <f>R751-T751-U751-V751-W751-X751</f>
        <v>466.53439770479008</v>
      </c>
      <c r="T751" s="41">
        <f>P751*K751</f>
        <v>2107.5730166335052</v>
      </c>
      <c r="U751" s="41">
        <f>L751*P751</f>
        <v>770.84594477293103</v>
      </c>
      <c r="V751" s="41">
        <f t="shared" ref="V751:V761" si="768">P751*M751</f>
        <v>171.54664088877368</v>
      </c>
      <c r="W751" s="51"/>
      <c r="X751" s="51"/>
      <c r="Y751" s="41"/>
      <c r="Z751" s="40">
        <f>SUM(S751:Y751)</f>
        <v>3516.5</v>
      </c>
      <c r="AA751" s="54">
        <f t="shared" ref="AA751:AA761" si="769">Z751-AB751-AC751-AD751-AE751-AF751</f>
        <v>205.34103859356378</v>
      </c>
      <c r="AB751" s="54">
        <f t="shared" ref="AB751:AC754" si="770">T751</f>
        <v>2107.5730166335052</v>
      </c>
      <c r="AC751" s="54">
        <f t="shared" si="770"/>
        <v>770.84594477293103</v>
      </c>
      <c r="AD751" s="54">
        <f t="shared" ref="AD751:AD761" si="771">M751</f>
        <v>432.74</v>
      </c>
      <c r="AE751" s="54">
        <f t="shared" ref="AE751:AF754" si="772">W751</f>
        <v>0</v>
      </c>
      <c r="AF751" s="54">
        <f t="shared" si="772"/>
        <v>0</v>
      </c>
      <c r="AG751" s="54"/>
      <c r="AH751" s="42">
        <f>SUM(AA751:AG751)</f>
        <v>3516.5</v>
      </c>
      <c r="AI751" s="56">
        <f t="shared" ref="AI751:AI761" si="773">I751-Z751</f>
        <v>5354.15</v>
      </c>
    </row>
    <row r="752" spans="1:35" x14ac:dyDescent="0.25">
      <c r="A752" s="31">
        <v>2</v>
      </c>
      <c r="B752" s="52">
        <v>401.9</v>
      </c>
      <c r="C752" s="33">
        <v>2.2999999999999998</v>
      </c>
      <c r="D752" s="33">
        <v>8.23</v>
      </c>
      <c r="E752" s="33">
        <v>3.54</v>
      </c>
      <c r="F752" s="35">
        <v>0.77</v>
      </c>
      <c r="G752" s="35"/>
      <c r="H752" s="35"/>
      <c r="I752" s="51">
        <v>5976.25</v>
      </c>
      <c r="J752" s="41">
        <f>I752-K752-L752-M752-N752</f>
        <v>936.42399999999998</v>
      </c>
      <c r="K752" s="41">
        <f>B752*D752</f>
        <v>3307.6370000000002</v>
      </c>
      <c r="L752" s="41">
        <f>E752*B752</f>
        <v>1422.7259999999999</v>
      </c>
      <c r="M752" s="41">
        <f>F752*B752</f>
        <v>309.46299999999997</v>
      </c>
      <c r="N752" s="41">
        <f>G752*B752</f>
        <v>0</v>
      </c>
      <c r="O752" s="41"/>
      <c r="P752" s="41">
        <f t="shared" ref="P752:P813" si="774">R752/I752</f>
        <v>0.16347375026145158</v>
      </c>
      <c r="Q752" s="40">
        <f t="shared" si="767"/>
        <v>5976.25</v>
      </c>
      <c r="R752" s="51">
        <v>976.96</v>
      </c>
      <c r="S752" s="41">
        <f>R752-T752-U752-V752-W752-X752</f>
        <v>153.08074311482957</v>
      </c>
      <c r="T752" s="41">
        <f>P752*K752</f>
        <v>540.71182489353691</v>
      </c>
      <c r="U752" s="41">
        <f>L752*P752</f>
        <v>232.57835481447395</v>
      </c>
      <c r="V752" s="41">
        <f t="shared" si="768"/>
        <v>50.589077177159588</v>
      </c>
      <c r="W752" s="51"/>
      <c r="X752" s="51"/>
      <c r="Y752" s="41"/>
      <c r="Z752" s="40">
        <f>SUM(S752:Y752)</f>
        <v>976.96</v>
      </c>
      <c r="AA752" s="54">
        <f t="shared" si="769"/>
        <v>-105.7931797080108</v>
      </c>
      <c r="AB752" s="54">
        <f t="shared" si="770"/>
        <v>540.71182489353691</v>
      </c>
      <c r="AC752" s="54">
        <f t="shared" si="770"/>
        <v>232.57835481447395</v>
      </c>
      <c r="AD752" s="54">
        <f t="shared" si="771"/>
        <v>309.46299999999997</v>
      </c>
      <c r="AE752" s="54">
        <f t="shared" si="772"/>
        <v>0</v>
      </c>
      <c r="AF752" s="54">
        <f t="shared" si="772"/>
        <v>0</v>
      </c>
      <c r="AG752" s="54"/>
      <c r="AH752" s="42">
        <f>SUM(AA752:AG752)</f>
        <v>976.96</v>
      </c>
      <c r="AI752" s="56">
        <f t="shared" si="773"/>
        <v>4999.29</v>
      </c>
    </row>
    <row r="753" spans="1:35" x14ac:dyDescent="0.25">
      <c r="A753" s="31">
        <v>5</v>
      </c>
      <c r="B753" s="52">
        <v>329.8</v>
      </c>
      <c r="C753" s="33">
        <v>2.2999999999999998</v>
      </c>
      <c r="D753" s="33">
        <v>8.81</v>
      </c>
      <c r="E753" s="33">
        <v>3.12</v>
      </c>
      <c r="F753" s="35">
        <v>0.77</v>
      </c>
      <c r="G753" s="35"/>
      <c r="H753" s="35"/>
      <c r="I753" s="51">
        <v>4933.8100000000004</v>
      </c>
      <c r="J753" s="41">
        <f>I753-K753-L753-M753-N753-O753</f>
        <v>745.3499999999998</v>
      </c>
      <c r="K753" s="41">
        <f>B753*D753</f>
        <v>2905.5380000000005</v>
      </c>
      <c r="L753" s="41">
        <f>E753*B753</f>
        <v>1028.9760000000001</v>
      </c>
      <c r="M753" s="41">
        <f>F753*B753</f>
        <v>253.94600000000003</v>
      </c>
      <c r="N753" s="41">
        <f>G753*B753</f>
        <v>0</v>
      </c>
      <c r="O753" s="41">
        <f>H753*B753</f>
        <v>0</v>
      </c>
      <c r="P753" s="41">
        <f t="shared" si="774"/>
        <v>1.556213149675403</v>
      </c>
      <c r="Q753" s="40">
        <f t="shared" si="767"/>
        <v>4933.8100000000004</v>
      </c>
      <c r="R753" s="51">
        <v>7678.06</v>
      </c>
      <c r="S753" s="41">
        <f>R753-T753-U753-V753-W753-X753</f>
        <v>1159.9234711105607</v>
      </c>
      <c r="T753" s="41">
        <f>P753*K753</f>
        <v>4521.636442481572</v>
      </c>
      <c r="U753" s="41">
        <f>L753*P753</f>
        <v>1601.3059819003977</v>
      </c>
      <c r="V753" s="41">
        <f t="shared" si="768"/>
        <v>395.19410450746994</v>
      </c>
      <c r="W753" s="51"/>
      <c r="X753" s="51"/>
      <c r="Y753" s="41"/>
      <c r="Z753" s="40">
        <f>SUM(S753:Y753)</f>
        <v>7678.06</v>
      </c>
      <c r="AA753" s="54">
        <f t="shared" si="769"/>
        <v>1301.1715756180306</v>
      </c>
      <c r="AB753" s="54">
        <f t="shared" si="770"/>
        <v>4521.636442481572</v>
      </c>
      <c r="AC753" s="54">
        <f t="shared" si="770"/>
        <v>1601.3059819003977</v>
      </c>
      <c r="AD753" s="54">
        <f t="shared" si="771"/>
        <v>253.94600000000003</v>
      </c>
      <c r="AE753" s="54">
        <f t="shared" si="772"/>
        <v>0</v>
      </c>
      <c r="AF753" s="54">
        <f t="shared" si="772"/>
        <v>0</v>
      </c>
      <c r="AG753" s="54"/>
      <c r="AH753" s="42">
        <f>SUM(AA753:AG753)</f>
        <v>7678.0599999999995</v>
      </c>
      <c r="AI753" s="56">
        <f t="shared" si="773"/>
        <v>-2744.25</v>
      </c>
    </row>
    <row r="754" spans="1:35" x14ac:dyDescent="0.25">
      <c r="A754" s="31">
        <v>7</v>
      </c>
      <c r="B754" s="52">
        <v>264.10000000000002</v>
      </c>
      <c r="C754" s="33">
        <v>2.2999999999999998</v>
      </c>
      <c r="D754" s="33">
        <v>8.91</v>
      </c>
      <c r="E754" s="33">
        <v>2.96</v>
      </c>
      <c r="F754" s="35">
        <v>0.77</v>
      </c>
      <c r="G754" s="35"/>
      <c r="H754" s="35"/>
      <c r="I754" s="51">
        <v>3940.38</v>
      </c>
      <c r="J754" s="41">
        <f>I754-K754-L754-M754-N754-O754</f>
        <v>602.15599999999972</v>
      </c>
      <c r="K754" s="41">
        <f>B754*D754</f>
        <v>2353.1310000000003</v>
      </c>
      <c r="L754" s="41">
        <f>E754*B754</f>
        <v>781.7360000000001</v>
      </c>
      <c r="M754" s="41">
        <f>F754*B754</f>
        <v>203.35700000000003</v>
      </c>
      <c r="N754" s="41">
        <f>G754*B754</f>
        <v>0</v>
      </c>
      <c r="O754" s="41">
        <f>H754*B754</f>
        <v>0</v>
      </c>
      <c r="P754" s="41">
        <f t="shared" si="774"/>
        <v>2.5100878595465415</v>
      </c>
      <c r="Q754" s="40">
        <f t="shared" si="767"/>
        <v>3940.38</v>
      </c>
      <c r="R754" s="51">
        <v>9890.7000000000007</v>
      </c>
      <c r="S754" s="41">
        <f>R754-T754-U754-V754-W754-X754</f>
        <v>1511.4644651531053</v>
      </c>
      <c r="T754" s="41">
        <f>P754*K754</f>
        <v>5906.5655550226138</v>
      </c>
      <c r="U754" s="41">
        <f>L754*P754</f>
        <v>1962.2260429704754</v>
      </c>
      <c r="V754" s="41">
        <f t="shared" si="768"/>
        <v>510.44393685380612</v>
      </c>
      <c r="W754" s="51"/>
      <c r="X754" s="51"/>
      <c r="Y754" s="41"/>
      <c r="Z754" s="40">
        <f>SUM(S754:Y754)</f>
        <v>9890.7000000000007</v>
      </c>
      <c r="AA754" s="54">
        <f t="shared" si="769"/>
        <v>1818.5514020069115</v>
      </c>
      <c r="AB754" s="54">
        <f t="shared" si="770"/>
        <v>5906.5655550226138</v>
      </c>
      <c r="AC754" s="54">
        <f t="shared" si="770"/>
        <v>1962.2260429704754</v>
      </c>
      <c r="AD754" s="54">
        <f t="shared" si="771"/>
        <v>203.35700000000003</v>
      </c>
      <c r="AE754" s="54">
        <f t="shared" si="772"/>
        <v>0</v>
      </c>
      <c r="AF754" s="54">
        <f t="shared" si="772"/>
        <v>0</v>
      </c>
      <c r="AG754" s="54"/>
      <c r="AH754" s="42">
        <f>SUM(AA754:AG754)</f>
        <v>9890.7000000000007</v>
      </c>
      <c r="AI754" s="56">
        <f t="shared" si="773"/>
        <v>-5950.3200000000006</v>
      </c>
    </row>
    <row r="755" spans="1:35" x14ac:dyDescent="0.25">
      <c r="A755" s="31" t="s">
        <v>36</v>
      </c>
      <c r="B755" s="52"/>
      <c r="C755" s="33"/>
      <c r="D755" s="33"/>
      <c r="E755" s="33"/>
      <c r="F755" s="35"/>
      <c r="G755" s="35"/>
      <c r="H755" s="35"/>
      <c r="I755" s="51"/>
      <c r="J755" s="41"/>
      <c r="K755" s="41"/>
      <c r="L755" s="41"/>
      <c r="M755" s="41"/>
      <c r="N755" s="41"/>
      <c r="O755" s="41"/>
      <c r="P755" s="41"/>
      <c r="Q755" s="40">
        <f t="shared" si="767"/>
        <v>0</v>
      </c>
      <c r="R755" s="51"/>
      <c r="S755" s="41"/>
      <c r="T755" s="41"/>
      <c r="U755" s="41"/>
      <c r="V755" s="41">
        <f t="shared" si="768"/>
        <v>0</v>
      </c>
      <c r="W755" s="51"/>
      <c r="X755" s="51"/>
      <c r="Y755" s="41"/>
      <c r="Z755" s="40"/>
      <c r="AA755" s="54">
        <f t="shared" si="769"/>
        <v>0</v>
      </c>
      <c r="AB755" s="54"/>
      <c r="AC755" s="54"/>
      <c r="AD755" s="54">
        <f t="shared" si="771"/>
        <v>0</v>
      </c>
      <c r="AE755" s="54"/>
      <c r="AF755" s="54"/>
      <c r="AG755" s="54"/>
      <c r="AH755" s="42"/>
      <c r="AI755" s="56">
        <f t="shared" si="773"/>
        <v>0</v>
      </c>
    </row>
    <row r="756" spans="1:35" x14ac:dyDescent="0.25">
      <c r="A756" s="31">
        <v>8</v>
      </c>
      <c r="B756" s="52">
        <v>175.3</v>
      </c>
      <c r="C756" s="33">
        <v>2.2999999999999998</v>
      </c>
      <c r="D756" s="33">
        <v>8.85</v>
      </c>
      <c r="E756" s="33">
        <v>2.66</v>
      </c>
      <c r="F756" s="35">
        <v>0.77</v>
      </c>
      <c r="G756" s="35"/>
      <c r="H756" s="35"/>
      <c r="I756" s="51">
        <v>2571.65</v>
      </c>
      <c r="J756" s="41">
        <f>I756-K756-L756-M756-N756-O756</f>
        <v>418.96600000000012</v>
      </c>
      <c r="K756" s="41">
        <f>B756*D756</f>
        <v>1551.405</v>
      </c>
      <c r="L756" s="41">
        <f>E756*B756</f>
        <v>466.29800000000006</v>
      </c>
      <c r="M756" s="41">
        <f>F756*B756</f>
        <v>134.98100000000002</v>
      </c>
      <c r="N756" s="41">
        <f>G756*B756</f>
        <v>0</v>
      </c>
      <c r="O756" s="41">
        <f>H756*B756</f>
        <v>0</v>
      </c>
      <c r="P756" s="41">
        <f t="shared" si="774"/>
        <v>3.8887756887601341</v>
      </c>
      <c r="Q756" s="40">
        <f t="shared" si="767"/>
        <v>2571.65</v>
      </c>
      <c r="R756" s="51">
        <v>10000.57</v>
      </c>
      <c r="S756" s="41">
        <f>R756-T756-U756-V756-W756-X756</f>
        <v>1629.2647952170782</v>
      </c>
      <c r="T756" s="41">
        <f>P756*K756</f>
        <v>6033.0660474209162</v>
      </c>
      <c r="U756" s="41">
        <f>L756*P756</f>
        <v>1813.3283261174734</v>
      </c>
      <c r="V756" s="41">
        <f t="shared" si="768"/>
        <v>524.91083124453178</v>
      </c>
      <c r="W756" s="51"/>
      <c r="X756" s="51"/>
      <c r="Y756" s="41"/>
      <c r="Z756" s="40">
        <f>SUM(S756:Y756)</f>
        <v>10000.57</v>
      </c>
      <c r="AA756" s="54">
        <f t="shared" si="769"/>
        <v>2019.1946264616101</v>
      </c>
      <c r="AB756" s="54">
        <f>T756</f>
        <v>6033.0660474209162</v>
      </c>
      <c r="AC756" s="54">
        <f>U756</f>
        <v>1813.3283261174734</v>
      </c>
      <c r="AD756" s="54">
        <f t="shared" si="771"/>
        <v>134.98100000000002</v>
      </c>
      <c r="AE756" s="54">
        <f>W756</f>
        <v>0</v>
      </c>
      <c r="AF756" s="54">
        <f>X756</f>
        <v>0</v>
      </c>
      <c r="AG756" s="54"/>
      <c r="AH756" s="42">
        <f>SUM(AA756:AG756)</f>
        <v>10000.57</v>
      </c>
      <c r="AI756" s="56">
        <f t="shared" si="773"/>
        <v>-7428.92</v>
      </c>
    </row>
    <row r="757" spans="1:35" x14ac:dyDescent="0.25">
      <c r="A757" s="31">
        <v>9</v>
      </c>
      <c r="B757" s="52"/>
      <c r="C757" s="33"/>
      <c r="D757" s="33"/>
      <c r="E757" s="33"/>
      <c r="F757" s="35"/>
      <c r="G757" s="35"/>
      <c r="H757" s="35"/>
      <c r="I757" s="51"/>
      <c r="J757" s="41"/>
      <c r="K757" s="41"/>
      <c r="L757" s="41"/>
      <c r="M757" s="41"/>
      <c r="N757" s="41"/>
      <c r="O757" s="41"/>
      <c r="P757" s="41"/>
      <c r="Q757" s="40">
        <f t="shared" si="767"/>
        <v>0</v>
      </c>
      <c r="R757" s="51"/>
      <c r="S757" s="41"/>
      <c r="T757" s="41"/>
      <c r="U757" s="41"/>
      <c r="V757" s="41">
        <f t="shared" si="768"/>
        <v>0</v>
      </c>
      <c r="W757" s="51"/>
      <c r="X757" s="51"/>
      <c r="Y757" s="41"/>
      <c r="Z757" s="40"/>
      <c r="AA757" s="54">
        <f t="shared" si="769"/>
        <v>0</v>
      </c>
      <c r="AB757" s="54"/>
      <c r="AC757" s="54"/>
      <c r="AD757" s="54">
        <f t="shared" si="771"/>
        <v>0</v>
      </c>
      <c r="AE757" s="54"/>
      <c r="AF757" s="54"/>
      <c r="AG757" s="54"/>
      <c r="AH757" s="42"/>
      <c r="AI757" s="56">
        <f t="shared" si="773"/>
        <v>0</v>
      </c>
    </row>
    <row r="758" spans="1:35" x14ac:dyDescent="0.25">
      <c r="A758" s="31">
        <v>10</v>
      </c>
      <c r="B758" s="52"/>
      <c r="C758" s="33"/>
      <c r="D758" s="33"/>
      <c r="E758" s="33"/>
      <c r="F758" s="35"/>
      <c r="G758" s="35"/>
      <c r="H758" s="35"/>
      <c r="I758" s="51"/>
      <c r="J758" s="41"/>
      <c r="K758" s="41"/>
      <c r="L758" s="41"/>
      <c r="M758" s="41"/>
      <c r="N758" s="41"/>
      <c r="O758" s="41"/>
      <c r="P758" s="41"/>
      <c r="Q758" s="40">
        <f t="shared" si="767"/>
        <v>0</v>
      </c>
      <c r="R758" s="51"/>
      <c r="S758" s="41"/>
      <c r="T758" s="41"/>
      <c r="U758" s="41"/>
      <c r="V758" s="41">
        <f t="shared" si="768"/>
        <v>0</v>
      </c>
      <c r="W758" s="51"/>
      <c r="X758" s="51"/>
      <c r="Y758" s="41"/>
      <c r="Z758" s="40"/>
      <c r="AA758" s="54">
        <f t="shared" si="769"/>
        <v>0</v>
      </c>
      <c r="AB758" s="54"/>
      <c r="AC758" s="54"/>
      <c r="AD758" s="54">
        <f t="shared" si="771"/>
        <v>0</v>
      </c>
      <c r="AE758" s="54"/>
      <c r="AF758" s="54"/>
      <c r="AG758" s="54"/>
      <c r="AH758" s="42"/>
      <c r="AI758" s="56">
        <f t="shared" si="773"/>
        <v>0</v>
      </c>
    </row>
    <row r="759" spans="1:35" x14ac:dyDescent="0.25">
      <c r="A759" s="31">
        <v>11</v>
      </c>
      <c r="B759" s="52">
        <v>27.6</v>
      </c>
      <c r="C759" s="33">
        <v>2.48</v>
      </c>
      <c r="D759" s="33">
        <v>8.57</v>
      </c>
      <c r="E759" s="33">
        <v>3.83</v>
      </c>
      <c r="F759" s="35">
        <v>0.77</v>
      </c>
      <c r="G759" s="35">
        <v>5.51</v>
      </c>
      <c r="H759" s="35"/>
      <c r="I759" s="51">
        <v>597.54</v>
      </c>
      <c r="J759" s="41">
        <f>I759-K759-L759-M759-N759</f>
        <v>81.971999999999895</v>
      </c>
      <c r="K759" s="41">
        <f>B759*D759</f>
        <v>236.53200000000001</v>
      </c>
      <c r="L759" s="41">
        <f>E759*B759</f>
        <v>105.70800000000001</v>
      </c>
      <c r="M759" s="41">
        <f>F759*B759</f>
        <v>21.252000000000002</v>
      </c>
      <c r="N759" s="41">
        <f>G759*B759</f>
        <v>152.07599999999999</v>
      </c>
      <c r="O759" s="41"/>
      <c r="P759" s="41">
        <f t="shared" si="774"/>
        <v>1</v>
      </c>
      <c r="Q759" s="40">
        <f t="shared" si="767"/>
        <v>597.54</v>
      </c>
      <c r="R759" s="51">
        <v>597.54</v>
      </c>
      <c r="S759" s="41">
        <f>R759-T759-U759-V759-W759-X759</f>
        <v>81.967999999999876</v>
      </c>
      <c r="T759" s="41">
        <f>P759*K759</f>
        <v>236.53200000000001</v>
      </c>
      <c r="U759" s="41">
        <f>L759*P759</f>
        <v>105.70800000000001</v>
      </c>
      <c r="V759" s="41">
        <f t="shared" si="768"/>
        <v>21.252000000000002</v>
      </c>
      <c r="W759" s="51"/>
      <c r="X759" s="51">
        <v>152.08000000000001</v>
      </c>
      <c r="Y759" s="41"/>
      <c r="Z759" s="40">
        <f>SUM(S759:Y759)</f>
        <v>597.54</v>
      </c>
      <c r="AA759" s="54">
        <f t="shared" si="769"/>
        <v>81.967999999999876</v>
      </c>
      <c r="AB759" s="54">
        <f t="shared" ref="AB759:AC761" si="775">T759</f>
        <v>236.53200000000001</v>
      </c>
      <c r="AC759" s="54">
        <f t="shared" si="775"/>
        <v>105.70800000000001</v>
      </c>
      <c r="AD759" s="54">
        <f t="shared" si="771"/>
        <v>21.252000000000002</v>
      </c>
      <c r="AE759" s="54">
        <f t="shared" ref="AE759:AF761" si="776">W759</f>
        <v>0</v>
      </c>
      <c r="AF759" s="54">
        <f t="shared" si="776"/>
        <v>152.08000000000001</v>
      </c>
      <c r="AG759" s="54"/>
      <c r="AH759" s="42">
        <f>SUM(AA759:AG759)</f>
        <v>597.54</v>
      </c>
      <c r="AI759" s="56">
        <f t="shared" si="773"/>
        <v>0</v>
      </c>
    </row>
    <row r="760" spans="1:35" x14ac:dyDescent="0.25">
      <c r="A760" s="31">
        <v>12</v>
      </c>
      <c r="B760" s="52">
        <v>132.1</v>
      </c>
      <c r="C760" s="33">
        <v>2.2999999999999998</v>
      </c>
      <c r="D760" s="33">
        <v>8.07</v>
      </c>
      <c r="E760" s="33">
        <v>3.28</v>
      </c>
      <c r="F760" s="35">
        <v>0.77</v>
      </c>
      <c r="G760" s="35"/>
      <c r="H760" s="35"/>
      <c r="I760" s="51">
        <v>1898.28</v>
      </c>
      <c r="J760" s="41">
        <f>I760-K760-L760-M760-N760</f>
        <v>297.22800000000001</v>
      </c>
      <c r="K760" s="41">
        <f>B760*D760</f>
        <v>1066.047</v>
      </c>
      <c r="L760" s="41">
        <f>E760*B760</f>
        <v>433.28799999999995</v>
      </c>
      <c r="M760" s="41">
        <f>F760*B760</f>
        <v>101.717</v>
      </c>
      <c r="N760" s="41">
        <f>G760*B760</f>
        <v>0</v>
      </c>
      <c r="O760" s="41"/>
      <c r="P760" s="41">
        <f t="shared" si="774"/>
        <v>1</v>
      </c>
      <c r="Q760" s="40">
        <f t="shared" si="767"/>
        <v>1898.28</v>
      </c>
      <c r="R760" s="51">
        <v>1898.28</v>
      </c>
      <c r="S760" s="41">
        <f>R760-T760-U760-V760-W760-X760</f>
        <v>297.22800000000001</v>
      </c>
      <c r="T760" s="41">
        <f>P760*K760</f>
        <v>1066.047</v>
      </c>
      <c r="U760" s="41">
        <f>L760*P760</f>
        <v>433.28799999999995</v>
      </c>
      <c r="V760" s="41">
        <f t="shared" si="768"/>
        <v>101.717</v>
      </c>
      <c r="W760" s="51"/>
      <c r="X760" s="51"/>
      <c r="Y760" s="41"/>
      <c r="Z760" s="40">
        <f>SUM(S760:Y760)</f>
        <v>1898.2800000000002</v>
      </c>
      <c r="AA760" s="54">
        <f t="shared" si="769"/>
        <v>297.22800000000024</v>
      </c>
      <c r="AB760" s="54">
        <f t="shared" si="775"/>
        <v>1066.047</v>
      </c>
      <c r="AC760" s="54">
        <f t="shared" si="775"/>
        <v>433.28799999999995</v>
      </c>
      <c r="AD760" s="54">
        <f t="shared" si="771"/>
        <v>101.717</v>
      </c>
      <c r="AE760" s="54">
        <f t="shared" si="776"/>
        <v>0</v>
      </c>
      <c r="AF760" s="54">
        <f t="shared" si="776"/>
        <v>0</v>
      </c>
      <c r="AG760" s="54"/>
      <c r="AH760" s="42">
        <f>SUM(AA760:AG760)</f>
        <v>1898.2800000000004</v>
      </c>
      <c r="AI760" s="56">
        <f t="shared" si="773"/>
        <v>0</v>
      </c>
    </row>
    <row r="761" spans="1:35" x14ac:dyDescent="0.25">
      <c r="A761" s="31">
        <v>16</v>
      </c>
      <c r="B761" s="52">
        <v>116.9</v>
      </c>
      <c r="C761" s="33">
        <v>2.2999999999999998</v>
      </c>
      <c r="D761" s="33">
        <v>8.9700000000000006</v>
      </c>
      <c r="E761" s="33">
        <v>3.26</v>
      </c>
      <c r="F761" s="35">
        <v>0.77</v>
      </c>
      <c r="G761" s="35"/>
      <c r="H761" s="35"/>
      <c r="I761" s="51">
        <v>1765.19</v>
      </c>
      <c r="J761" s="41">
        <f>I761-K761-L761-M761-N761</f>
        <v>245.48999999999998</v>
      </c>
      <c r="K761" s="41">
        <f>B761*D761</f>
        <v>1048.5930000000001</v>
      </c>
      <c r="L761" s="41">
        <f>E761*B761</f>
        <v>381.09399999999999</v>
      </c>
      <c r="M761" s="41">
        <f>F761*B761</f>
        <v>90.013000000000005</v>
      </c>
      <c r="N761" s="41">
        <f>G761*B761</f>
        <v>0</v>
      </c>
      <c r="O761" s="41"/>
      <c r="P761" s="41">
        <f t="shared" si="774"/>
        <v>1</v>
      </c>
      <c r="Q761" s="40">
        <f t="shared" si="767"/>
        <v>1765.19</v>
      </c>
      <c r="R761" s="51">
        <v>1765.19</v>
      </c>
      <c r="S761" s="41">
        <f>R761-T761-U761-V761-W761-X761</f>
        <v>245.48999999999998</v>
      </c>
      <c r="T761" s="41">
        <f>P761*K761</f>
        <v>1048.5930000000001</v>
      </c>
      <c r="U761" s="41">
        <f>L761*P761</f>
        <v>381.09399999999999</v>
      </c>
      <c r="V761" s="41">
        <f t="shared" si="768"/>
        <v>90.013000000000005</v>
      </c>
      <c r="W761" s="51"/>
      <c r="X761" s="51"/>
      <c r="Y761" s="41"/>
      <c r="Z761" s="40">
        <f>SUM(S761:Y761)</f>
        <v>1765.19</v>
      </c>
      <c r="AA761" s="54">
        <f t="shared" si="769"/>
        <v>245.48999999999998</v>
      </c>
      <c r="AB761" s="54">
        <f t="shared" si="775"/>
        <v>1048.5930000000001</v>
      </c>
      <c r="AC761" s="54">
        <f t="shared" si="775"/>
        <v>381.09399999999999</v>
      </c>
      <c r="AD761" s="54">
        <f t="shared" si="771"/>
        <v>90.013000000000005</v>
      </c>
      <c r="AE761" s="54">
        <f t="shared" si="776"/>
        <v>0</v>
      </c>
      <c r="AF761" s="54">
        <f t="shared" si="776"/>
        <v>0</v>
      </c>
      <c r="AG761" s="54"/>
      <c r="AH761" s="42">
        <f>SUM(AA761:AG761)</f>
        <v>1765.19</v>
      </c>
      <c r="AI761" s="56">
        <f t="shared" si="773"/>
        <v>0</v>
      </c>
    </row>
    <row r="762" spans="1:35" x14ac:dyDescent="0.25">
      <c r="A762" s="70" t="s">
        <v>37</v>
      </c>
      <c r="B762" s="71">
        <f>SUM(B751:B761)</f>
        <v>2009.7</v>
      </c>
      <c r="C762" s="33"/>
      <c r="D762" s="34"/>
      <c r="E762" s="34"/>
      <c r="F762" s="35"/>
      <c r="G762" s="35"/>
      <c r="H762" s="35"/>
      <c r="I762" s="43">
        <f>SUM(I751:I761)</f>
        <v>30553.75</v>
      </c>
      <c r="J762" s="43">
        <f t="shared" ref="J762:O762" si="777">SUM(J751:J761)</f>
        <v>4504.4559999999983</v>
      </c>
      <c r="K762" s="43">
        <f t="shared" si="777"/>
        <v>17785.403000000002</v>
      </c>
      <c r="L762" s="43">
        <f t="shared" si="777"/>
        <v>6564.3459999999986</v>
      </c>
      <c r="M762" s="43">
        <f t="shared" si="777"/>
        <v>1547.4690000000001</v>
      </c>
      <c r="N762" s="43">
        <f t="shared" si="777"/>
        <v>152.07599999999999</v>
      </c>
      <c r="O762" s="43">
        <f t="shared" si="777"/>
        <v>0</v>
      </c>
      <c r="P762" s="41">
        <f t="shared" si="774"/>
        <v>1.1888491592685024</v>
      </c>
      <c r="Q762" s="40">
        <f t="shared" si="767"/>
        <v>30553.75</v>
      </c>
      <c r="R762" s="43">
        <f>SUM(R751:R761)</f>
        <v>36323.800000000003</v>
      </c>
      <c r="S762" s="43">
        <f>SUM(S751:S761)</f>
        <v>5544.9538723003634</v>
      </c>
      <c r="T762" s="43">
        <f>SUM(T751:T761)</f>
        <v>21460.724886452143</v>
      </c>
      <c r="U762" s="43">
        <f>SUM(U751:U761)</f>
        <v>7300.3746505757508</v>
      </c>
      <c r="V762" s="43">
        <f>SUM(V751:V761)</f>
        <v>1865.6665906717412</v>
      </c>
      <c r="W762" s="43">
        <f t="shared" ref="W762:X762" si="778">SUM(W751:W761)</f>
        <v>0</v>
      </c>
      <c r="X762" s="43">
        <f t="shared" si="778"/>
        <v>152.08000000000001</v>
      </c>
      <c r="Y762" s="41"/>
      <c r="Z762" s="40">
        <f>SUM(S762:Y762)</f>
        <v>36323.799999999996</v>
      </c>
      <c r="AA762" s="55">
        <f t="shared" ref="AA762:AF762" si="779">SUM(AA751:AA761)</f>
        <v>5863.151462972105</v>
      </c>
      <c r="AB762" s="55">
        <f t="shared" si="779"/>
        <v>21460.724886452143</v>
      </c>
      <c r="AC762" s="55">
        <f t="shared" si="779"/>
        <v>7300.3746505757508</v>
      </c>
      <c r="AD762" s="55">
        <f t="shared" si="779"/>
        <v>1547.4690000000001</v>
      </c>
      <c r="AE762" s="55">
        <f t="shared" si="779"/>
        <v>0</v>
      </c>
      <c r="AF762" s="55">
        <f t="shared" si="779"/>
        <v>152.08000000000001</v>
      </c>
      <c r="AG762" s="54"/>
      <c r="AH762" s="42">
        <f>SUM(AH751:AH761)</f>
        <v>36323.800000000003</v>
      </c>
      <c r="AI762" s="56">
        <f>SUM(AI751:AI761)</f>
        <v>-5770.050000000002</v>
      </c>
    </row>
    <row r="763" spans="1:35" x14ac:dyDescent="0.25">
      <c r="A763" s="6" t="s">
        <v>56</v>
      </c>
      <c r="B763" s="37"/>
      <c r="C763" s="7"/>
      <c r="D763" s="85"/>
      <c r="E763" s="85"/>
      <c r="F763" s="85"/>
      <c r="G763" s="25"/>
      <c r="H763" s="116"/>
      <c r="I763" s="85"/>
      <c r="J763" s="85"/>
      <c r="K763" s="85"/>
      <c r="L763" s="85"/>
      <c r="M763" s="85"/>
      <c r="N763" s="85"/>
      <c r="O763" s="86"/>
      <c r="P763" s="41"/>
      <c r="Q763" s="87"/>
      <c r="R763" s="85"/>
      <c r="S763" s="85"/>
      <c r="T763" s="85"/>
      <c r="U763" s="85"/>
      <c r="V763" s="85"/>
      <c r="W763" s="85"/>
      <c r="X763" s="86"/>
      <c r="Y763" s="86"/>
      <c r="Z763" s="29"/>
      <c r="AA763" s="29"/>
      <c r="AB763" s="29"/>
      <c r="AC763" s="29"/>
      <c r="AD763" s="29"/>
      <c r="AE763" s="29"/>
      <c r="AF763" s="29"/>
      <c r="AG763" s="29"/>
      <c r="AH763" s="85"/>
      <c r="AI763" s="88"/>
    </row>
    <row r="764" spans="1:35" x14ac:dyDescent="0.25">
      <c r="A764" s="31">
        <v>1</v>
      </c>
      <c r="B764" s="52">
        <v>18.8</v>
      </c>
      <c r="C764" s="33">
        <v>2.2999999999999998</v>
      </c>
      <c r="D764" s="33">
        <v>9.27</v>
      </c>
      <c r="E764" s="33">
        <v>10.1</v>
      </c>
      <c r="F764" s="35">
        <v>0.77</v>
      </c>
      <c r="G764" s="35"/>
      <c r="H764" s="35"/>
      <c r="I764" s="51">
        <v>426.76</v>
      </c>
      <c r="J764" s="41">
        <f>I764-K764-L764-M764-N764</f>
        <v>48.127999999999986</v>
      </c>
      <c r="K764" s="41">
        <f>B764*D764</f>
        <v>174.27600000000001</v>
      </c>
      <c r="L764" s="41">
        <f>E764*B764</f>
        <v>189.88</v>
      </c>
      <c r="M764" s="41">
        <f>F764*B764</f>
        <v>14.476000000000001</v>
      </c>
      <c r="N764" s="41">
        <f>G764*B764</f>
        <v>0</v>
      </c>
      <c r="O764" s="41"/>
      <c r="P764" s="41">
        <f t="shared" si="774"/>
        <v>1</v>
      </c>
      <c r="Q764" s="40">
        <f t="shared" ref="Q764:Q780" si="780">I764</f>
        <v>426.76</v>
      </c>
      <c r="R764" s="51">
        <v>426.76</v>
      </c>
      <c r="S764" s="41">
        <f>R764-T764-U764-V764-W764-X764</f>
        <v>48.127999999999986</v>
      </c>
      <c r="T764" s="41">
        <f>P764*K764</f>
        <v>174.27600000000001</v>
      </c>
      <c r="U764" s="41">
        <f>L764*P764</f>
        <v>189.88</v>
      </c>
      <c r="V764" s="41">
        <f t="shared" ref="V764:V779" si="781">P764*M764</f>
        <v>14.476000000000001</v>
      </c>
      <c r="W764" s="51"/>
      <c r="X764" s="51"/>
      <c r="Y764" s="41"/>
      <c r="Z764" s="40">
        <f>SUM(S764:Y764)</f>
        <v>426.76</v>
      </c>
      <c r="AA764" s="54">
        <f t="shared" ref="AA764:AA779" si="782">Z764-AB764-AC764-AD764-AE764-AF764</f>
        <v>48.127999999999986</v>
      </c>
      <c r="AB764" s="54">
        <f>T764</f>
        <v>174.27600000000001</v>
      </c>
      <c r="AC764" s="54">
        <f>U764</f>
        <v>189.88</v>
      </c>
      <c r="AD764" s="54">
        <f t="shared" ref="AD764:AD779" si="783">M764</f>
        <v>14.476000000000001</v>
      </c>
      <c r="AE764" s="54">
        <f>W764</f>
        <v>0</v>
      </c>
      <c r="AF764" s="54">
        <f>X764</f>
        <v>0</v>
      </c>
      <c r="AG764" s="54"/>
      <c r="AH764" s="42">
        <f>SUM(AA764:AG764)</f>
        <v>426.76</v>
      </c>
      <c r="AI764" s="56">
        <f>I764-Z764</f>
        <v>0</v>
      </c>
    </row>
    <row r="765" spans="1:35" x14ac:dyDescent="0.25">
      <c r="A765" s="31">
        <v>2</v>
      </c>
      <c r="B765" s="52"/>
      <c r="C765" s="33"/>
      <c r="D765" s="33"/>
      <c r="E765" s="33"/>
      <c r="F765" s="35"/>
      <c r="G765" s="35"/>
      <c r="H765" s="35"/>
      <c r="I765" s="51"/>
      <c r="J765" s="41"/>
      <c r="K765" s="41"/>
      <c r="L765" s="41"/>
      <c r="M765" s="41"/>
      <c r="N765" s="41"/>
      <c r="O765" s="41"/>
      <c r="P765" s="41"/>
      <c r="Q765" s="40">
        <f t="shared" si="780"/>
        <v>0</v>
      </c>
      <c r="R765" s="51"/>
      <c r="S765" s="41"/>
      <c r="T765" s="41"/>
      <c r="U765" s="41"/>
      <c r="V765" s="41">
        <f t="shared" si="781"/>
        <v>0</v>
      </c>
      <c r="W765" s="51"/>
      <c r="X765" s="51"/>
      <c r="Y765" s="41"/>
      <c r="Z765" s="40"/>
      <c r="AA765" s="54">
        <f t="shared" si="782"/>
        <v>0</v>
      </c>
      <c r="AB765" s="54"/>
      <c r="AC765" s="54"/>
      <c r="AD765" s="54">
        <f t="shared" si="783"/>
        <v>0</v>
      </c>
      <c r="AE765" s="54"/>
      <c r="AF765" s="54"/>
      <c r="AG765" s="54"/>
      <c r="AH765" s="42"/>
      <c r="AI765" s="56">
        <f>I765-Z765</f>
        <v>0</v>
      </c>
    </row>
    <row r="766" spans="1:35" x14ac:dyDescent="0.25">
      <c r="A766" s="31">
        <v>3</v>
      </c>
      <c r="B766" s="52"/>
      <c r="C766" s="33"/>
      <c r="D766" s="33"/>
      <c r="E766" s="33"/>
      <c r="F766" s="35"/>
      <c r="G766" s="35"/>
      <c r="H766" s="35"/>
      <c r="I766" s="51"/>
      <c r="J766" s="41"/>
      <c r="K766" s="41"/>
      <c r="L766" s="41"/>
      <c r="M766" s="41"/>
      <c r="N766" s="41"/>
      <c r="O766" s="41"/>
      <c r="P766" s="41"/>
      <c r="Q766" s="40">
        <f t="shared" si="780"/>
        <v>0</v>
      </c>
      <c r="R766" s="51"/>
      <c r="S766" s="41"/>
      <c r="T766" s="41"/>
      <c r="U766" s="41"/>
      <c r="V766" s="41">
        <f t="shared" si="781"/>
        <v>0</v>
      </c>
      <c r="W766" s="51"/>
      <c r="X766" s="51"/>
      <c r="Y766" s="41"/>
      <c r="Z766" s="40"/>
      <c r="AA766" s="54">
        <f t="shared" si="782"/>
        <v>0</v>
      </c>
      <c r="AB766" s="54"/>
      <c r="AC766" s="54"/>
      <c r="AD766" s="54">
        <f t="shared" si="783"/>
        <v>0</v>
      </c>
      <c r="AE766" s="54"/>
      <c r="AF766" s="54"/>
      <c r="AG766" s="54"/>
      <c r="AH766" s="42"/>
      <c r="AI766" s="56">
        <f>I766-Z766</f>
        <v>0</v>
      </c>
    </row>
    <row r="767" spans="1:35" x14ac:dyDescent="0.25">
      <c r="A767" s="31">
        <v>4</v>
      </c>
      <c r="B767" s="52"/>
      <c r="C767" s="33"/>
      <c r="D767" s="33"/>
      <c r="E767" s="33"/>
      <c r="F767" s="35"/>
      <c r="G767" s="35"/>
      <c r="H767" s="35"/>
      <c r="I767" s="51"/>
      <c r="J767" s="41"/>
      <c r="K767" s="41"/>
      <c r="L767" s="41"/>
      <c r="M767" s="41"/>
      <c r="N767" s="41"/>
      <c r="O767" s="41"/>
      <c r="P767" s="41"/>
      <c r="Q767" s="40">
        <f t="shared" si="780"/>
        <v>0</v>
      </c>
      <c r="R767" s="51"/>
      <c r="S767" s="41"/>
      <c r="T767" s="41"/>
      <c r="U767" s="41"/>
      <c r="V767" s="41">
        <f t="shared" si="781"/>
        <v>0</v>
      </c>
      <c r="W767" s="51"/>
      <c r="X767" s="51"/>
      <c r="Y767" s="41"/>
      <c r="Z767" s="40"/>
      <c r="AA767" s="54">
        <f t="shared" si="782"/>
        <v>0</v>
      </c>
      <c r="AB767" s="54"/>
      <c r="AC767" s="54"/>
      <c r="AD767" s="54">
        <f t="shared" si="783"/>
        <v>0</v>
      </c>
      <c r="AE767" s="54"/>
      <c r="AF767" s="54"/>
      <c r="AG767" s="54"/>
      <c r="AH767" s="42"/>
      <c r="AI767" s="56">
        <f>I767-Z767</f>
        <v>0</v>
      </c>
    </row>
    <row r="768" spans="1:35" x14ac:dyDescent="0.25">
      <c r="A768" s="31">
        <v>5</v>
      </c>
      <c r="B768" s="52">
        <v>288</v>
      </c>
      <c r="C768" s="33">
        <v>2.2999999999999998</v>
      </c>
      <c r="D768" s="33">
        <v>8.59</v>
      </c>
      <c r="E768" s="33">
        <v>3.72</v>
      </c>
      <c r="F768" s="35">
        <v>0.77</v>
      </c>
      <c r="G768" s="35"/>
      <c r="H768" s="35"/>
      <c r="I768" s="51">
        <v>4371.84</v>
      </c>
      <c r="J768" s="41">
        <f>I768-K768-L768-M768-N768</f>
        <v>604.79999999999995</v>
      </c>
      <c r="K768" s="41">
        <f t="shared" ref="K768:K775" si="784">B768*D768</f>
        <v>2473.92</v>
      </c>
      <c r="L768" s="41">
        <f t="shared" ref="L768:L775" si="785">E768*B768</f>
        <v>1071.3600000000001</v>
      </c>
      <c r="M768" s="41">
        <f t="shared" ref="M768:M775" si="786">F768*B768</f>
        <v>221.76</v>
      </c>
      <c r="N768" s="41">
        <f t="shared" ref="N768:N777" si="787">G768*B768</f>
        <v>0</v>
      </c>
      <c r="O768" s="41"/>
      <c r="P768" s="41">
        <f t="shared" si="774"/>
        <v>1</v>
      </c>
      <c r="Q768" s="40">
        <f t="shared" si="780"/>
        <v>4371.84</v>
      </c>
      <c r="R768" s="51">
        <v>4371.84</v>
      </c>
      <c r="S768" s="41">
        <f t="shared" ref="S768:S777" si="788">R768-T768-U768-V768-W768-X768</f>
        <v>604.79999999999995</v>
      </c>
      <c r="T768" s="41">
        <f t="shared" ref="T768:T775" si="789">P768*K768</f>
        <v>2473.92</v>
      </c>
      <c r="U768" s="41">
        <f t="shared" ref="U768:U775" si="790">L768*P768</f>
        <v>1071.3600000000001</v>
      </c>
      <c r="V768" s="41">
        <f t="shared" si="781"/>
        <v>221.76</v>
      </c>
      <c r="W768" s="51"/>
      <c r="X768" s="51"/>
      <c r="Y768" s="41"/>
      <c r="Z768" s="40">
        <f t="shared" ref="Z768:Z777" si="791">SUM(S768:Y768)</f>
        <v>4371.84</v>
      </c>
      <c r="AA768" s="54">
        <f t="shared" si="782"/>
        <v>604.79999999999995</v>
      </c>
      <c r="AB768" s="54">
        <f t="shared" ref="AB768:AC777" si="792">T768</f>
        <v>2473.92</v>
      </c>
      <c r="AC768" s="54">
        <f t="shared" si="792"/>
        <v>1071.3600000000001</v>
      </c>
      <c r="AD768" s="54">
        <f t="shared" si="783"/>
        <v>221.76</v>
      </c>
      <c r="AE768" s="54">
        <f t="shared" ref="AE768:AF777" si="793">W768</f>
        <v>0</v>
      </c>
      <c r="AF768" s="54">
        <f t="shared" si="793"/>
        <v>0</v>
      </c>
      <c r="AG768" s="54"/>
      <c r="AH768" s="42">
        <f t="shared" ref="AH768:AH777" si="794">SUM(AA768:AG768)</f>
        <v>4371.84</v>
      </c>
      <c r="AI768" s="56">
        <f t="shared" ref="AI768:AI778" si="795">I768-Z768</f>
        <v>0</v>
      </c>
    </row>
    <row r="769" spans="1:35" x14ac:dyDescent="0.25">
      <c r="A769" s="31">
        <v>6</v>
      </c>
      <c r="B769" s="52">
        <v>252.7</v>
      </c>
      <c r="C769" s="33">
        <v>2.2999999999999998</v>
      </c>
      <c r="D769" s="33">
        <v>8.82</v>
      </c>
      <c r="E769" s="33">
        <v>2.5099999999999998</v>
      </c>
      <c r="F769" s="35">
        <v>0.77</v>
      </c>
      <c r="G769" s="35"/>
      <c r="H769" s="35"/>
      <c r="I769" s="51">
        <v>3590.87</v>
      </c>
      <c r="J769" s="41">
        <f>I769-K769-L769-M769-N769</f>
        <v>533.20000000000005</v>
      </c>
      <c r="K769" s="41">
        <f t="shared" si="784"/>
        <v>2228.8139999999999</v>
      </c>
      <c r="L769" s="41">
        <f t="shared" si="785"/>
        <v>634.27699999999993</v>
      </c>
      <c r="M769" s="41">
        <f t="shared" si="786"/>
        <v>194.57900000000001</v>
      </c>
      <c r="N769" s="41">
        <f t="shared" si="787"/>
        <v>0</v>
      </c>
      <c r="O769" s="41"/>
      <c r="P769" s="41">
        <f t="shared" si="774"/>
        <v>1</v>
      </c>
      <c r="Q769" s="40">
        <f t="shared" si="780"/>
        <v>3590.87</v>
      </c>
      <c r="R769" s="51">
        <v>3590.87</v>
      </c>
      <c r="S769" s="41">
        <f t="shared" si="788"/>
        <v>533.20000000000005</v>
      </c>
      <c r="T769" s="41">
        <f t="shared" si="789"/>
        <v>2228.8139999999999</v>
      </c>
      <c r="U769" s="41">
        <f t="shared" si="790"/>
        <v>634.27699999999993</v>
      </c>
      <c r="V769" s="41">
        <f t="shared" si="781"/>
        <v>194.57900000000001</v>
      </c>
      <c r="W769" s="51"/>
      <c r="X769" s="51"/>
      <c r="Y769" s="41"/>
      <c r="Z769" s="40">
        <f t="shared" si="791"/>
        <v>3590.8700000000003</v>
      </c>
      <c r="AA769" s="54">
        <f t="shared" si="782"/>
        <v>533.2000000000005</v>
      </c>
      <c r="AB769" s="54">
        <f t="shared" si="792"/>
        <v>2228.8139999999999</v>
      </c>
      <c r="AC769" s="54">
        <f t="shared" si="792"/>
        <v>634.27699999999993</v>
      </c>
      <c r="AD769" s="54">
        <f t="shared" si="783"/>
        <v>194.57900000000001</v>
      </c>
      <c r="AE769" s="54">
        <f t="shared" si="793"/>
        <v>0</v>
      </c>
      <c r="AF769" s="54">
        <f t="shared" si="793"/>
        <v>0</v>
      </c>
      <c r="AG769" s="54"/>
      <c r="AH769" s="42">
        <f t="shared" si="794"/>
        <v>3590.8700000000003</v>
      </c>
      <c r="AI769" s="56">
        <f t="shared" si="795"/>
        <v>0</v>
      </c>
    </row>
    <row r="770" spans="1:35" x14ac:dyDescent="0.25">
      <c r="A770" s="31">
        <v>7</v>
      </c>
      <c r="B770" s="52">
        <v>121.7</v>
      </c>
      <c r="C770" s="33">
        <v>2.2999999999999998</v>
      </c>
      <c r="D770" s="33">
        <v>9.19</v>
      </c>
      <c r="E770" s="33">
        <v>3.45</v>
      </c>
      <c r="F770" s="35">
        <v>0.77</v>
      </c>
      <c r="G770" s="35"/>
      <c r="H770" s="35"/>
      <c r="I770" s="51">
        <v>1917.99</v>
      </c>
      <c r="J770" s="41">
        <f>I770-K770-L770-M770-N770-O770</f>
        <v>285.99299999999999</v>
      </c>
      <c r="K770" s="41">
        <f t="shared" si="784"/>
        <v>1118.423</v>
      </c>
      <c r="L770" s="41">
        <f t="shared" si="785"/>
        <v>419.86500000000001</v>
      </c>
      <c r="M770" s="41">
        <f t="shared" si="786"/>
        <v>93.709000000000003</v>
      </c>
      <c r="N770" s="41">
        <f t="shared" si="787"/>
        <v>0</v>
      </c>
      <c r="O770" s="41">
        <f>H770*B770</f>
        <v>0</v>
      </c>
      <c r="P770" s="41">
        <f t="shared" si="774"/>
        <v>2</v>
      </c>
      <c r="Q770" s="40">
        <f t="shared" si="780"/>
        <v>1917.99</v>
      </c>
      <c r="R770" s="51">
        <v>3835.98</v>
      </c>
      <c r="S770" s="41">
        <f t="shared" si="788"/>
        <v>571.98599999999999</v>
      </c>
      <c r="T770" s="41">
        <f t="shared" si="789"/>
        <v>2236.846</v>
      </c>
      <c r="U770" s="41">
        <f t="shared" si="790"/>
        <v>839.73</v>
      </c>
      <c r="V770" s="41">
        <f t="shared" si="781"/>
        <v>187.41800000000001</v>
      </c>
      <c r="W770" s="51"/>
      <c r="X770" s="51"/>
      <c r="Y770" s="41"/>
      <c r="Z770" s="40">
        <f t="shared" si="791"/>
        <v>3835.98</v>
      </c>
      <c r="AA770" s="54">
        <f t="shared" si="782"/>
        <v>665.69499999999994</v>
      </c>
      <c r="AB770" s="54">
        <f t="shared" si="792"/>
        <v>2236.846</v>
      </c>
      <c r="AC770" s="54">
        <f t="shared" si="792"/>
        <v>839.73</v>
      </c>
      <c r="AD770" s="54">
        <f t="shared" si="783"/>
        <v>93.709000000000003</v>
      </c>
      <c r="AE770" s="54">
        <f t="shared" si="793"/>
        <v>0</v>
      </c>
      <c r="AF770" s="54">
        <f t="shared" si="793"/>
        <v>0</v>
      </c>
      <c r="AG770" s="54"/>
      <c r="AH770" s="42">
        <f t="shared" si="794"/>
        <v>3835.98</v>
      </c>
      <c r="AI770" s="56">
        <f t="shared" si="795"/>
        <v>-1917.99</v>
      </c>
    </row>
    <row r="771" spans="1:35" x14ac:dyDescent="0.25">
      <c r="A771" s="31">
        <v>8</v>
      </c>
      <c r="B771" s="52">
        <v>5</v>
      </c>
      <c r="C771" s="33">
        <v>2.2999999999999998</v>
      </c>
      <c r="D771" s="33">
        <v>8.57</v>
      </c>
      <c r="E771" s="33">
        <v>3.07</v>
      </c>
      <c r="F771" s="35">
        <v>0.77</v>
      </c>
      <c r="G771" s="35"/>
      <c r="H771" s="35"/>
      <c r="I771" s="51">
        <v>68.849999999999994</v>
      </c>
      <c r="J771" s="41">
        <f t="shared" ref="J771:J772" si="796">I771-K771-L771-M771-N771-O771</f>
        <v>6.7999999999999936</v>
      </c>
      <c r="K771" s="41">
        <f t="shared" si="784"/>
        <v>42.85</v>
      </c>
      <c r="L771" s="41">
        <f t="shared" si="785"/>
        <v>15.35</v>
      </c>
      <c r="M771" s="41">
        <f t="shared" si="786"/>
        <v>3.85</v>
      </c>
      <c r="N771" s="41">
        <f t="shared" si="787"/>
        <v>0</v>
      </c>
      <c r="O771" s="41">
        <f t="shared" ref="O771:O773" si="797">H771*B771</f>
        <v>0</v>
      </c>
      <c r="P771" s="41">
        <f t="shared" si="774"/>
        <v>0</v>
      </c>
      <c r="Q771" s="40">
        <f t="shared" si="780"/>
        <v>68.849999999999994</v>
      </c>
      <c r="R771" s="51"/>
      <c r="S771" s="41">
        <f t="shared" si="788"/>
        <v>0</v>
      </c>
      <c r="T771" s="41">
        <f t="shared" si="789"/>
        <v>0</v>
      </c>
      <c r="U771" s="41">
        <f t="shared" si="790"/>
        <v>0</v>
      </c>
      <c r="V771" s="41">
        <f t="shared" si="781"/>
        <v>0</v>
      </c>
      <c r="W771" s="51"/>
      <c r="X771" s="51"/>
      <c r="Y771" s="41"/>
      <c r="Z771" s="40">
        <f t="shared" si="791"/>
        <v>0</v>
      </c>
      <c r="AA771" s="54"/>
      <c r="AB771" s="54"/>
      <c r="AC771" s="54"/>
      <c r="AD771" s="54"/>
      <c r="AE771" s="54"/>
      <c r="AF771" s="54"/>
      <c r="AG771" s="54"/>
      <c r="AH771" s="42"/>
      <c r="AI771" s="56">
        <f t="shared" si="795"/>
        <v>68.849999999999994</v>
      </c>
    </row>
    <row r="772" spans="1:35" x14ac:dyDescent="0.25">
      <c r="A772" s="31">
        <v>9</v>
      </c>
      <c r="B772" s="52">
        <v>281.60000000000002</v>
      </c>
      <c r="C772" s="33">
        <v>2.2999999999999998</v>
      </c>
      <c r="D772" s="33">
        <v>8.83</v>
      </c>
      <c r="E772" s="33">
        <v>3.26</v>
      </c>
      <c r="F772" s="35">
        <v>0.77</v>
      </c>
      <c r="G772" s="35"/>
      <c r="H772" s="35"/>
      <c r="I772" s="51">
        <v>4269.0600000000004</v>
      </c>
      <c r="J772" s="41">
        <f t="shared" si="796"/>
        <v>647.6840000000002</v>
      </c>
      <c r="K772" s="41">
        <f t="shared" si="784"/>
        <v>2486.5280000000002</v>
      </c>
      <c r="L772" s="41">
        <f t="shared" si="785"/>
        <v>918.01599999999996</v>
      </c>
      <c r="M772" s="41">
        <f t="shared" si="786"/>
        <v>216.83200000000002</v>
      </c>
      <c r="N772" s="41">
        <f t="shared" si="787"/>
        <v>0</v>
      </c>
      <c r="O772" s="41">
        <f t="shared" si="797"/>
        <v>0</v>
      </c>
      <c r="P772" s="41">
        <f t="shared" si="774"/>
        <v>2.3190702402870889</v>
      </c>
      <c r="Q772" s="40">
        <f t="shared" si="780"/>
        <v>4269.0600000000004</v>
      </c>
      <c r="R772" s="51">
        <v>9900.25</v>
      </c>
      <c r="S772" s="41">
        <f t="shared" si="788"/>
        <v>1502.0246895101029</v>
      </c>
      <c r="T772" s="41">
        <f t="shared" si="789"/>
        <v>5766.4330864405747</v>
      </c>
      <c r="U772" s="41">
        <f t="shared" si="790"/>
        <v>2128.9435857073922</v>
      </c>
      <c r="V772" s="41">
        <f t="shared" si="781"/>
        <v>502.8486383419301</v>
      </c>
      <c r="W772" s="51"/>
      <c r="X772" s="51"/>
      <c r="Y772" s="41"/>
      <c r="Z772" s="40">
        <f t="shared" si="791"/>
        <v>9900.25</v>
      </c>
      <c r="AA772" s="54">
        <f t="shared" si="782"/>
        <v>1788.041327852033</v>
      </c>
      <c r="AB772" s="54">
        <f t="shared" si="792"/>
        <v>5766.4330864405747</v>
      </c>
      <c r="AC772" s="54">
        <f t="shared" si="792"/>
        <v>2128.9435857073922</v>
      </c>
      <c r="AD772" s="54">
        <f t="shared" si="783"/>
        <v>216.83200000000002</v>
      </c>
      <c r="AE772" s="54">
        <f t="shared" si="793"/>
        <v>0</v>
      </c>
      <c r="AF772" s="54">
        <f t="shared" si="793"/>
        <v>0</v>
      </c>
      <c r="AG772" s="54"/>
      <c r="AH772" s="42">
        <f t="shared" si="794"/>
        <v>9900.25</v>
      </c>
      <c r="AI772" s="56">
        <f t="shared" si="795"/>
        <v>-5631.19</v>
      </c>
    </row>
    <row r="773" spans="1:35" x14ac:dyDescent="0.25">
      <c r="A773" s="31">
        <v>10</v>
      </c>
      <c r="B773" s="52">
        <v>387.7</v>
      </c>
      <c r="C773" s="33">
        <v>2.2999999999999998</v>
      </c>
      <c r="D773" s="33">
        <v>8.52</v>
      </c>
      <c r="E773" s="33">
        <v>3.97</v>
      </c>
      <c r="F773" s="35">
        <v>0.77</v>
      </c>
      <c r="G773" s="35"/>
      <c r="H773" s="35"/>
      <c r="I773" s="51">
        <v>6032.61</v>
      </c>
      <c r="J773" s="41">
        <f>I773-K773-L773-M773-N773</f>
        <v>891.70799999999986</v>
      </c>
      <c r="K773" s="41">
        <f t="shared" si="784"/>
        <v>3303.2039999999997</v>
      </c>
      <c r="L773" s="41">
        <f t="shared" si="785"/>
        <v>1539.1690000000001</v>
      </c>
      <c r="M773" s="41">
        <f t="shared" si="786"/>
        <v>298.529</v>
      </c>
      <c r="N773" s="41">
        <f t="shared" si="787"/>
        <v>0</v>
      </c>
      <c r="O773" s="41">
        <f t="shared" si="797"/>
        <v>0</v>
      </c>
      <c r="P773" s="41">
        <f t="shared" si="774"/>
        <v>0.61624073162362558</v>
      </c>
      <c r="Q773" s="40">
        <f t="shared" si="780"/>
        <v>6032.61</v>
      </c>
      <c r="R773" s="51">
        <v>3717.54</v>
      </c>
      <c r="S773" s="41">
        <f t="shared" si="788"/>
        <v>549.50679031463994</v>
      </c>
      <c r="T773" s="41">
        <f t="shared" si="789"/>
        <v>2035.5688496620864</v>
      </c>
      <c r="U773" s="41">
        <f t="shared" si="790"/>
        <v>948.49863065240424</v>
      </c>
      <c r="V773" s="41">
        <f t="shared" si="781"/>
        <v>183.96572937086933</v>
      </c>
      <c r="W773" s="51"/>
      <c r="X773" s="51"/>
      <c r="Y773" s="41"/>
      <c r="Z773" s="40">
        <f t="shared" si="791"/>
        <v>3717.54</v>
      </c>
      <c r="AA773" s="54">
        <f t="shared" si="782"/>
        <v>434.94351968550927</v>
      </c>
      <c r="AB773" s="54">
        <f t="shared" si="792"/>
        <v>2035.5688496620864</v>
      </c>
      <c r="AC773" s="54">
        <f t="shared" si="792"/>
        <v>948.49863065240424</v>
      </c>
      <c r="AD773" s="54">
        <f t="shared" si="783"/>
        <v>298.529</v>
      </c>
      <c r="AE773" s="54">
        <f t="shared" si="793"/>
        <v>0</v>
      </c>
      <c r="AF773" s="54">
        <f t="shared" si="793"/>
        <v>0</v>
      </c>
      <c r="AG773" s="54"/>
      <c r="AH773" s="42">
        <f t="shared" si="794"/>
        <v>3717.54</v>
      </c>
      <c r="AI773" s="56">
        <f t="shared" si="795"/>
        <v>2315.0699999999997</v>
      </c>
    </row>
    <row r="774" spans="1:35" x14ac:dyDescent="0.25">
      <c r="A774" s="31">
        <v>11</v>
      </c>
      <c r="B774" s="52">
        <v>514.29999999999995</v>
      </c>
      <c r="C774" s="33">
        <v>2.2999999999999998</v>
      </c>
      <c r="D774" s="33">
        <v>8.31</v>
      </c>
      <c r="E774" s="33">
        <v>3.3</v>
      </c>
      <c r="F774" s="35">
        <v>0.77</v>
      </c>
      <c r="G774" s="35"/>
      <c r="H774" s="35"/>
      <c r="I774" s="51">
        <v>7481.44</v>
      </c>
      <c r="J774" s="41">
        <f>I774-K774-L774-M774-N774</f>
        <v>1114.4060000000002</v>
      </c>
      <c r="K774" s="41">
        <f t="shared" si="784"/>
        <v>4273.8329999999996</v>
      </c>
      <c r="L774" s="41">
        <f t="shared" si="785"/>
        <v>1697.1899999999998</v>
      </c>
      <c r="M774" s="41">
        <f t="shared" si="786"/>
        <v>396.01099999999997</v>
      </c>
      <c r="N774" s="41">
        <f t="shared" si="787"/>
        <v>0</v>
      </c>
      <c r="O774" s="41"/>
      <c r="P774" s="41">
        <f t="shared" si="774"/>
        <v>0.94009174704334997</v>
      </c>
      <c r="Q774" s="40">
        <f t="shared" si="780"/>
        <v>7481.44</v>
      </c>
      <c r="R774" s="51">
        <v>7033.24</v>
      </c>
      <c r="S774" s="41">
        <f t="shared" si="788"/>
        <v>1047.6438834555915</v>
      </c>
      <c r="T774" s="41">
        <f t="shared" si="789"/>
        <v>4017.7951315415212</v>
      </c>
      <c r="U774" s="41">
        <f t="shared" si="790"/>
        <v>1595.5143121645031</v>
      </c>
      <c r="V774" s="41">
        <f t="shared" si="781"/>
        <v>372.28667283838405</v>
      </c>
      <c r="W774" s="51"/>
      <c r="X774" s="51"/>
      <c r="Y774" s="41"/>
      <c r="Z774" s="40">
        <f t="shared" si="791"/>
        <v>7033.2400000000007</v>
      </c>
      <c r="AA774" s="54">
        <f t="shared" si="782"/>
        <v>1023.9195562939765</v>
      </c>
      <c r="AB774" s="54">
        <f t="shared" si="792"/>
        <v>4017.7951315415212</v>
      </c>
      <c r="AC774" s="54">
        <f t="shared" si="792"/>
        <v>1595.5143121645031</v>
      </c>
      <c r="AD774" s="54">
        <f t="shared" si="783"/>
        <v>396.01099999999997</v>
      </c>
      <c r="AE774" s="54">
        <f t="shared" si="793"/>
        <v>0</v>
      </c>
      <c r="AF774" s="54">
        <f t="shared" si="793"/>
        <v>0</v>
      </c>
      <c r="AG774" s="54"/>
      <c r="AH774" s="42">
        <f t="shared" si="794"/>
        <v>7033.2400000000016</v>
      </c>
      <c r="AI774" s="56">
        <f t="shared" si="795"/>
        <v>448.19999999999891</v>
      </c>
    </row>
    <row r="775" spans="1:35" x14ac:dyDescent="0.25">
      <c r="A775" s="31">
        <v>12</v>
      </c>
      <c r="B775" s="52">
        <v>70.3</v>
      </c>
      <c r="C775" s="33">
        <v>2.2999999999999998</v>
      </c>
      <c r="D775" s="33">
        <v>8.65</v>
      </c>
      <c r="E775" s="33">
        <v>2.95</v>
      </c>
      <c r="F775" s="35">
        <v>0.77</v>
      </c>
      <c r="G775" s="35"/>
      <c r="H775" s="35"/>
      <c r="I775" s="51">
        <v>1038.33</v>
      </c>
      <c r="J775" s="41">
        <f>I775-K775-L775-M775-N775</f>
        <v>168.71899999999991</v>
      </c>
      <c r="K775" s="41">
        <f t="shared" si="784"/>
        <v>608.09500000000003</v>
      </c>
      <c r="L775" s="41">
        <f t="shared" si="785"/>
        <v>207.38499999999999</v>
      </c>
      <c r="M775" s="41">
        <f t="shared" si="786"/>
        <v>54.131</v>
      </c>
      <c r="N775" s="41">
        <f t="shared" si="787"/>
        <v>0</v>
      </c>
      <c r="O775" s="41"/>
      <c r="P775" s="41">
        <f t="shared" si="774"/>
        <v>0</v>
      </c>
      <c r="Q775" s="40">
        <f t="shared" si="780"/>
        <v>1038.33</v>
      </c>
      <c r="R775" s="51"/>
      <c r="S775" s="41">
        <f t="shared" si="788"/>
        <v>0</v>
      </c>
      <c r="T775" s="41">
        <f t="shared" si="789"/>
        <v>0</v>
      </c>
      <c r="U775" s="41">
        <f t="shared" si="790"/>
        <v>0</v>
      </c>
      <c r="V775" s="41">
        <f t="shared" si="781"/>
        <v>0</v>
      </c>
      <c r="W775" s="51"/>
      <c r="X775" s="51"/>
      <c r="Y775" s="41"/>
      <c r="Z775" s="40">
        <f t="shared" si="791"/>
        <v>0</v>
      </c>
      <c r="AA775" s="54">
        <f t="shared" si="782"/>
        <v>-54.131</v>
      </c>
      <c r="AB775" s="54">
        <f t="shared" si="792"/>
        <v>0</v>
      </c>
      <c r="AC775" s="54">
        <f t="shared" si="792"/>
        <v>0</v>
      </c>
      <c r="AD775" s="54">
        <f t="shared" si="783"/>
        <v>54.131</v>
      </c>
      <c r="AE775" s="54">
        <f t="shared" si="793"/>
        <v>0</v>
      </c>
      <c r="AF775" s="54">
        <f t="shared" si="793"/>
        <v>0</v>
      </c>
      <c r="AG775" s="54"/>
      <c r="AH775" s="42">
        <f t="shared" si="794"/>
        <v>0</v>
      </c>
      <c r="AI775" s="56">
        <f t="shared" si="795"/>
        <v>1038.33</v>
      </c>
    </row>
    <row r="776" spans="1:35" x14ac:dyDescent="0.25">
      <c r="A776" s="31">
        <v>13</v>
      </c>
      <c r="B776" s="52"/>
      <c r="C776" s="33"/>
      <c r="D776" s="33"/>
      <c r="E776" s="33"/>
      <c r="F776" s="35"/>
      <c r="G776" s="35"/>
      <c r="H776" s="35"/>
      <c r="I776" s="51"/>
      <c r="J776" s="41">
        <v>0</v>
      </c>
      <c r="K776" s="41">
        <v>0</v>
      </c>
      <c r="L776" s="41">
        <v>0</v>
      </c>
      <c r="M776" s="41">
        <v>0</v>
      </c>
      <c r="N776" s="41">
        <f t="shared" si="787"/>
        <v>0</v>
      </c>
      <c r="O776" s="41"/>
      <c r="P776" s="41"/>
      <c r="Q776" s="40">
        <f t="shared" si="780"/>
        <v>0</v>
      </c>
      <c r="R776" s="51"/>
      <c r="S776" s="41">
        <f t="shared" si="788"/>
        <v>0</v>
      </c>
      <c r="T776" s="41">
        <v>0</v>
      </c>
      <c r="U776" s="41">
        <v>0</v>
      </c>
      <c r="V776" s="41">
        <f t="shared" si="781"/>
        <v>0</v>
      </c>
      <c r="W776" s="51"/>
      <c r="X776" s="51"/>
      <c r="Y776" s="41"/>
      <c r="Z776" s="40">
        <f t="shared" si="791"/>
        <v>0</v>
      </c>
      <c r="AA776" s="54">
        <f t="shared" si="782"/>
        <v>0</v>
      </c>
      <c r="AB776" s="54">
        <f t="shared" si="792"/>
        <v>0</v>
      </c>
      <c r="AC776" s="54">
        <f t="shared" si="792"/>
        <v>0</v>
      </c>
      <c r="AD776" s="54">
        <f t="shared" si="783"/>
        <v>0</v>
      </c>
      <c r="AE776" s="54">
        <f t="shared" si="793"/>
        <v>0</v>
      </c>
      <c r="AF776" s="54">
        <f t="shared" si="793"/>
        <v>0</v>
      </c>
      <c r="AG776" s="54"/>
      <c r="AH776" s="42">
        <f t="shared" si="794"/>
        <v>0</v>
      </c>
      <c r="AI776" s="56">
        <f t="shared" si="795"/>
        <v>0</v>
      </c>
    </row>
    <row r="777" spans="1:35" x14ac:dyDescent="0.25">
      <c r="A777" s="31">
        <v>14</v>
      </c>
      <c r="B777" s="52">
        <v>66.900000000000006</v>
      </c>
      <c r="C777" s="33">
        <v>2.2999999999999998</v>
      </c>
      <c r="D777" s="33">
        <v>8.9600000000000009</v>
      </c>
      <c r="E777" s="33">
        <v>2.82</v>
      </c>
      <c r="F777" s="35">
        <v>0.77</v>
      </c>
      <c r="G777" s="35"/>
      <c r="H777" s="35"/>
      <c r="I777" s="51">
        <v>992.8</v>
      </c>
      <c r="J777" s="41">
        <f>I777-K777-L777-M777-N777</f>
        <v>153.20499999999984</v>
      </c>
      <c r="K777" s="41">
        <f>B777*D777</f>
        <v>599.42400000000009</v>
      </c>
      <c r="L777" s="41">
        <f>E777*B777</f>
        <v>188.65800000000002</v>
      </c>
      <c r="M777" s="41">
        <f>F777*B777</f>
        <v>51.513000000000005</v>
      </c>
      <c r="N777" s="41">
        <f t="shared" si="787"/>
        <v>0</v>
      </c>
      <c r="O777" s="41"/>
      <c r="P777" s="41">
        <f t="shared" si="774"/>
        <v>1</v>
      </c>
      <c r="Q777" s="40">
        <f t="shared" si="780"/>
        <v>992.8</v>
      </c>
      <c r="R777" s="51">
        <v>992.8</v>
      </c>
      <c r="S777" s="41">
        <f t="shared" si="788"/>
        <v>153.20499999999984</v>
      </c>
      <c r="T777" s="41">
        <f>P777*K777</f>
        <v>599.42400000000009</v>
      </c>
      <c r="U777" s="41">
        <f>L777*P777</f>
        <v>188.65800000000002</v>
      </c>
      <c r="V777" s="41">
        <f t="shared" si="781"/>
        <v>51.513000000000005</v>
      </c>
      <c r="W777" s="51"/>
      <c r="X777" s="51"/>
      <c r="Y777" s="41"/>
      <c r="Z777" s="40">
        <f t="shared" si="791"/>
        <v>992.8</v>
      </c>
      <c r="AA777" s="54">
        <f t="shared" si="782"/>
        <v>153.20499999999984</v>
      </c>
      <c r="AB777" s="54">
        <f t="shared" si="792"/>
        <v>599.42400000000009</v>
      </c>
      <c r="AC777" s="54">
        <f t="shared" si="792"/>
        <v>188.65800000000002</v>
      </c>
      <c r="AD777" s="54">
        <f t="shared" si="783"/>
        <v>51.513000000000005</v>
      </c>
      <c r="AE777" s="54">
        <f t="shared" si="793"/>
        <v>0</v>
      </c>
      <c r="AF777" s="54">
        <f t="shared" si="793"/>
        <v>0</v>
      </c>
      <c r="AG777" s="54"/>
      <c r="AH777" s="42">
        <f t="shared" si="794"/>
        <v>992.8</v>
      </c>
      <c r="AI777" s="56">
        <f t="shared" si="795"/>
        <v>0</v>
      </c>
    </row>
    <row r="778" spans="1:35" x14ac:dyDescent="0.25">
      <c r="A778" s="31"/>
      <c r="B778" s="52"/>
      <c r="C778" s="33"/>
      <c r="D778" s="33"/>
      <c r="E778" s="33"/>
      <c r="F778" s="35"/>
      <c r="G778" s="35"/>
      <c r="H778" s="35"/>
      <c r="I778" s="51"/>
      <c r="J778" s="41"/>
      <c r="K778" s="41"/>
      <c r="L778" s="41"/>
      <c r="M778" s="41"/>
      <c r="N778" s="41"/>
      <c r="O778" s="41"/>
      <c r="P778" s="41"/>
      <c r="Q778" s="40">
        <f t="shared" si="780"/>
        <v>0</v>
      </c>
      <c r="R778" s="51"/>
      <c r="S778" s="41"/>
      <c r="T778" s="41"/>
      <c r="U778" s="41"/>
      <c r="V778" s="41">
        <f t="shared" si="781"/>
        <v>0</v>
      </c>
      <c r="W778" s="51"/>
      <c r="X778" s="51"/>
      <c r="Y778" s="41"/>
      <c r="Z778" s="40"/>
      <c r="AA778" s="54">
        <f t="shared" si="782"/>
        <v>0</v>
      </c>
      <c r="AB778" s="54"/>
      <c r="AC778" s="54"/>
      <c r="AD778" s="54">
        <f t="shared" si="783"/>
        <v>0</v>
      </c>
      <c r="AE778" s="54"/>
      <c r="AF778" s="54"/>
      <c r="AG778" s="54"/>
      <c r="AH778" s="42"/>
      <c r="AI778" s="56">
        <f t="shared" si="795"/>
        <v>0</v>
      </c>
    </row>
    <row r="779" spans="1:35" x14ac:dyDescent="0.25">
      <c r="A779" s="31">
        <v>32</v>
      </c>
      <c r="B779" s="52">
        <v>54.9</v>
      </c>
      <c r="C779" s="33">
        <v>2.2999999999999998</v>
      </c>
      <c r="D779" s="33">
        <v>8.6999999999999993</v>
      </c>
      <c r="E779" s="33">
        <v>2.02</v>
      </c>
      <c r="F779" s="35">
        <v>0.77</v>
      </c>
      <c r="G779" s="35"/>
      <c r="H779" s="35"/>
      <c r="I779" s="51">
        <v>741.73</v>
      </c>
      <c r="J779" s="41">
        <f>I779-K779-L779-M779-N779</f>
        <v>110.92900000000009</v>
      </c>
      <c r="K779" s="41">
        <f>B779*D779</f>
        <v>477.62999999999994</v>
      </c>
      <c r="L779" s="41">
        <f>E779*B779</f>
        <v>110.898</v>
      </c>
      <c r="M779" s="41">
        <f>F779*B779</f>
        <v>42.273000000000003</v>
      </c>
      <c r="N779" s="41">
        <f>G779*B779</f>
        <v>0</v>
      </c>
      <c r="O779" s="41"/>
      <c r="P779" s="41">
        <f t="shared" si="774"/>
        <v>0</v>
      </c>
      <c r="Q779" s="40">
        <f t="shared" si="780"/>
        <v>741.73</v>
      </c>
      <c r="R779" s="51"/>
      <c r="S779" s="41">
        <f>R779-T779-U779-V779-W779-X779</f>
        <v>0</v>
      </c>
      <c r="T779" s="41">
        <f>P779*K779</f>
        <v>0</v>
      </c>
      <c r="U779" s="41">
        <f>L779*P779</f>
        <v>0</v>
      </c>
      <c r="V779" s="41">
        <f t="shared" si="781"/>
        <v>0</v>
      </c>
      <c r="W779" s="51"/>
      <c r="X779" s="51"/>
      <c r="Y779" s="41"/>
      <c r="Z779" s="40">
        <f>SUM(S779:Y779)</f>
        <v>0</v>
      </c>
      <c r="AA779" s="54">
        <f t="shared" si="782"/>
        <v>-42.273000000000003</v>
      </c>
      <c r="AB779" s="54">
        <f>T779</f>
        <v>0</v>
      </c>
      <c r="AC779" s="54">
        <f>U779</f>
        <v>0</v>
      </c>
      <c r="AD779" s="54">
        <f t="shared" si="783"/>
        <v>42.273000000000003</v>
      </c>
      <c r="AE779" s="54">
        <f>W779</f>
        <v>0</v>
      </c>
      <c r="AF779" s="54">
        <f>X779</f>
        <v>0</v>
      </c>
      <c r="AG779" s="54"/>
      <c r="AH779" s="42">
        <f>SUM(AA779:AG779)</f>
        <v>0</v>
      </c>
      <c r="AI779" s="56">
        <f>I779-Z779</f>
        <v>741.73</v>
      </c>
    </row>
    <row r="780" spans="1:35" x14ac:dyDescent="0.25">
      <c r="A780" s="32" t="s">
        <v>37</v>
      </c>
      <c r="B780" s="53">
        <f>SUM(B764:B779)</f>
        <v>2061.9</v>
      </c>
      <c r="C780" s="33"/>
      <c r="D780" s="34"/>
      <c r="E780" s="34"/>
      <c r="F780" s="35"/>
      <c r="G780" s="35"/>
      <c r="H780" s="35"/>
      <c r="I780" s="43">
        <f t="shared" ref="I780" si="798">SUM(I764:I779)</f>
        <v>30932.28</v>
      </c>
      <c r="J780" s="43">
        <f t="shared" ref="J780:N780" si="799">SUM(J764:J779)</f>
        <v>4565.5720000000001</v>
      </c>
      <c r="K780" s="43">
        <f t="shared" si="799"/>
        <v>17786.997000000003</v>
      </c>
      <c r="L780" s="43">
        <f t="shared" si="799"/>
        <v>6992.0480000000007</v>
      </c>
      <c r="M780" s="43">
        <f t="shared" si="799"/>
        <v>1587.663</v>
      </c>
      <c r="N780" s="43">
        <f t="shared" si="799"/>
        <v>0</v>
      </c>
      <c r="O780" s="43">
        <f>SUM(O769:O779)</f>
        <v>0</v>
      </c>
      <c r="P780" s="41">
        <f t="shared" si="774"/>
        <v>1.0949493538788608</v>
      </c>
      <c r="Q780" s="40">
        <f t="shared" si="780"/>
        <v>30932.28</v>
      </c>
      <c r="R780" s="43">
        <f>SUM(R764:R779)</f>
        <v>33869.280000000006</v>
      </c>
      <c r="S780" s="43">
        <f>SUM(S764:S779)</f>
        <v>5010.4943632803352</v>
      </c>
      <c r="T780" s="43">
        <f>SUM(T764:T779)</f>
        <v>19533.077067644183</v>
      </c>
      <c r="U780" s="43">
        <f>SUM(U764:U779)</f>
        <v>7596.8615285243004</v>
      </c>
      <c r="V780" s="43">
        <f>SUM(V764:V779)</f>
        <v>1728.8470405511832</v>
      </c>
      <c r="W780" s="43"/>
      <c r="X780" s="43"/>
      <c r="Y780" s="41"/>
      <c r="Z780" s="40">
        <f t="shared" ref="Z780:AE780" si="800">SUM(Z764:Z779)</f>
        <v>33869.280000000006</v>
      </c>
      <c r="AA780" s="55">
        <f t="shared" si="800"/>
        <v>5155.5284038315185</v>
      </c>
      <c r="AB780" s="55">
        <f t="shared" si="800"/>
        <v>19533.077067644183</v>
      </c>
      <c r="AC780" s="55">
        <f t="shared" si="800"/>
        <v>7596.8615285243004</v>
      </c>
      <c r="AD780" s="55">
        <f t="shared" si="800"/>
        <v>1583.8129999999999</v>
      </c>
      <c r="AE780" s="55">
        <f t="shared" si="800"/>
        <v>0</v>
      </c>
      <c r="AF780" s="55">
        <f>SUM(AF769:AF779)</f>
        <v>0</v>
      </c>
      <c r="AG780" s="54"/>
      <c r="AH780" s="42">
        <f>SUM(AH764:AH779)</f>
        <v>33869.280000000006</v>
      </c>
      <c r="AI780" s="56">
        <f>SUM(AI764:AI779)</f>
        <v>-2937.0000000000014</v>
      </c>
    </row>
    <row r="781" spans="1:35" x14ac:dyDescent="0.25">
      <c r="A781" s="6" t="s">
        <v>45</v>
      </c>
      <c r="B781" s="37"/>
      <c r="O781" s="65"/>
      <c r="P781" s="41"/>
      <c r="Q781" s="87"/>
      <c r="R781" s="65"/>
    </row>
    <row r="782" spans="1:35" x14ac:dyDescent="0.25">
      <c r="A782" s="31">
        <v>5</v>
      </c>
      <c r="B782" s="52">
        <v>212.7</v>
      </c>
      <c r="C782" s="33">
        <v>2.48</v>
      </c>
      <c r="D782" s="33">
        <v>8.69</v>
      </c>
      <c r="E782" s="33">
        <v>4.29</v>
      </c>
      <c r="F782" s="35">
        <v>0.77</v>
      </c>
      <c r="G782" s="35">
        <v>5.51</v>
      </c>
      <c r="H782" s="35"/>
      <c r="I782" s="51">
        <v>4632.6099999999997</v>
      </c>
      <c r="J782" s="41">
        <f t="shared" ref="J782:J787" si="801">I782-K782-L782-M782-N782</f>
        <v>536.00800000000004</v>
      </c>
      <c r="K782" s="41">
        <f t="shared" ref="K782:K787" si="802">B782*D782</f>
        <v>1848.3629999999998</v>
      </c>
      <c r="L782" s="41">
        <f t="shared" ref="L782:L787" si="803">E782*B782</f>
        <v>912.48299999999995</v>
      </c>
      <c r="M782" s="41">
        <f t="shared" ref="M782:M787" si="804">F782*B782</f>
        <v>163.779</v>
      </c>
      <c r="N782" s="41">
        <f t="shared" ref="N782:N787" si="805">G782*B782</f>
        <v>1171.9769999999999</v>
      </c>
      <c r="O782" s="41"/>
      <c r="P782" s="41">
        <f t="shared" si="774"/>
        <v>0.22896164365228244</v>
      </c>
      <c r="Q782" s="40">
        <f t="shared" ref="Q782:Q788" si="806">I782</f>
        <v>4632.6099999999997</v>
      </c>
      <c r="R782" s="51">
        <v>1060.69</v>
      </c>
      <c r="S782" s="41">
        <f t="shared" ref="S782:S787" si="807">R782-T782-U782-V782-W782-X782</f>
        <v>122.72305293344368</v>
      </c>
      <c r="T782" s="41">
        <f t="shared" ref="T782:T787" si="808">P782*K782</f>
        <v>423.20423054606368</v>
      </c>
      <c r="U782" s="41">
        <f t="shared" ref="U782:U787" si="809">L782*P782</f>
        <v>208.92360748476563</v>
      </c>
      <c r="V782" s="41">
        <f t="shared" ref="V782:V787" si="810">P782*M782</f>
        <v>37.499109035727166</v>
      </c>
      <c r="W782" s="51"/>
      <c r="X782" s="51">
        <v>268.33999999999997</v>
      </c>
      <c r="Y782" s="41"/>
      <c r="Z782" s="40">
        <f t="shared" ref="Z782:Z787" si="811">SUM(S782:Y782)</f>
        <v>1060.6900000000003</v>
      </c>
      <c r="AA782" s="54">
        <f t="shared" ref="AA782:AA787" si="812">Z782-AB782-AC782-AD782-AE782-AF782</f>
        <v>-3.556838030828942</v>
      </c>
      <c r="AB782" s="54">
        <f t="shared" ref="AB782:AC787" si="813">T782</f>
        <v>423.20423054606368</v>
      </c>
      <c r="AC782" s="54">
        <f t="shared" si="813"/>
        <v>208.92360748476563</v>
      </c>
      <c r="AD782" s="54">
        <f t="shared" ref="AD782:AD787" si="814">M782</f>
        <v>163.779</v>
      </c>
      <c r="AE782" s="54">
        <f t="shared" ref="AE782:AF787" si="815">W782</f>
        <v>0</v>
      </c>
      <c r="AF782" s="54">
        <f t="shared" si="815"/>
        <v>268.33999999999997</v>
      </c>
      <c r="AG782" s="54"/>
      <c r="AH782" s="42">
        <f t="shared" ref="AH782:AH787" si="816">SUM(AA782:AG782)</f>
        <v>1060.6900000000003</v>
      </c>
      <c r="AI782" s="56">
        <f t="shared" ref="AI782:AI787" si="817">I782-Z782</f>
        <v>3571.9199999999992</v>
      </c>
    </row>
    <row r="783" spans="1:35" x14ac:dyDescent="0.25">
      <c r="A783" s="31">
        <v>13</v>
      </c>
      <c r="B783" s="52"/>
      <c r="C783" s="33"/>
      <c r="D783" s="33"/>
      <c r="E783" s="33"/>
      <c r="F783" s="35"/>
      <c r="G783" s="35"/>
      <c r="H783" s="35"/>
      <c r="I783" s="51"/>
      <c r="J783" s="41">
        <f t="shared" si="801"/>
        <v>0</v>
      </c>
      <c r="K783" s="41">
        <f t="shared" si="802"/>
        <v>0</v>
      </c>
      <c r="L783" s="41">
        <f t="shared" si="803"/>
        <v>0</v>
      </c>
      <c r="M783" s="41">
        <f t="shared" si="804"/>
        <v>0</v>
      </c>
      <c r="N783" s="41">
        <f t="shared" si="805"/>
        <v>0</v>
      </c>
      <c r="O783" s="41"/>
      <c r="P783" s="41"/>
      <c r="Q783" s="40">
        <f t="shared" si="806"/>
        <v>0</v>
      </c>
      <c r="R783" s="51"/>
      <c r="S783" s="41">
        <f t="shared" si="807"/>
        <v>0</v>
      </c>
      <c r="T783" s="41">
        <f t="shared" si="808"/>
        <v>0</v>
      </c>
      <c r="U783" s="41">
        <f t="shared" si="809"/>
        <v>0</v>
      </c>
      <c r="V783" s="41">
        <f t="shared" si="810"/>
        <v>0</v>
      </c>
      <c r="W783" s="51"/>
      <c r="X783" s="51"/>
      <c r="Y783" s="41"/>
      <c r="Z783" s="40">
        <f t="shared" si="811"/>
        <v>0</v>
      </c>
      <c r="AA783" s="54">
        <f t="shared" si="812"/>
        <v>0</v>
      </c>
      <c r="AB783" s="54">
        <f t="shared" si="813"/>
        <v>0</v>
      </c>
      <c r="AC783" s="54">
        <f t="shared" si="813"/>
        <v>0</v>
      </c>
      <c r="AD783" s="54">
        <f t="shared" si="814"/>
        <v>0</v>
      </c>
      <c r="AE783" s="54">
        <f t="shared" si="815"/>
        <v>0</v>
      </c>
      <c r="AF783" s="54">
        <f t="shared" si="815"/>
        <v>0</v>
      </c>
      <c r="AG783" s="54"/>
      <c r="AH783" s="42">
        <f t="shared" si="816"/>
        <v>0</v>
      </c>
      <c r="AI783" s="56">
        <f t="shared" si="817"/>
        <v>0</v>
      </c>
    </row>
    <row r="784" spans="1:35" x14ac:dyDescent="0.25">
      <c r="A784" s="31">
        <v>15</v>
      </c>
      <c r="B784" s="52">
        <v>603.4</v>
      </c>
      <c r="C784" s="33">
        <v>2.2999999999999998</v>
      </c>
      <c r="D784" s="33">
        <v>9.02</v>
      </c>
      <c r="E784" s="33">
        <v>3.75</v>
      </c>
      <c r="F784" s="35">
        <v>0.77</v>
      </c>
      <c r="G784" s="35"/>
      <c r="H784" s="35"/>
      <c r="I784" s="51">
        <v>9515.64</v>
      </c>
      <c r="J784" s="41">
        <f t="shared" si="801"/>
        <v>1345.6039999999998</v>
      </c>
      <c r="K784" s="41">
        <f t="shared" si="802"/>
        <v>5442.6679999999997</v>
      </c>
      <c r="L784" s="41">
        <f t="shared" si="803"/>
        <v>2262.75</v>
      </c>
      <c r="M784" s="41">
        <f t="shared" si="804"/>
        <v>464.61799999999999</v>
      </c>
      <c r="N784" s="41">
        <f t="shared" si="805"/>
        <v>0</v>
      </c>
      <c r="O784" s="41"/>
      <c r="P784" s="41">
        <f t="shared" si="774"/>
        <v>0.64882341072171712</v>
      </c>
      <c r="Q784" s="40">
        <f t="shared" si="806"/>
        <v>9515.64</v>
      </c>
      <c r="R784" s="51">
        <v>6173.97</v>
      </c>
      <c r="S784" s="41">
        <f t="shared" si="807"/>
        <v>873.05937676078554</v>
      </c>
      <c r="T784" s="41">
        <f t="shared" si="808"/>
        <v>3531.3304151859465</v>
      </c>
      <c r="U784" s="41">
        <f t="shared" si="809"/>
        <v>1468.1251726105654</v>
      </c>
      <c r="V784" s="41">
        <f t="shared" si="810"/>
        <v>301.45503544270275</v>
      </c>
      <c r="W784" s="51"/>
      <c r="X784" s="51"/>
      <c r="Y784" s="41"/>
      <c r="Z784" s="40">
        <f t="shared" si="811"/>
        <v>6173.97</v>
      </c>
      <c r="AA784" s="54">
        <f t="shared" si="812"/>
        <v>709.89641220348835</v>
      </c>
      <c r="AB784" s="54">
        <f t="shared" si="813"/>
        <v>3531.3304151859465</v>
      </c>
      <c r="AC784" s="54">
        <f t="shared" si="813"/>
        <v>1468.1251726105654</v>
      </c>
      <c r="AD784" s="54">
        <f t="shared" si="814"/>
        <v>464.61799999999999</v>
      </c>
      <c r="AE784" s="54">
        <f t="shared" si="815"/>
        <v>0</v>
      </c>
      <c r="AF784" s="54">
        <f t="shared" si="815"/>
        <v>0</v>
      </c>
      <c r="AG784" s="54"/>
      <c r="AH784" s="42">
        <f t="shared" si="816"/>
        <v>6173.9700000000012</v>
      </c>
      <c r="AI784" s="56">
        <f t="shared" si="817"/>
        <v>3341.6699999999992</v>
      </c>
    </row>
    <row r="785" spans="1:35" x14ac:dyDescent="0.25">
      <c r="A785" s="31">
        <v>16</v>
      </c>
      <c r="B785" s="52">
        <v>127.5</v>
      </c>
      <c r="C785" s="33">
        <v>2.2999999999999998</v>
      </c>
      <c r="D785" s="33">
        <v>8.6999999999999993</v>
      </c>
      <c r="E785" s="33">
        <v>3</v>
      </c>
      <c r="F785" s="35">
        <v>0.77</v>
      </c>
      <c r="G785" s="35"/>
      <c r="H785" s="35"/>
      <c r="I785" s="51">
        <v>1898.48</v>
      </c>
      <c r="J785" s="41">
        <f t="shared" si="801"/>
        <v>308.55500000000001</v>
      </c>
      <c r="K785" s="41">
        <f t="shared" si="802"/>
        <v>1109.25</v>
      </c>
      <c r="L785" s="41">
        <f t="shared" si="803"/>
        <v>382.5</v>
      </c>
      <c r="M785" s="41">
        <f t="shared" si="804"/>
        <v>98.174999999999997</v>
      </c>
      <c r="N785" s="41">
        <f t="shared" si="805"/>
        <v>0</v>
      </c>
      <c r="O785" s="41"/>
      <c r="P785" s="41">
        <f t="shared" si="774"/>
        <v>1.2813197926762463</v>
      </c>
      <c r="Q785" s="40">
        <f t="shared" si="806"/>
        <v>1898.48</v>
      </c>
      <c r="R785" s="51">
        <v>2432.56</v>
      </c>
      <c r="S785" s="41">
        <f t="shared" si="807"/>
        <v>395.35762862921899</v>
      </c>
      <c r="T785" s="41">
        <f t="shared" si="808"/>
        <v>1421.3039800261263</v>
      </c>
      <c r="U785" s="41">
        <f t="shared" si="809"/>
        <v>490.10482069866418</v>
      </c>
      <c r="V785" s="41">
        <f t="shared" si="810"/>
        <v>125.79357064599047</v>
      </c>
      <c r="W785" s="51"/>
      <c r="X785" s="51"/>
      <c r="Y785" s="41"/>
      <c r="Z785" s="40">
        <f t="shared" si="811"/>
        <v>2432.56</v>
      </c>
      <c r="AA785" s="54">
        <f t="shared" si="812"/>
        <v>422.97619927520947</v>
      </c>
      <c r="AB785" s="54">
        <f t="shared" si="813"/>
        <v>1421.3039800261263</v>
      </c>
      <c r="AC785" s="54">
        <f t="shared" si="813"/>
        <v>490.10482069866418</v>
      </c>
      <c r="AD785" s="54">
        <f t="shared" si="814"/>
        <v>98.174999999999997</v>
      </c>
      <c r="AE785" s="54">
        <f t="shared" si="815"/>
        <v>0</v>
      </c>
      <c r="AF785" s="54">
        <f t="shared" si="815"/>
        <v>0</v>
      </c>
      <c r="AG785" s="54"/>
      <c r="AH785" s="42">
        <f t="shared" si="816"/>
        <v>2432.56</v>
      </c>
      <c r="AI785" s="56">
        <f t="shared" si="817"/>
        <v>-534.07999999999993</v>
      </c>
    </row>
    <row r="786" spans="1:35" x14ac:dyDescent="0.25">
      <c r="A786" s="31">
        <v>17</v>
      </c>
      <c r="B786" s="52">
        <v>130</v>
      </c>
      <c r="C786" s="33">
        <v>2.2999999999999998</v>
      </c>
      <c r="D786" s="33">
        <v>9.0500000000000007</v>
      </c>
      <c r="E786" s="33">
        <v>3.25</v>
      </c>
      <c r="F786" s="35">
        <v>0.77</v>
      </c>
      <c r="G786" s="35"/>
      <c r="H786" s="35"/>
      <c r="I786" s="51">
        <v>1983.8</v>
      </c>
      <c r="J786" s="41">
        <f t="shared" si="801"/>
        <v>284.69999999999993</v>
      </c>
      <c r="K786" s="41">
        <f t="shared" si="802"/>
        <v>1176.5</v>
      </c>
      <c r="L786" s="41">
        <f t="shared" si="803"/>
        <v>422.5</v>
      </c>
      <c r="M786" s="41">
        <f t="shared" si="804"/>
        <v>100.10000000000001</v>
      </c>
      <c r="N786" s="41">
        <f t="shared" si="805"/>
        <v>0</v>
      </c>
      <c r="O786" s="41"/>
      <c r="P786" s="41">
        <f t="shared" si="774"/>
        <v>1</v>
      </c>
      <c r="Q786" s="40">
        <f t="shared" si="806"/>
        <v>1983.8</v>
      </c>
      <c r="R786" s="51">
        <v>1983.8</v>
      </c>
      <c r="S786" s="41">
        <f t="shared" si="807"/>
        <v>284.69999999999993</v>
      </c>
      <c r="T786" s="41">
        <f t="shared" si="808"/>
        <v>1176.5</v>
      </c>
      <c r="U786" s="41">
        <f t="shared" si="809"/>
        <v>422.5</v>
      </c>
      <c r="V786" s="41">
        <f t="shared" si="810"/>
        <v>100.10000000000001</v>
      </c>
      <c r="W786" s="51"/>
      <c r="X786" s="51"/>
      <c r="Y786" s="41"/>
      <c r="Z786" s="40">
        <f t="shared" si="811"/>
        <v>1983.7999999999997</v>
      </c>
      <c r="AA786" s="54">
        <f t="shared" si="812"/>
        <v>284.6999999999997</v>
      </c>
      <c r="AB786" s="54">
        <f t="shared" si="813"/>
        <v>1176.5</v>
      </c>
      <c r="AC786" s="54">
        <f t="shared" si="813"/>
        <v>422.5</v>
      </c>
      <c r="AD786" s="54">
        <f t="shared" si="814"/>
        <v>100.10000000000001</v>
      </c>
      <c r="AE786" s="54">
        <f t="shared" si="815"/>
        <v>0</v>
      </c>
      <c r="AF786" s="54">
        <f t="shared" si="815"/>
        <v>0</v>
      </c>
      <c r="AG786" s="54"/>
      <c r="AH786" s="42">
        <f t="shared" si="816"/>
        <v>1983.7999999999997</v>
      </c>
      <c r="AI786" s="56">
        <f t="shared" si="817"/>
        <v>0</v>
      </c>
    </row>
    <row r="787" spans="1:35" x14ac:dyDescent="0.25">
      <c r="A787" s="31" t="s">
        <v>38</v>
      </c>
      <c r="B787" s="52">
        <v>160.30000000000001</v>
      </c>
      <c r="C787" s="33">
        <v>2.2999999999999998</v>
      </c>
      <c r="D787" s="33">
        <v>9.6</v>
      </c>
      <c r="E787" s="33">
        <v>1.51</v>
      </c>
      <c r="F787" s="35">
        <v>0.77</v>
      </c>
      <c r="G787" s="35"/>
      <c r="H787" s="35"/>
      <c r="I787" s="51">
        <v>2245.8000000000002</v>
      </c>
      <c r="J787" s="41">
        <f t="shared" si="801"/>
        <v>341.43600000000004</v>
      </c>
      <c r="K787" s="41">
        <f t="shared" si="802"/>
        <v>1538.88</v>
      </c>
      <c r="L787" s="41">
        <f t="shared" si="803"/>
        <v>242.05300000000003</v>
      </c>
      <c r="M787" s="41">
        <f t="shared" si="804"/>
        <v>123.43100000000001</v>
      </c>
      <c r="N787" s="41">
        <f t="shared" si="805"/>
        <v>0</v>
      </c>
      <c r="O787" s="41"/>
      <c r="P787" s="41">
        <f t="shared" si="774"/>
        <v>0.69182919227001505</v>
      </c>
      <c r="Q787" s="40">
        <f t="shared" si="806"/>
        <v>2245.8000000000002</v>
      </c>
      <c r="R787" s="51">
        <v>1553.71</v>
      </c>
      <c r="S787" s="41">
        <f t="shared" si="807"/>
        <v>236.21539209190496</v>
      </c>
      <c r="T787" s="41">
        <f t="shared" si="808"/>
        <v>1064.6421074004809</v>
      </c>
      <c r="U787" s="41">
        <f t="shared" si="809"/>
        <v>167.45933147653398</v>
      </c>
      <c r="V787" s="41">
        <f t="shared" si="810"/>
        <v>85.393169031080234</v>
      </c>
      <c r="W787" s="51"/>
      <c r="X787" s="51"/>
      <c r="Y787" s="41"/>
      <c r="Z787" s="40">
        <f t="shared" si="811"/>
        <v>1553.7100000000003</v>
      </c>
      <c r="AA787" s="54">
        <f t="shared" si="812"/>
        <v>198.1775611229854</v>
      </c>
      <c r="AB787" s="54">
        <f t="shared" si="813"/>
        <v>1064.6421074004809</v>
      </c>
      <c r="AC787" s="54">
        <f t="shared" si="813"/>
        <v>167.45933147653398</v>
      </c>
      <c r="AD787" s="54">
        <f t="shared" si="814"/>
        <v>123.43100000000001</v>
      </c>
      <c r="AE787" s="54">
        <f t="shared" si="815"/>
        <v>0</v>
      </c>
      <c r="AF787" s="54">
        <f t="shared" si="815"/>
        <v>0</v>
      </c>
      <c r="AG787" s="54"/>
      <c r="AH787" s="42">
        <f t="shared" si="816"/>
        <v>1553.7100000000005</v>
      </c>
      <c r="AI787" s="56">
        <f t="shared" si="817"/>
        <v>692.08999999999992</v>
      </c>
    </row>
    <row r="788" spans="1:35" x14ac:dyDescent="0.25">
      <c r="A788" s="32" t="s">
        <v>37</v>
      </c>
      <c r="B788" s="39">
        <f>SUM(B782:B787)</f>
        <v>1233.8999999999999</v>
      </c>
      <c r="C788" s="33"/>
      <c r="D788" s="34"/>
      <c r="E788" s="34"/>
      <c r="F788" s="35"/>
      <c r="G788" s="35"/>
      <c r="H788" s="35"/>
      <c r="I788" s="43">
        <f t="shared" ref="I788" si="818">SUM(I782:I787)</f>
        <v>20276.329999999998</v>
      </c>
      <c r="J788" s="43">
        <f t="shared" ref="J788:O788" si="819">SUM(J782:J787)</f>
        <v>2816.3029999999999</v>
      </c>
      <c r="K788" s="43">
        <f t="shared" si="819"/>
        <v>11115.661</v>
      </c>
      <c r="L788" s="43">
        <f t="shared" si="819"/>
        <v>4222.2860000000001</v>
      </c>
      <c r="M788" s="43">
        <f t="shared" si="819"/>
        <v>950.10299999999995</v>
      </c>
      <c r="N788" s="43">
        <f t="shared" si="819"/>
        <v>1171.9769999999999</v>
      </c>
      <c r="O788" s="43">
        <f t="shared" si="819"/>
        <v>0</v>
      </c>
      <c r="P788" s="41">
        <f t="shared" si="774"/>
        <v>0.65123866103974437</v>
      </c>
      <c r="Q788" s="40">
        <f t="shared" si="806"/>
        <v>20276.329999999998</v>
      </c>
      <c r="R788" s="43">
        <f>SUM(R782:R787)</f>
        <v>13204.73</v>
      </c>
      <c r="S788" s="43">
        <f>SUM(S782:S787)</f>
        <v>1912.0554504153529</v>
      </c>
      <c r="T788" s="43">
        <f>SUM(T782:T787)</f>
        <v>7616.980733158618</v>
      </c>
      <c r="U788" s="43">
        <f>SUM(U782:U787)</f>
        <v>2757.1129322705292</v>
      </c>
      <c r="V788" s="43">
        <f>SUM(V782:V787)</f>
        <v>650.24088415550057</v>
      </c>
      <c r="W788" s="43">
        <f t="shared" ref="W788:X788" si="820">SUM(W782:W787)</f>
        <v>0</v>
      </c>
      <c r="X788" s="43">
        <f t="shared" si="820"/>
        <v>268.33999999999997</v>
      </c>
      <c r="Y788" s="41"/>
      <c r="Z788" s="40">
        <f t="shared" ref="Z788:AF788" si="821">SUM(Z782:Z787)</f>
        <v>13204.730000000001</v>
      </c>
      <c r="AA788" s="55">
        <f t="shared" si="821"/>
        <v>1612.1933345708539</v>
      </c>
      <c r="AB788" s="55">
        <f t="shared" si="821"/>
        <v>7616.980733158618</v>
      </c>
      <c r="AC788" s="55">
        <f t="shared" si="821"/>
        <v>2757.1129322705292</v>
      </c>
      <c r="AD788" s="55">
        <f t="shared" si="821"/>
        <v>950.10299999999995</v>
      </c>
      <c r="AE788" s="55">
        <f t="shared" si="821"/>
        <v>0</v>
      </c>
      <c r="AF788" s="55">
        <f t="shared" si="821"/>
        <v>268.33999999999997</v>
      </c>
      <c r="AG788" s="54"/>
      <c r="AH788" s="42">
        <f>SUM(AH782:AH787)</f>
        <v>13204.730000000001</v>
      </c>
      <c r="AI788" s="56">
        <f>SUM(AI782:AI787)</f>
        <v>7071.5999999999985</v>
      </c>
    </row>
    <row r="789" spans="1:35" x14ac:dyDescent="0.25">
      <c r="A789" t="s">
        <v>40</v>
      </c>
      <c r="G789" s="65"/>
      <c r="O789" s="65"/>
      <c r="P789" s="41"/>
      <c r="Q789" s="87"/>
      <c r="R789" s="65"/>
      <c r="S789" s="65"/>
    </row>
    <row r="790" spans="1:35" x14ac:dyDescent="0.25">
      <c r="A790" s="31">
        <v>2</v>
      </c>
      <c r="B790" s="52">
        <v>418.2</v>
      </c>
      <c r="C790" s="33">
        <v>2.2999999999999998</v>
      </c>
      <c r="D790" s="33">
        <v>8.86</v>
      </c>
      <c r="E790" s="33">
        <v>3.15</v>
      </c>
      <c r="F790" s="35">
        <v>0.77</v>
      </c>
      <c r="G790" s="35"/>
      <c r="H790" s="35"/>
      <c r="I790" s="51">
        <v>6302.28</v>
      </c>
      <c r="J790" s="41">
        <f>I790-K790-L790-M790-N790</f>
        <v>957.68400000000031</v>
      </c>
      <c r="K790" s="41">
        <f>B790*D790</f>
        <v>3705.2519999999995</v>
      </c>
      <c r="L790" s="41">
        <f>E790*B790</f>
        <v>1317.33</v>
      </c>
      <c r="M790" s="41">
        <f>F790*B790</f>
        <v>322.01400000000001</v>
      </c>
      <c r="N790" s="41">
        <v>0</v>
      </c>
      <c r="O790" s="41"/>
      <c r="P790" s="41">
        <f t="shared" si="774"/>
        <v>1.5989737047544699</v>
      </c>
      <c r="Q790" s="40">
        <f t="shared" ref="Q790:Q808" si="822">I790</f>
        <v>6302.28</v>
      </c>
      <c r="R790" s="51">
        <v>10077.18</v>
      </c>
      <c r="S790" s="41">
        <f>R790-T790-U790-V790-W790-X790</f>
        <v>1531.3115334640806</v>
      </c>
      <c r="T790" s="41">
        <f>P790*K790</f>
        <v>5924.6005174889078</v>
      </c>
      <c r="U790" s="41">
        <f>L790*P790</f>
        <v>2106.3760304842058</v>
      </c>
      <c r="V790" s="41">
        <f>P790*M790</f>
        <v>514.89191856280593</v>
      </c>
      <c r="W790" s="51"/>
      <c r="X790" s="51"/>
      <c r="Y790" s="41"/>
      <c r="Z790" s="40">
        <f>SUM(S790:Y790)</f>
        <v>10077.18</v>
      </c>
      <c r="AA790" s="54">
        <f>Z790-AB790-AC790-AD790-AE790-AF790</f>
        <v>1724.1894520268866</v>
      </c>
      <c r="AB790" s="54">
        <f t="shared" ref="AB790:AC793" si="823">T790</f>
        <v>5924.6005174889078</v>
      </c>
      <c r="AC790" s="54">
        <f t="shared" si="823"/>
        <v>2106.3760304842058</v>
      </c>
      <c r="AD790" s="54">
        <f>M790</f>
        <v>322.01400000000001</v>
      </c>
      <c r="AE790" s="54">
        <f t="shared" ref="AE790:AF793" si="824">W790</f>
        <v>0</v>
      </c>
      <c r="AF790" s="54">
        <f t="shared" si="824"/>
        <v>0</v>
      </c>
      <c r="AG790" s="54"/>
      <c r="AH790" s="42">
        <f>SUM(AA790:AG790)</f>
        <v>10077.179999999998</v>
      </c>
      <c r="AI790" s="56">
        <f>I790-Z790</f>
        <v>-3774.9000000000005</v>
      </c>
    </row>
    <row r="791" spans="1:35" x14ac:dyDescent="0.25">
      <c r="A791" s="31">
        <v>14</v>
      </c>
      <c r="B791" s="52">
        <v>277.60000000000002</v>
      </c>
      <c r="C791" s="33">
        <v>2.2999999999999998</v>
      </c>
      <c r="D791" s="33">
        <v>8.9</v>
      </c>
      <c r="E791" s="33">
        <v>2.95</v>
      </c>
      <c r="F791" s="35">
        <v>0.77</v>
      </c>
      <c r="G791" s="35"/>
      <c r="H791" s="35"/>
      <c r="I791" s="51">
        <v>4191.76</v>
      </c>
      <c r="J791" s="41">
        <f>I791-K791-L791-M791-N791</f>
        <v>688.44799999999987</v>
      </c>
      <c r="K791" s="41">
        <f>B791*D791</f>
        <v>2470.6400000000003</v>
      </c>
      <c r="L791" s="41">
        <f>E791*B791</f>
        <v>818.92000000000007</v>
      </c>
      <c r="M791" s="41">
        <f>F791*B791</f>
        <v>213.75200000000001</v>
      </c>
      <c r="N791" s="41">
        <f>G791*B791</f>
        <v>0</v>
      </c>
      <c r="O791" s="41"/>
      <c r="P791" s="41">
        <f t="shared" si="774"/>
        <v>0</v>
      </c>
      <c r="Q791" s="40">
        <f t="shared" si="822"/>
        <v>4191.76</v>
      </c>
      <c r="R791" s="51"/>
      <c r="S791" s="41">
        <f>R791-T791-U791-V791-W791-X791</f>
        <v>0</v>
      </c>
      <c r="T791" s="41">
        <f>P791*K791</f>
        <v>0</v>
      </c>
      <c r="U791" s="41">
        <f>L791*P791</f>
        <v>0</v>
      </c>
      <c r="V791" s="41">
        <f>P791*M791</f>
        <v>0</v>
      </c>
      <c r="W791" s="51"/>
      <c r="X791" s="51"/>
      <c r="Y791" s="41"/>
      <c r="Z791" s="40">
        <f>SUM(S791:Y791)</f>
        <v>0</v>
      </c>
      <c r="AA791" s="54">
        <f>Z791-AB791-AC791-AD791-AE791-AF791</f>
        <v>-213.75200000000001</v>
      </c>
      <c r="AB791" s="54">
        <f t="shared" si="823"/>
        <v>0</v>
      </c>
      <c r="AC791" s="54">
        <f t="shared" si="823"/>
        <v>0</v>
      </c>
      <c r="AD791" s="54">
        <f>M791</f>
        <v>213.75200000000001</v>
      </c>
      <c r="AE791" s="54">
        <f t="shared" si="824"/>
        <v>0</v>
      </c>
      <c r="AF791" s="54">
        <f t="shared" si="824"/>
        <v>0</v>
      </c>
      <c r="AG791" s="54"/>
      <c r="AH791" s="42">
        <f>SUM(AA791:AG791)</f>
        <v>0</v>
      </c>
      <c r="AI791" s="56">
        <f>I791-Z791</f>
        <v>4191.76</v>
      </c>
    </row>
    <row r="792" spans="1:35" x14ac:dyDescent="0.25">
      <c r="A792" s="31">
        <v>6</v>
      </c>
      <c r="B792" s="52">
        <v>124</v>
      </c>
      <c r="C792" s="33">
        <v>2.2999999999999998</v>
      </c>
      <c r="D792" s="33">
        <v>9.1999999999999993</v>
      </c>
      <c r="E792" s="33">
        <v>3.02</v>
      </c>
      <c r="F792" s="35">
        <v>0.77</v>
      </c>
      <c r="G792" s="35"/>
      <c r="H792" s="35"/>
      <c r="I792" s="51">
        <v>1837.68</v>
      </c>
      <c r="J792" s="41">
        <f>I792-K792-L792-M792-N792</f>
        <v>226.92000000000007</v>
      </c>
      <c r="K792" s="41">
        <f>B792*D792</f>
        <v>1140.8</v>
      </c>
      <c r="L792" s="41">
        <f>E792*B792</f>
        <v>374.48</v>
      </c>
      <c r="M792" s="41">
        <f>F792*B792</f>
        <v>95.48</v>
      </c>
      <c r="N792" s="41">
        <f>G792*B792</f>
        <v>0</v>
      </c>
      <c r="O792" s="41"/>
      <c r="P792" s="41">
        <f t="shared" si="774"/>
        <v>0</v>
      </c>
      <c r="Q792" s="40">
        <f t="shared" si="822"/>
        <v>1837.68</v>
      </c>
      <c r="R792" s="51"/>
      <c r="S792" s="41">
        <f>R792-T792-U792-V792-W792-X792</f>
        <v>0</v>
      </c>
      <c r="T792" s="41">
        <f>P792*K792</f>
        <v>0</v>
      </c>
      <c r="U792" s="41">
        <f>L792*P792</f>
        <v>0</v>
      </c>
      <c r="V792" s="41">
        <f>P792*M792</f>
        <v>0</v>
      </c>
      <c r="W792" s="51"/>
      <c r="X792" s="51"/>
      <c r="Y792" s="41"/>
      <c r="Z792" s="40">
        <f>SUM(S792:Y792)</f>
        <v>0</v>
      </c>
      <c r="AA792" s="54">
        <f>Z792-AB792-AC792-AD792-AE792-AF792</f>
        <v>-95.48</v>
      </c>
      <c r="AB792" s="54">
        <f t="shared" si="823"/>
        <v>0</v>
      </c>
      <c r="AC792" s="54">
        <f t="shared" si="823"/>
        <v>0</v>
      </c>
      <c r="AD792" s="54">
        <f>M792</f>
        <v>95.48</v>
      </c>
      <c r="AE792" s="54">
        <f t="shared" si="824"/>
        <v>0</v>
      </c>
      <c r="AF792" s="54">
        <f t="shared" si="824"/>
        <v>0</v>
      </c>
      <c r="AG792" s="54"/>
      <c r="AH792" s="42">
        <f>SUM(AA792:AG792)</f>
        <v>0</v>
      </c>
      <c r="AI792" s="56">
        <f>I792-Z792</f>
        <v>1837.68</v>
      </c>
    </row>
    <row r="793" spans="1:35" x14ac:dyDescent="0.25">
      <c r="A793" s="31">
        <v>24</v>
      </c>
      <c r="B793" s="52"/>
      <c r="C793" s="33"/>
      <c r="D793" s="33"/>
      <c r="E793" s="33"/>
      <c r="F793" s="35"/>
      <c r="G793" s="35"/>
      <c r="H793" s="35"/>
      <c r="I793" s="51"/>
      <c r="J793" s="41">
        <f>I793-K793-L793-M793-N793</f>
        <v>0</v>
      </c>
      <c r="K793" s="41">
        <f>B793*D793</f>
        <v>0</v>
      </c>
      <c r="L793" s="41">
        <f>E793*B793</f>
        <v>0</v>
      </c>
      <c r="M793" s="41">
        <f>F793*B793</f>
        <v>0</v>
      </c>
      <c r="N793" s="41">
        <f>G793*B793</f>
        <v>0</v>
      </c>
      <c r="O793" s="41"/>
      <c r="P793" s="41"/>
      <c r="Q793" s="40">
        <f t="shared" si="822"/>
        <v>0</v>
      </c>
      <c r="R793" s="51"/>
      <c r="S793" s="41">
        <f>R793-T793-U793-V793-W793-X793</f>
        <v>0</v>
      </c>
      <c r="T793" s="41">
        <f>P793*K793</f>
        <v>0</v>
      </c>
      <c r="U793" s="41">
        <f>L793*P793</f>
        <v>0</v>
      </c>
      <c r="V793" s="41">
        <f>P793*M793</f>
        <v>0</v>
      </c>
      <c r="W793" s="51"/>
      <c r="X793" s="51"/>
      <c r="Y793" s="41"/>
      <c r="Z793" s="40">
        <f>SUM(S793:Y793)</f>
        <v>0</v>
      </c>
      <c r="AA793" s="54">
        <f>Z793-AB793-AC793-AD793-AE793-AF793</f>
        <v>0</v>
      </c>
      <c r="AB793" s="54">
        <f t="shared" si="823"/>
        <v>0</v>
      </c>
      <c r="AC793" s="54">
        <f t="shared" si="823"/>
        <v>0</v>
      </c>
      <c r="AD793" s="54">
        <f>M793</f>
        <v>0</v>
      </c>
      <c r="AE793" s="54">
        <f t="shared" si="824"/>
        <v>0</v>
      </c>
      <c r="AF793" s="54">
        <f t="shared" si="824"/>
        <v>0</v>
      </c>
      <c r="AG793" s="54"/>
      <c r="AH793" s="42">
        <f>SUM(AA793:AG793)</f>
        <v>0</v>
      </c>
      <c r="AI793" s="56">
        <f>I793-Z793</f>
        <v>0</v>
      </c>
    </row>
    <row r="794" spans="1:35" x14ac:dyDescent="0.25">
      <c r="A794" s="32" t="s">
        <v>37</v>
      </c>
      <c r="B794" s="39">
        <f>SUM(B790:B793)</f>
        <v>819.8</v>
      </c>
      <c r="C794" s="33"/>
      <c r="D794" s="34"/>
      <c r="E794" s="34"/>
      <c r="F794" s="35"/>
      <c r="G794" s="35"/>
      <c r="H794" s="35"/>
      <c r="I794" s="43">
        <f>SUM(I790:I793)</f>
        <v>12331.720000000001</v>
      </c>
      <c r="J794" s="43">
        <f t="shared" ref="J794:O794" si="825">SUM(J790:J793)</f>
        <v>1873.0520000000001</v>
      </c>
      <c r="K794" s="43">
        <f t="shared" si="825"/>
        <v>7316.692</v>
      </c>
      <c r="L794" s="43">
        <f t="shared" si="825"/>
        <v>2510.73</v>
      </c>
      <c r="M794" s="43">
        <f t="shared" si="825"/>
        <v>631.24600000000009</v>
      </c>
      <c r="N794" s="43">
        <f t="shared" si="825"/>
        <v>0</v>
      </c>
      <c r="O794" s="43">
        <f t="shared" si="825"/>
        <v>0</v>
      </c>
      <c r="P794" s="41">
        <f t="shared" si="774"/>
        <v>0.81717554404413972</v>
      </c>
      <c r="Q794" s="40">
        <f t="shared" si="822"/>
        <v>12331.720000000001</v>
      </c>
      <c r="R794" s="43">
        <f>SUM(R790:R793)</f>
        <v>10077.18</v>
      </c>
      <c r="S794" s="43">
        <f>SUM(S790:S793)</f>
        <v>1531.3115334640806</v>
      </c>
      <c r="T794" s="43">
        <f>SUM(T790:T793)</f>
        <v>5924.6005174889078</v>
      </c>
      <c r="U794" s="43">
        <f>SUM(U790:U793)</f>
        <v>2106.3760304842058</v>
      </c>
      <c r="V794" s="43">
        <f>SUM(V790:V793)</f>
        <v>514.89191856280593</v>
      </c>
      <c r="W794" s="43"/>
      <c r="X794" s="43"/>
      <c r="Y794" s="41"/>
      <c r="Z794" s="40">
        <f>SUM(Z790:Z793)</f>
        <v>10077.18</v>
      </c>
      <c r="AA794" s="55">
        <f>SUM(AA790:AA793)</f>
        <v>1414.9574520268866</v>
      </c>
      <c r="AB794" s="55">
        <f>SUM(AB790:AB793)</f>
        <v>5924.6005174889078</v>
      </c>
      <c r="AC794" s="55">
        <f>SUM(AC790:AC793)</f>
        <v>2106.3760304842058</v>
      </c>
      <c r="AD794" s="55">
        <f>SUM(AD790:AD793)</f>
        <v>631.24600000000009</v>
      </c>
      <c r="AE794" s="55">
        <f>SUM(AE792:AE793)</f>
        <v>0</v>
      </c>
      <c r="AF794" s="55">
        <f>SUM(AF790:AF793)</f>
        <v>0</v>
      </c>
      <c r="AG794" s="54"/>
      <c r="AH794" s="42">
        <f>SUM(AH790:AH793)</f>
        <v>10077.179999999998</v>
      </c>
      <c r="AI794" s="56">
        <f>SUM(AI790:AI793)</f>
        <v>2254.54</v>
      </c>
    </row>
    <row r="795" spans="1:35" x14ac:dyDescent="0.25">
      <c r="A795" t="s">
        <v>41</v>
      </c>
      <c r="G795" s="65"/>
      <c r="I795" t="s">
        <v>59</v>
      </c>
      <c r="N795" s="65"/>
      <c r="O795" s="65"/>
      <c r="P795" s="41"/>
      <c r="Q795" s="87" t="str">
        <f t="shared" si="822"/>
        <v xml:space="preserve"> </v>
      </c>
      <c r="R795" s="65"/>
      <c r="S795" s="65"/>
    </row>
    <row r="796" spans="1:35" x14ac:dyDescent="0.25">
      <c r="A796" s="31">
        <v>15</v>
      </c>
      <c r="B796" s="52">
        <v>61.8</v>
      </c>
      <c r="C796" s="33">
        <v>2.2999999999999998</v>
      </c>
      <c r="D796" s="33">
        <v>9.7100000000000009</v>
      </c>
      <c r="E796" s="33">
        <v>10</v>
      </c>
      <c r="F796" s="35">
        <v>0.77</v>
      </c>
      <c r="G796" s="35"/>
      <c r="H796" s="35"/>
      <c r="I796" s="51">
        <v>1431.29</v>
      </c>
      <c r="J796" s="41">
        <f t="shared" ref="J796:J801" si="826">I796-K796-L796-M796-N796</f>
        <v>165.62599999999998</v>
      </c>
      <c r="K796" s="41">
        <f t="shared" ref="K796:K801" si="827">B796*D796</f>
        <v>600.07799999999997</v>
      </c>
      <c r="L796" s="41">
        <f t="shared" ref="L796:L801" si="828">E796*B796</f>
        <v>618</v>
      </c>
      <c r="M796" s="41">
        <f t="shared" ref="M796:M801" si="829">F796*B796</f>
        <v>47.585999999999999</v>
      </c>
      <c r="N796" s="41">
        <f t="shared" ref="N796:N801" si="830">G796*B796</f>
        <v>0</v>
      </c>
      <c r="O796" s="41"/>
      <c r="P796" s="41">
        <f t="shared" si="774"/>
        <v>0</v>
      </c>
      <c r="Q796" s="40">
        <f t="shared" si="822"/>
        <v>1431.29</v>
      </c>
      <c r="R796" s="51"/>
      <c r="S796" s="41">
        <f>R796-T796-U796-V796-W796-X796</f>
        <v>0</v>
      </c>
      <c r="T796" s="41">
        <f t="shared" ref="T796:T802" si="831">P796*K796</f>
        <v>0</v>
      </c>
      <c r="U796" s="41">
        <f t="shared" ref="U796:U802" si="832">L796*P796</f>
        <v>0</v>
      </c>
      <c r="V796" s="41">
        <f t="shared" ref="V796:V807" si="833">P796*M796</f>
        <v>0</v>
      </c>
      <c r="W796" s="51"/>
      <c r="X796" s="51"/>
      <c r="Y796" s="41"/>
      <c r="Z796" s="40">
        <f t="shared" ref="Z796:Z804" si="834">SUM(S796:Y796)</f>
        <v>0</v>
      </c>
      <c r="AA796" s="54">
        <f t="shared" ref="AA796:AA807" si="835">Z796-AB796-AC796-AD796-AE796-AF796</f>
        <v>-47.585999999999999</v>
      </c>
      <c r="AB796" s="54">
        <f t="shared" ref="AB796:AC804" si="836">T796</f>
        <v>0</v>
      </c>
      <c r="AC796" s="54">
        <f t="shared" si="836"/>
        <v>0</v>
      </c>
      <c r="AD796" s="54">
        <f t="shared" ref="AD796:AD807" si="837">M796</f>
        <v>47.585999999999999</v>
      </c>
      <c r="AE796" s="54">
        <f t="shared" ref="AE796:AF804" si="838">W796</f>
        <v>0</v>
      </c>
      <c r="AF796" s="54">
        <f t="shared" si="838"/>
        <v>0</v>
      </c>
      <c r="AG796" s="54"/>
      <c r="AH796" s="42">
        <f t="shared" ref="AH796:AH801" si="839">SUM(AA796:AG796)</f>
        <v>0</v>
      </c>
      <c r="AI796" s="56">
        <f t="shared" ref="AI796:AI801" si="840">I796-Z796</f>
        <v>1431.29</v>
      </c>
    </row>
    <row r="797" spans="1:35" x14ac:dyDescent="0.25">
      <c r="A797" s="31">
        <v>17</v>
      </c>
      <c r="B797" s="52">
        <v>806</v>
      </c>
      <c r="C797" s="33">
        <v>2.2999999999999998</v>
      </c>
      <c r="D797" s="33">
        <v>8.89</v>
      </c>
      <c r="E797" s="33">
        <v>10</v>
      </c>
      <c r="F797" s="35">
        <v>0.77</v>
      </c>
      <c r="G797" s="35"/>
      <c r="H797" s="35"/>
      <c r="I797" s="51">
        <v>10510.24</v>
      </c>
      <c r="J797" s="41">
        <f t="shared" si="826"/>
        <v>-5335.72</v>
      </c>
      <c r="K797" s="41">
        <f t="shared" si="827"/>
        <v>7165.34</v>
      </c>
      <c r="L797" s="41">
        <f t="shared" si="828"/>
        <v>8060</v>
      </c>
      <c r="M797" s="41">
        <f t="shared" si="829"/>
        <v>620.62</v>
      </c>
      <c r="N797" s="41">
        <f t="shared" si="830"/>
        <v>0</v>
      </c>
      <c r="O797" s="41"/>
      <c r="P797" s="41">
        <f t="shared" si="774"/>
        <v>2</v>
      </c>
      <c r="Q797" s="40">
        <f t="shared" si="822"/>
        <v>10510.24</v>
      </c>
      <c r="R797" s="51">
        <v>21020.48</v>
      </c>
      <c r="S797" s="41">
        <f>R797-T797-U797-V797-W797-X797</f>
        <v>-10671.44</v>
      </c>
      <c r="T797" s="41">
        <f t="shared" si="831"/>
        <v>14330.68</v>
      </c>
      <c r="U797" s="41">
        <f t="shared" si="832"/>
        <v>16120</v>
      </c>
      <c r="V797" s="41">
        <f t="shared" si="833"/>
        <v>1241.24</v>
      </c>
      <c r="W797" s="51"/>
      <c r="X797" s="51"/>
      <c r="Y797" s="41"/>
      <c r="Z797" s="40">
        <f t="shared" si="834"/>
        <v>21020.48</v>
      </c>
      <c r="AA797" s="54">
        <f t="shared" si="835"/>
        <v>-10050.820000000002</v>
      </c>
      <c r="AB797" s="54">
        <f t="shared" si="836"/>
        <v>14330.68</v>
      </c>
      <c r="AC797" s="54">
        <f t="shared" si="836"/>
        <v>16120</v>
      </c>
      <c r="AD797" s="54">
        <f t="shared" si="837"/>
        <v>620.62</v>
      </c>
      <c r="AE797" s="54">
        <f t="shared" si="838"/>
        <v>0</v>
      </c>
      <c r="AF797" s="54">
        <f t="shared" si="838"/>
        <v>0</v>
      </c>
      <c r="AG797" s="54"/>
      <c r="AH797" s="42">
        <f t="shared" si="839"/>
        <v>21020.48</v>
      </c>
      <c r="AI797" s="56">
        <f t="shared" si="840"/>
        <v>-10510.24</v>
      </c>
    </row>
    <row r="798" spans="1:35" x14ac:dyDescent="0.25">
      <c r="A798" s="31">
        <v>18</v>
      </c>
      <c r="B798" s="52">
        <v>512.5</v>
      </c>
      <c r="C798" s="33">
        <v>2.48</v>
      </c>
      <c r="D798" s="33">
        <v>8.4</v>
      </c>
      <c r="E798" s="33">
        <v>3.59</v>
      </c>
      <c r="F798" s="35">
        <v>0.77</v>
      </c>
      <c r="G798" s="35">
        <v>5.51</v>
      </c>
      <c r="H798" s="35"/>
      <c r="I798" s="51">
        <v>10813.75</v>
      </c>
      <c r="J798" s="41">
        <f t="shared" si="826"/>
        <v>1450.375</v>
      </c>
      <c r="K798" s="41">
        <f t="shared" si="827"/>
        <v>4305</v>
      </c>
      <c r="L798" s="41">
        <f t="shared" si="828"/>
        <v>1839.875</v>
      </c>
      <c r="M798" s="41">
        <f t="shared" si="829"/>
        <v>394.625</v>
      </c>
      <c r="N798" s="41">
        <f t="shared" si="830"/>
        <v>2823.875</v>
      </c>
      <c r="O798" s="41"/>
      <c r="P798" s="41">
        <f t="shared" si="774"/>
        <v>1</v>
      </c>
      <c r="Q798" s="40">
        <f t="shared" si="822"/>
        <v>10813.75</v>
      </c>
      <c r="R798" s="51">
        <v>10813.75</v>
      </c>
      <c r="S798" s="41">
        <f>R798-T798-U798-V798-W798-X798</f>
        <v>1450.37</v>
      </c>
      <c r="T798" s="41">
        <f t="shared" si="831"/>
        <v>4305</v>
      </c>
      <c r="U798" s="41">
        <f t="shared" si="832"/>
        <v>1839.875</v>
      </c>
      <c r="V798" s="41">
        <f t="shared" si="833"/>
        <v>394.625</v>
      </c>
      <c r="W798" s="51"/>
      <c r="X798" s="51">
        <v>2823.88</v>
      </c>
      <c r="Y798" s="41"/>
      <c r="Z798" s="40">
        <f t="shared" si="834"/>
        <v>10813.75</v>
      </c>
      <c r="AA798" s="54">
        <f t="shared" si="835"/>
        <v>1450.37</v>
      </c>
      <c r="AB798" s="54">
        <f t="shared" si="836"/>
        <v>4305</v>
      </c>
      <c r="AC798" s="54">
        <f t="shared" si="836"/>
        <v>1839.875</v>
      </c>
      <c r="AD798" s="54">
        <f t="shared" si="837"/>
        <v>394.625</v>
      </c>
      <c r="AE798" s="54">
        <f t="shared" si="838"/>
        <v>0</v>
      </c>
      <c r="AF798" s="54">
        <f t="shared" si="838"/>
        <v>2823.88</v>
      </c>
      <c r="AG798" s="54"/>
      <c r="AH798" s="42">
        <f t="shared" si="839"/>
        <v>10813.75</v>
      </c>
      <c r="AI798" s="56">
        <f t="shared" si="840"/>
        <v>0</v>
      </c>
    </row>
    <row r="799" spans="1:35" x14ac:dyDescent="0.25">
      <c r="A799" s="31">
        <v>19</v>
      </c>
      <c r="B799" s="52">
        <v>490.1</v>
      </c>
      <c r="C799" s="33">
        <v>2.48</v>
      </c>
      <c r="D799" s="33">
        <v>9.3000000000000007</v>
      </c>
      <c r="E799" s="33">
        <v>4.09</v>
      </c>
      <c r="F799" s="35">
        <v>0.77</v>
      </c>
      <c r="G799" s="35">
        <v>5.51</v>
      </c>
      <c r="H799" s="35"/>
      <c r="I799" s="51">
        <v>10974.83</v>
      </c>
      <c r="J799" s="41">
        <f t="shared" si="826"/>
        <v>1332.3539999999998</v>
      </c>
      <c r="K799" s="41">
        <f t="shared" si="827"/>
        <v>4557.93</v>
      </c>
      <c r="L799" s="41">
        <f t="shared" si="828"/>
        <v>2004.509</v>
      </c>
      <c r="M799" s="41">
        <f t="shared" si="829"/>
        <v>377.37700000000001</v>
      </c>
      <c r="N799" s="41">
        <v>2702.66</v>
      </c>
      <c r="O799" s="41"/>
      <c r="P799" s="41">
        <f t="shared" si="774"/>
        <v>1.5052470061039671</v>
      </c>
      <c r="Q799" s="40">
        <f t="shared" si="822"/>
        <v>10974.83</v>
      </c>
      <c r="R799" s="51">
        <v>16519.830000000002</v>
      </c>
      <c r="S799" s="41">
        <f t="shared" ref="S799:S804" si="841">R799-T799-U799-V799-W799-X799</f>
        <v>2716.4327430875919</v>
      </c>
      <c r="T799" s="41">
        <f t="shared" si="831"/>
        <v>6860.8104865314554</v>
      </c>
      <c r="U799" s="41">
        <f t="shared" si="832"/>
        <v>3017.2811709584571</v>
      </c>
      <c r="V799" s="41">
        <f t="shared" si="833"/>
        <v>568.04559942249682</v>
      </c>
      <c r="W799" s="51"/>
      <c r="X799" s="51">
        <v>3357.26</v>
      </c>
      <c r="Y799" s="41"/>
      <c r="Z799" s="40">
        <f t="shared" si="834"/>
        <v>16519.830000000002</v>
      </c>
      <c r="AA799" s="54">
        <f t="shared" si="835"/>
        <v>2907.1013425100882</v>
      </c>
      <c r="AB799" s="54">
        <f t="shared" si="836"/>
        <v>6860.8104865314554</v>
      </c>
      <c r="AC799" s="54">
        <f t="shared" si="836"/>
        <v>3017.2811709584571</v>
      </c>
      <c r="AD799" s="54">
        <f t="shared" si="837"/>
        <v>377.37700000000001</v>
      </c>
      <c r="AE799" s="54">
        <f t="shared" si="838"/>
        <v>0</v>
      </c>
      <c r="AF799" s="54">
        <f t="shared" si="838"/>
        <v>3357.26</v>
      </c>
      <c r="AG799" s="54"/>
      <c r="AH799" s="42">
        <f t="shared" si="839"/>
        <v>16519.830000000002</v>
      </c>
      <c r="AI799" s="56">
        <f t="shared" si="840"/>
        <v>-5545.0000000000018</v>
      </c>
    </row>
    <row r="800" spans="1:35" x14ac:dyDescent="0.25">
      <c r="A800" s="31">
        <v>20</v>
      </c>
      <c r="B800" s="52">
        <v>714.5</v>
      </c>
      <c r="C800" s="33">
        <v>2.48</v>
      </c>
      <c r="D800" s="33">
        <v>8.8800000000000008</v>
      </c>
      <c r="E800" s="33">
        <v>3.26</v>
      </c>
      <c r="F800" s="35">
        <v>0.77</v>
      </c>
      <c r="G800" s="35">
        <v>5.51</v>
      </c>
      <c r="H800" s="35"/>
      <c r="I800" s="51">
        <v>15104.55</v>
      </c>
      <c r="J800" s="41">
        <f t="shared" si="826"/>
        <v>1943.4599999999987</v>
      </c>
      <c r="K800" s="41">
        <f t="shared" si="827"/>
        <v>6344.76</v>
      </c>
      <c r="L800" s="41">
        <f t="shared" si="828"/>
        <v>2329.27</v>
      </c>
      <c r="M800" s="41">
        <f t="shared" si="829"/>
        <v>550.16499999999996</v>
      </c>
      <c r="N800" s="41">
        <f t="shared" si="830"/>
        <v>3936.895</v>
      </c>
      <c r="O800" s="41"/>
      <c r="P800" s="41">
        <f t="shared" si="774"/>
        <v>0.64338758850809863</v>
      </c>
      <c r="Q800" s="40">
        <f t="shared" si="822"/>
        <v>15104.55</v>
      </c>
      <c r="R800" s="51">
        <v>9718.08</v>
      </c>
      <c r="S800" s="41">
        <f t="shared" si="841"/>
        <v>1250.397423021539</v>
      </c>
      <c r="T800" s="41">
        <f t="shared" si="831"/>
        <v>4082.139836062644</v>
      </c>
      <c r="U800" s="41">
        <f t="shared" si="832"/>
        <v>1498.6234082842589</v>
      </c>
      <c r="V800" s="41">
        <f t="shared" si="833"/>
        <v>353.96933263155807</v>
      </c>
      <c r="W800" s="51"/>
      <c r="X800" s="51">
        <v>2532.9499999999998</v>
      </c>
      <c r="Y800" s="41"/>
      <c r="Z800" s="40">
        <f t="shared" si="834"/>
        <v>9718.08</v>
      </c>
      <c r="AA800" s="54">
        <f t="shared" si="835"/>
        <v>1054.2017556530973</v>
      </c>
      <c r="AB800" s="54">
        <f t="shared" si="836"/>
        <v>4082.139836062644</v>
      </c>
      <c r="AC800" s="54">
        <f t="shared" si="836"/>
        <v>1498.6234082842589</v>
      </c>
      <c r="AD800" s="54">
        <f t="shared" si="837"/>
        <v>550.16499999999996</v>
      </c>
      <c r="AE800" s="54">
        <f t="shared" si="838"/>
        <v>0</v>
      </c>
      <c r="AF800" s="54">
        <f t="shared" si="838"/>
        <v>2532.9499999999998</v>
      </c>
      <c r="AG800" s="54"/>
      <c r="AH800" s="42">
        <f t="shared" si="839"/>
        <v>9718.08</v>
      </c>
      <c r="AI800" s="56">
        <f t="shared" si="840"/>
        <v>5386.4699999999993</v>
      </c>
    </row>
    <row r="801" spans="1:35" x14ac:dyDescent="0.25">
      <c r="A801" s="31">
        <v>42</v>
      </c>
      <c r="B801" s="52">
        <v>86.3</v>
      </c>
      <c r="C801" s="33">
        <v>2.48</v>
      </c>
      <c r="D801" s="33">
        <v>8.64</v>
      </c>
      <c r="E801" s="33">
        <v>4</v>
      </c>
      <c r="F801" s="35">
        <v>0.77</v>
      </c>
      <c r="G801" s="35">
        <v>5.51</v>
      </c>
      <c r="H801" s="35"/>
      <c r="I801" s="51">
        <v>1878.75</v>
      </c>
      <c r="J801" s="41">
        <f t="shared" si="826"/>
        <v>245.95399999999989</v>
      </c>
      <c r="K801" s="41">
        <f t="shared" si="827"/>
        <v>745.63200000000006</v>
      </c>
      <c r="L801" s="41">
        <f t="shared" si="828"/>
        <v>345.2</v>
      </c>
      <c r="M801" s="41">
        <f t="shared" si="829"/>
        <v>66.450999999999993</v>
      </c>
      <c r="N801" s="41">
        <f t="shared" si="830"/>
        <v>475.51299999999998</v>
      </c>
      <c r="O801" s="41"/>
      <c r="P801" s="41">
        <f t="shared" si="774"/>
        <v>0</v>
      </c>
      <c r="Q801" s="40">
        <f t="shared" si="822"/>
        <v>1878.75</v>
      </c>
      <c r="R801" s="51"/>
      <c r="S801" s="41">
        <f t="shared" si="841"/>
        <v>0</v>
      </c>
      <c r="T801" s="41">
        <f t="shared" si="831"/>
        <v>0</v>
      </c>
      <c r="U801" s="41">
        <f t="shared" si="832"/>
        <v>0</v>
      </c>
      <c r="V801" s="41">
        <f t="shared" si="833"/>
        <v>0</v>
      </c>
      <c r="W801" s="51"/>
      <c r="X801" s="51"/>
      <c r="Y801" s="41"/>
      <c r="Z801" s="40">
        <f t="shared" si="834"/>
        <v>0</v>
      </c>
      <c r="AA801" s="54">
        <f t="shared" si="835"/>
        <v>-66.450999999999993</v>
      </c>
      <c r="AB801" s="54">
        <f t="shared" si="836"/>
        <v>0</v>
      </c>
      <c r="AC801" s="54">
        <f t="shared" si="836"/>
        <v>0</v>
      </c>
      <c r="AD801" s="54">
        <f t="shared" si="837"/>
        <v>66.450999999999993</v>
      </c>
      <c r="AE801" s="54">
        <f t="shared" si="838"/>
        <v>0</v>
      </c>
      <c r="AF801" s="54">
        <f t="shared" si="838"/>
        <v>0</v>
      </c>
      <c r="AG801" s="54"/>
      <c r="AH801" s="42">
        <f t="shared" si="839"/>
        <v>0</v>
      </c>
      <c r="AI801" s="56">
        <f t="shared" si="840"/>
        <v>1878.75</v>
      </c>
    </row>
    <row r="802" spans="1:35" x14ac:dyDescent="0.25">
      <c r="A802" s="31">
        <v>43</v>
      </c>
      <c r="B802" s="52"/>
      <c r="C802" s="33"/>
      <c r="D802" s="33"/>
      <c r="E802" s="33"/>
      <c r="F802" s="35"/>
      <c r="G802" s="35"/>
      <c r="H802" s="35"/>
      <c r="I802" s="51"/>
      <c r="J802" s="41"/>
      <c r="K802" s="41"/>
      <c r="L802" s="41"/>
      <c r="M802" s="41"/>
      <c r="N802" s="41"/>
      <c r="O802" s="41"/>
      <c r="P802" s="41"/>
      <c r="Q802" s="40">
        <f t="shared" si="822"/>
        <v>0</v>
      </c>
      <c r="R802" s="51"/>
      <c r="S802" s="41">
        <f t="shared" si="841"/>
        <v>0</v>
      </c>
      <c r="T802" s="41">
        <f t="shared" si="831"/>
        <v>0</v>
      </c>
      <c r="U802" s="41">
        <f t="shared" si="832"/>
        <v>0</v>
      </c>
      <c r="V802" s="41">
        <f t="shared" si="833"/>
        <v>0</v>
      </c>
      <c r="W802" s="51"/>
      <c r="X802" s="51"/>
      <c r="Y802" s="41"/>
      <c r="Z802" s="40">
        <f t="shared" si="834"/>
        <v>0</v>
      </c>
      <c r="AA802" s="54">
        <f t="shared" si="835"/>
        <v>0</v>
      </c>
      <c r="AB802" s="54">
        <f t="shared" si="836"/>
        <v>0</v>
      </c>
      <c r="AC802" s="54">
        <f t="shared" si="836"/>
        <v>0</v>
      </c>
      <c r="AD802" s="54">
        <f t="shared" si="837"/>
        <v>0</v>
      </c>
      <c r="AE802" s="54">
        <f t="shared" si="838"/>
        <v>0</v>
      </c>
      <c r="AF802" s="54">
        <f t="shared" si="838"/>
        <v>0</v>
      </c>
      <c r="AG802" s="54"/>
      <c r="AH802" s="42">
        <f>SUM(AA802:AG802)</f>
        <v>0</v>
      </c>
      <c r="AI802" s="56">
        <f t="shared" ref="AI802:AI807" si="842">I802-Z802</f>
        <v>0</v>
      </c>
    </row>
    <row r="803" spans="1:35" x14ac:dyDescent="0.25">
      <c r="A803" s="31">
        <v>44</v>
      </c>
      <c r="B803" s="52"/>
      <c r="C803" s="33"/>
      <c r="D803" s="33"/>
      <c r="E803" s="33"/>
      <c r="F803" s="35"/>
      <c r="G803" s="35"/>
      <c r="H803" s="35"/>
      <c r="I803" s="51"/>
      <c r="J803" s="41">
        <f>I803-K803-L803-M803-N803</f>
        <v>0</v>
      </c>
      <c r="K803" s="41">
        <f>B803*D803</f>
        <v>0</v>
      </c>
      <c r="L803" s="41">
        <f>E803*B803</f>
        <v>0</v>
      </c>
      <c r="M803" s="41">
        <f>F803*B803</f>
        <v>0</v>
      </c>
      <c r="N803" s="41">
        <f>G803*B803</f>
        <v>0</v>
      </c>
      <c r="O803" s="41"/>
      <c r="P803" s="41"/>
      <c r="Q803" s="40">
        <f t="shared" si="822"/>
        <v>0</v>
      </c>
      <c r="R803" s="51"/>
      <c r="S803" s="41">
        <f t="shared" si="841"/>
        <v>0</v>
      </c>
      <c r="T803" s="41">
        <v>0</v>
      </c>
      <c r="U803" s="41">
        <v>0</v>
      </c>
      <c r="V803" s="41">
        <f t="shared" si="833"/>
        <v>0</v>
      </c>
      <c r="W803" s="51"/>
      <c r="X803" s="51"/>
      <c r="Y803" s="41"/>
      <c r="Z803" s="40">
        <f t="shared" si="834"/>
        <v>0</v>
      </c>
      <c r="AA803" s="54">
        <f t="shared" si="835"/>
        <v>0</v>
      </c>
      <c r="AB803" s="54">
        <f t="shared" si="836"/>
        <v>0</v>
      </c>
      <c r="AC803" s="54">
        <f t="shared" si="836"/>
        <v>0</v>
      </c>
      <c r="AD803" s="54">
        <f t="shared" si="837"/>
        <v>0</v>
      </c>
      <c r="AE803" s="54">
        <f t="shared" si="838"/>
        <v>0</v>
      </c>
      <c r="AF803" s="54">
        <f t="shared" si="838"/>
        <v>0</v>
      </c>
      <c r="AG803" s="54"/>
      <c r="AH803" s="42">
        <f>SUM(AA803:AG803)</f>
        <v>0</v>
      </c>
      <c r="AI803" s="56">
        <f t="shared" si="842"/>
        <v>0</v>
      </c>
    </row>
    <row r="804" spans="1:35" x14ac:dyDescent="0.25">
      <c r="A804" s="31">
        <v>65</v>
      </c>
      <c r="B804" s="52">
        <v>1044.7</v>
      </c>
      <c r="C804" s="33">
        <v>2.2999999999999998</v>
      </c>
      <c r="D804" s="33">
        <v>8.73</v>
      </c>
      <c r="E804" s="33">
        <v>3.44</v>
      </c>
      <c r="F804" s="35">
        <v>0.77</v>
      </c>
      <c r="G804" s="35"/>
      <c r="H804" s="35"/>
      <c r="I804" s="51">
        <v>15830.92</v>
      </c>
      <c r="J804" s="41">
        <f>I804-K804-L804-M804-N804</f>
        <v>2312.5019999999986</v>
      </c>
      <c r="K804" s="41">
        <f>B804*D804</f>
        <v>9120.2310000000016</v>
      </c>
      <c r="L804" s="41">
        <f>E804*B804</f>
        <v>3593.768</v>
      </c>
      <c r="M804" s="41">
        <f>F804*B804</f>
        <v>804.4190000000001</v>
      </c>
      <c r="N804" s="41">
        <f>G804*B804</f>
        <v>0</v>
      </c>
      <c r="O804" s="41">
        <f>H804*B804</f>
        <v>0</v>
      </c>
      <c r="P804" s="41">
        <f t="shared" si="774"/>
        <v>0.91433789065954474</v>
      </c>
      <c r="Q804" s="40">
        <f t="shared" si="822"/>
        <v>15830.92</v>
      </c>
      <c r="R804" s="51">
        <v>14474.81</v>
      </c>
      <c r="S804" s="41">
        <f t="shared" si="841"/>
        <v>2114.4082008259757</v>
      </c>
      <c r="T804" s="41">
        <f>P804*K804</f>
        <v>8338.9727748677924</v>
      </c>
      <c r="U804" s="41">
        <f>L804*P804</f>
        <v>3285.9182526397708</v>
      </c>
      <c r="V804" s="41">
        <f t="shared" si="833"/>
        <v>735.51077166646041</v>
      </c>
      <c r="W804" s="51"/>
      <c r="X804" s="51"/>
      <c r="Y804" s="41"/>
      <c r="Z804" s="40">
        <f t="shared" si="834"/>
        <v>14474.81</v>
      </c>
      <c r="AA804" s="54">
        <f t="shared" si="835"/>
        <v>2045.4999724924362</v>
      </c>
      <c r="AB804" s="54">
        <f t="shared" si="836"/>
        <v>8338.9727748677924</v>
      </c>
      <c r="AC804" s="54">
        <f t="shared" si="836"/>
        <v>3285.9182526397708</v>
      </c>
      <c r="AD804" s="54">
        <f t="shared" si="837"/>
        <v>804.4190000000001</v>
      </c>
      <c r="AE804" s="54">
        <f t="shared" si="838"/>
        <v>0</v>
      </c>
      <c r="AF804" s="54">
        <f t="shared" si="838"/>
        <v>0</v>
      </c>
      <c r="AG804" s="54"/>
      <c r="AH804" s="42">
        <f>SUM(AA804:AG804)</f>
        <v>14474.81</v>
      </c>
      <c r="AI804" s="56">
        <f t="shared" si="842"/>
        <v>1356.1100000000006</v>
      </c>
    </row>
    <row r="805" spans="1:35" x14ac:dyDescent="0.25">
      <c r="A805" s="31">
        <v>66</v>
      </c>
      <c r="B805" s="52"/>
      <c r="C805" s="33"/>
      <c r="D805" s="33"/>
      <c r="E805" s="33"/>
      <c r="F805" s="35"/>
      <c r="G805" s="35"/>
      <c r="H805" s="35"/>
      <c r="I805" s="51"/>
      <c r="J805" s="41"/>
      <c r="K805" s="41"/>
      <c r="L805" s="41"/>
      <c r="M805" s="41"/>
      <c r="N805" s="41"/>
      <c r="O805" s="41"/>
      <c r="P805" s="41"/>
      <c r="Q805" s="40">
        <f t="shared" si="822"/>
        <v>0</v>
      </c>
      <c r="R805" s="51"/>
      <c r="S805" s="41"/>
      <c r="T805" s="41"/>
      <c r="U805" s="41"/>
      <c r="V805" s="41">
        <f t="shared" si="833"/>
        <v>0</v>
      </c>
      <c r="W805" s="51"/>
      <c r="X805" s="51"/>
      <c r="Y805" s="41"/>
      <c r="Z805" s="40"/>
      <c r="AA805" s="54">
        <f t="shared" si="835"/>
        <v>0</v>
      </c>
      <c r="AB805" s="54"/>
      <c r="AC805" s="54"/>
      <c r="AD805" s="54">
        <f t="shared" si="837"/>
        <v>0</v>
      </c>
      <c r="AE805" s="54"/>
      <c r="AF805" s="54"/>
      <c r="AG805" s="54"/>
      <c r="AH805" s="42"/>
      <c r="AI805" s="56">
        <f t="shared" si="842"/>
        <v>0</v>
      </c>
    </row>
    <row r="806" spans="1:35" x14ac:dyDescent="0.25">
      <c r="A806" s="31"/>
      <c r="B806" s="52"/>
      <c r="C806" s="33"/>
      <c r="D806" s="33"/>
      <c r="E806" s="33"/>
      <c r="F806" s="35"/>
      <c r="G806" s="35"/>
      <c r="H806" s="35"/>
      <c r="I806" s="51"/>
      <c r="J806" s="41"/>
      <c r="K806" s="41"/>
      <c r="L806" s="41"/>
      <c r="M806" s="41"/>
      <c r="N806" s="41"/>
      <c r="O806" s="41"/>
      <c r="P806" s="41"/>
      <c r="Q806" s="40">
        <f t="shared" si="822"/>
        <v>0</v>
      </c>
      <c r="R806" s="51"/>
      <c r="S806" s="41"/>
      <c r="T806" s="41"/>
      <c r="U806" s="41"/>
      <c r="V806" s="41">
        <f t="shared" si="833"/>
        <v>0</v>
      </c>
      <c r="W806" s="51"/>
      <c r="X806" s="51"/>
      <c r="Y806" s="41"/>
      <c r="Z806" s="40"/>
      <c r="AA806" s="54">
        <f t="shared" si="835"/>
        <v>0</v>
      </c>
      <c r="AB806" s="54"/>
      <c r="AC806" s="54"/>
      <c r="AD806" s="54">
        <f t="shared" si="837"/>
        <v>0</v>
      </c>
      <c r="AE806" s="54"/>
      <c r="AF806" s="54"/>
      <c r="AG806" s="54"/>
      <c r="AH806" s="42"/>
      <c r="AI806" s="56">
        <f t="shared" si="842"/>
        <v>0</v>
      </c>
    </row>
    <row r="807" spans="1:35" x14ac:dyDescent="0.25">
      <c r="A807" s="31">
        <v>67</v>
      </c>
      <c r="B807" s="52">
        <v>311.89999999999998</v>
      </c>
      <c r="C807" s="33">
        <v>2.2999999999999998</v>
      </c>
      <c r="D807" s="33">
        <v>9.2899999999999991</v>
      </c>
      <c r="E807" s="33">
        <v>2.75</v>
      </c>
      <c r="F807" s="35">
        <v>0.77</v>
      </c>
      <c r="G807" s="35"/>
      <c r="H807" s="35"/>
      <c r="I807" s="51">
        <v>4722.18</v>
      </c>
      <c r="J807" s="41">
        <f>I807-K807-L807-M807-N807</f>
        <v>726.74100000000089</v>
      </c>
      <c r="K807" s="41">
        <f>B807*D807</f>
        <v>2897.5509999999995</v>
      </c>
      <c r="L807" s="41">
        <f>E807*B807</f>
        <v>857.72499999999991</v>
      </c>
      <c r="M807" s="41">
        <f>F807*B807</f>
        <v>240.16299999999998</v>
      </c>
      <c r="N807" s="41">
        <f>G807*B807</f>
        <v>0</v>
      </c>
      <c r="O807" s="41"/>
      <c r="P807" s="41">
        <f t="shared" si="774"/>
        <v>0.33856820366864454</v>
      </c>
      <c r="Q807" s="40">
        <f t="shared" si="822"/>
        <v>4722.18</v>
      </c>
      <c r="R807" s="51">
        <v>1598.78</v>
      </c>
      <c r="S807" s="41">
        <f>R807-T807-U807-V807-W807-X807</f>
        <v>246.05139490235473</v>
      </c>
      <c r="T807" s="41">
        <f>P807*K807</f>
        <v>981.01863710828445</v>
      </c>
      <c r="U807" s="41">
        <f>L807*P807</f>
        <v>290.39841249168813</v>
      </c>
      <c r="V807" s="41">
        <f t="shared" si="833"/>
        <v>81.311555497672671</v>
      </c>
      <c r="W807" s="51"/>
      <c r="X807" s="51"/>
      <c r="Y807" s="41"/>
      <c r="Z807" s="40">
        <f>SUM(S807:Y807)</f>
        <v>1598.78</v>
      </c>
      <c r="AA807" s="54">
        <f t="shared" si="835"/>
        <v>87.199950400027404</v>
      </c>
      <c r="AB807" s="54">
        <f>T807</f>
        <v>981.01863710828445</v>
      </c>
      <c r="AC807" s="54">
        <f>U807</f>
        <v>290.39841249168813</v>
      </c>
      <c r="AD807" s="54">
        <f t="shared" si="837"/>
        <v>240.16299999999998</v>
      </c>
      <c r="AE807" s="54">
        <f>W807</f>
        <v>0</v>
      </c>
      <c r="AF807" s="54">
        <f>X807</f>
        <v>0</v>
      </c>
      <c r="AG807" s="54"/>
      <c r="AH807" s="42">
        <f>SUM(AA807:AG807)</f>
        <v>1598.78</v>
      </c>
      <c r="AI807" s="56">
        <f t="shared" si="842"/>
        <v>3123.4000000000005</v>
      </c>
    </row>
    <row r="808" spans="1:35" x14ac:dyDescent="0.25">
      <c r="A808" s="32" t="s">
        <v>37</v>
      </c>
      <c r="B808" s="53">
        <f>SUM(B796:B807)</f>
        <v>4027.8000000000006</v>
      </c>
      <c r="C808" s="33"/>
      <c r="D808" s="34"/>
      <c r="E808" s="34"/>
      <c r="F808" s="35"/>
      <c r="G808" s="35"/>
      <c r="H808" s="35"/>
      <c r="I808" s="43">
        <f>SUM(I796:I807)</f>
        <v>71266.510000000009</v>
      </c>
      <c r="J808" s="43">
        <f t="shared" ref="J808:O808" si="843">SUM(J796:J807)</f>
        <v>2841.2919999999976</v>
      </c>
      <c r="K808" s="43">
        <f t="shared" si="843"/>
        <v>35736.522000000004</v>
      </c>
      <c r="L808" s="43">
        <f t="shared" si="843"/>
        <v>19648.347000000002</v>
      </c>
      <c r="M808" s="43">
        <f t="shared" si="843"/>
        <v>3101.4060000000004</v>
      </c>
      <c r="N808" s="43">
        <f t="shared" si="843"/>
        <v>9938.9430000000011</v>
      </c>
      <c r="O808" s="43">
        <f t="shared" si="843"/>
        <v>0</v>
      </c>
      <c r="P808" s="41">
        <f t="shared" si="774"/>
        <v>1.0404007436311948</v>
      </c>
      <c r="Q808" s="40">
        <f t="shared" si="822"/>
        <v>71266.510000000009</v>
      </c>
      <c r="R808" s="43">
        <f>SUM(R796:R807)</f>
        <v>74145.73</v>
      </c>
      <c r="S808" s="43">
        <f>SUM(S796:S807)</f>
        <v>-2893.7802381625384</v>
      </c>
      <c r="T808" s="43">
        <f>SUM(T796:T807)</f>
        <v>38898.621734570173</v>
      </c>
      <c r="U808" s="43">
        <f>SUM(U796:U807)</f>
        <v>26052.096244374177</v>
      </c>
      <c r="V808" s="43">
        <f>SUM(V796:V807)</f>
        <v>3374.7022592181879</v>
      </c>
      <c r="W808" s="43">
        <f t="shared" ref="W808:X808" si="844">SUM(W796:W807)</f>
        <v>0</v>
      </c>
      <c r="X808" s="43">
        <f t="shared" si="844"/>
        <v>8714.09</v>
      </c>
      <c r="Y808" s="41"/>
      <c r="Z808" s="40">
        <f t="shared" ref="Z808:AF808" si="845">SUM(Z796:Z807)</f>
        <v>74145.73</v>
      </c>
      <c r="AA808" s="55">
        <f t="shared" si="845"/>
        <v>-2620.4839789443508</v>
      </c>
      <c r="AB808" s="55">
        <f t="shared" si="845"/>
        <v>38898.621734570173</v>
      </c>
      <c r="AC808" s="55">
        <f t="shared" si="845"/>
        <v>26052.096244374177</v>
      </c>
      <c r="AD808" s="55">
        <f t="shared" si="845"/>
        <v>3101.4060000000004</v>
      </c>
      <c r="AE808" s="55">
        <f t="shared" si="845"/>
        <v>0</v>
      </c>
      <c r="AF808" s="55">
        <f t="shared" si="845"/>
        <v>8714.09</v>
      </c>
      <c r="AG808" s="54"/>
      <c r="AH808" s="42">
        <f>SUM(AH796:AH807)</f>
        <v>74145.73</v>
      </c>
      <c r="AI808" s="56">
        <f>SUM(AI796:AI807)</f>
        <v>-2879.2200000000021</v>
      </c>
    </row>
    <row r="809" spans="1:35" x14ac:dyDescent="0.25">
      <c r="A809" t="s">
        <v>60</v>
      </c>
      <c r="J809" s="51"/>
      <c r="K809" s="51"/>
      <c r="L809" s="51"/>
      <c r="M809" s="51"/>
      <c r="N809" s="51"/>
      <c r="O809" s="65"/>
      <c r="P809" s="41"/>
      <c r="Q809" s="87"/>
      <c r="R809" s="65"/>
      <c r="S809" s="65"/>
    </row>
    <row r="810" spans="1:35" x14ac:dyDescent="0.25">
      <c r="A810" s="31">
        <v>1</v>
      </c>
      <c r="B810" s="52">
        <v>9</v>
      </c>
      <c r="C810" s="33">
        <v>2.2999999999999998</v>
      </c>
      <c r="D810" s="33">
        <v>10.18</v>
      </c>
      <c r="E810" s="33">
        <v>10.050000000000001</v>
      </c>
      <c r="F810" s="35">
        <v>0.77</v>
      </c>
      <c r="G810" s="35"/>
      <c r="H810" s="35"/>
      <c r="I810" s="51">
        <v>209.7</v>
      </c>
      <c r="J810" s="41">
        <f>I810-K810-L810-M810-N810</f>
        <v>20.699999999999982</v>
      </c>
      <c r="K810" s="41">
        <f>B810*D810</f>
        <v>91.62</v>
      </c>
      <c r="L810" s="41">
        <f>E810*B810</f>
        <v>90.45</v>
      </c>
      <c r="M810" s="41">
        <f>F810*B810</f>
        <v>6.93</v>
      </c>
      <c r="N810" s="41">
        <f>G810*B810</f>
        <v>0</v>
      </c>
      <c r="O810" s="41"/>
      <c r="P810" s="41">
        <f t="shared" si="774"/>
        <v>1</v>
      </c>
      <c r="Q810" s="40">
        <f>I810</f>
        <v>209.7</v>
      </c>
      <c r="R810" s="51">
        <v>209.7</v>
      </c>
      <c r="S810" s="41">
        <f>R810-T810-U810-V810-W810-X810</f>
        <v>20.699999999999982</v>
      </c>
      <c r="T810" s="41">
        <f>P810*K810</f>
        <v>91.62</v>
      </c>
      <c r="U810" s="41">
        <f>L810*P810</f>
        <v>90.45</v>
      </c>
      <c r="V810" s="41">
        <f>P810*M810</f>
        <v>6.93</v>
      </c>
      <c r="W810" s="51"/>
      <c r="X810" s="51"/>
      <c r="Y810" s="41"/>
      <c r="Z810" s="40">
        <f>SUM(S810:Y810)</f>
        <v>209.7</v>
      </c>
      <c r="AA810" s="54">
        <f>Z810-AB810-AC810-AD810-AE810-AF810</f>
        <v>20.699999999999982</v>
      </c>
      <c r="AB810" s="54">
        <f t="shared" ref="AB810:AC812" si="846">T810</f>
        <v>91.62</v>
      </c>
      <c r="AC810" s="54">
        <f t="shared" si="846"/>
        <v>90.45</v>
      </c>
      <c r="AD810" s="54">
        <f>M810</f>
        <v>6.93</v>
      </c>
      <c r="AE810" s="54">
        <f t="shared" ref="AE810:AF812" si="847">W810</f>
        <v>0</v>
      </c>
      <c r="AF810" s="54">
        <f t="shared" si="847"/>
        <v>0</v>
      </c>
      <c r="AG810" s="54"/>
      <c r="AH810" s="42">
        <f>SUM(AA810:AG810)</f>
        <v>209.7</v>
      </c>
      <c r="AI810" s="56">
        <f>I810-Z810</f>
        <v>0</v>
      </c>
    </row>
    <row r="811" spans="1:35" x14ac:dyDescent="0.25">
      <c r="A811" s="31">
        <v>2</v>
      </c>
      <c r="B811" s="52">
        <v>162.80000000000001</v>
      </c>
      <c r="C811" s="33">
        <v>2.2999999999999998</v>
      </c>
      <c r="D811" s="33">
        <v>9.98</v>
      </c>
      <c r="E811" s="33">
        <v>10.41</v>
      </c>
      <c r="F811" s="35">
        <v>0.77</v>
      </c>
      <c r="G811" s="35"/>
      <c r="H811" s="35"/>
      <c r="I811" s="51">
        <v>3846.97</v>
      </c>
      <c r="J811" s="41">
        <f>I811-K811-L811-M811-N811</f>
        <v>402.12199999999962</v>
      </c>
      <c r="K811" s="41">
        <f>B811*D811</f>
        <v>1624.7440000000001</v>
      </c>
      <c r="L811" s="41">
        <f>E811*B811</f>
        <v>1694.748</v>
      </c>
      <c r="M811" s="41">
        <f>F811*B811</f>
        <v>125.35600000000001</v>
      </c>
      <c r="N811" s="41">
        <f>G811*B811</f>
        <v>0</v>
      </c>
      <c r="O811" s="41"/>
      <c r="P811" s="41">
        <f t="shared" si="774"/>
        <v>2.8710049727447839</v>
      </c>
      <c r="Q811" s="40">
        <f>I811</f>
        <v>3846.97</v>
      </c>
      <c r="R811" s="51">
        <v>11044.67</v>
      </c>
      <c r="S811" s="41">
        <f>R811-T811-U811-V811-W811-X811</f>
        <v>1154.4942616500757</v>
      </c>
      <c r="T811" s="41">
        <f>P811*K811</f>
        <v>4664.6481034372518</v>
      </c>
      <c r="U811" s="41">
        <f>L811*P811</f>
        <v>4865.6299355492774</v>
      </c>
      <c r="V811" s="41">
        <f>P811*M811</f>
        <v>359.89769936339513</v>
      </c>
      <c r="W811" s="51"/>
      <c r="X811" s="51"/>
      <c r="Y811" s="41"/>
      <c r="Z811" s="40">
        <f>SUM(S811:Y811)</f>
        <v>11044.67</v>
      </c>
      <c r="AA811" s="54">
        <f>Z811-AB811-AC811-AD811-AE811-AF811</f>
        <v>1389.0359610134708</v>
      </c>
      <c r="AB811" s="54">
        <f t="shared" si="846"/>
        <v>4664.6481034372518</v>
      </c>
      <c r="AC811" s="54">
        <f t="shared" si="846"/>
        <v>4865.6299355492774</v>
      </c>
      <c r="AD811" s="54">
        <f>M811</f>
        <v>125.35600000000001</v>
      </c>
      <c r="AE811" s="54">
        <f t="shared" si="847"/>
        <v>0</v>
      </c>
      <c r="AF811" s="54">
        <f t="shared" si="847"/>
        <v>0</v>
      </c>
      <c r="AG811" s="54"/>
      <c r="AH811" s="42">
        <f>SUM(AA811:AG811)</f>
        <v>11044.67</v>
      </c>
      <c r="AI811" s="56">
        <f>I811-Z811</f>
        <v>-7197.7000000000007</v>
      </c>
    </row>
    <row r="812" spans="1:35" x14ac:dyDescent="0.25">
      <c r="A812" s="31">
        <v>3</v>
      </c>
      <c r="B812" s="52"/>
      <c r="C812" s="33"/>
      <c r="D812" s="33"/>
      <c r="E812" s="33"/>
      <c r="F812" s="35"/>
      <c r="G812" s="35"/>
      <c r="H812" s="35"/>
      <c r="I812" s="51"/>
      <c r="J812" s="41">
        <f>I812-K812-L812-M812-N812</f>
        <v>0</v>
      </c>
      <c r="K812" s="41">
        <f>B812*D812</f>
        <v>0</v>
      </c>
      <c r="L812" s="41">
        <f>E812*B812</f>
        <v>0</v>
      </c>
      <c r="M812" s="41">
        <f>F812*B812</f>
        <v>0</v>
      </c>
      <c r="N812" s="41">
        <f>G812*B812</f>
        <v>0</v>
      </c>
      <c r="O812" s="41"/>
      <c r="P812" s="41"/>
      <c r="Q812" s="40">
        <f>I812</f>
        <v>0</v>
      </c>
      <c r="R812" s="51"/>
      <c r="S812" s="41">
        <f>R812-T812-U812-V812-W812-X812</f>
        <v>0</v>
      </c>
      <c r="T812" s="41">
        <f>P812*K812</f>
        <v>0</v>
      </c>
      <c r="U812" s="41">
        <f>L812*P812</f>
        <v>0</v>
      </c>
      <c r="V812" s="41">
        <f>P812*M812</f>
        <v>0</v>
      </c>
      <c r="W812" s="51"/>
      <c r="X812" s="51"/>
      <c r="Y812" s="41"/>
      <c r="Z812" s="40">
        <f>SUM(S812:Y812)</f>
        <v>0</v>
      </c>
      <c r="AA812" s="54">
        <f>Z812-AB812-AC812-AD812-AE812-AF812</f>
        <v>0</v>
      </c>
      <c r="AB812" s="54">
        <f t="shared" si="846"/>
        <v>0</v>
      </c>
      <c r="AC812" s="54">
        <f t="shared" si="846"/>
        <v>0</v>
      </c>
      <c r="AD812" s="54">
        <f>M812</f>
        <v>0</v>
      </c>
      <c r="AE812" s="54">
        <f t="shared" si="847"/>
        <v>0</v>
      </c>
      <c r="AF812" s="54">
        <f t="shared" si="847"/>
        <v>0</v>
      </c>
      <c r="AG812" s="54"/>
      <c r="AH812" s="42">
        <f>SUM(AA812:AG812)</f>
        <v>0</v>
      </c>
      <c r="AI812" s="56">
        <f>I812-Z812</f>
        <v>0</v>
      </c>
    </row>
    <row r="813" spans="1:35" x14ac:dyDescent="0.25">
      <c r="A813" s="32" t="s">
        <v>37</v>
      </c>
      <c r="B813" s="39">
        <f>SUM(B809:B812)</f>
        <v>171.8</v>
      </c>
      <c r="C813" s="33"/>
      <c r="D813" s="34"/>
      <c r="E813" s="34"/>
      <c r="F813" s="35"/>
      <c r="G813" s="35"/>
      <c r="H813" s="35"/>
      <c r="I813" s="43">
        <f t="shared" ref="I813" si="848">SUM(I810:I812)</f>
        <v>4056.6699999999996</v>
      </c>
      <c r="J813" s="43">
        <f t="shared" ref="J813:O813" si="849">SUM(J810:J812)</f>
        <v>422.8219999999996</v>
      </c>
      <c r="K813" s="43">
        <f t="shared" si="849"/>
        <v>1716.364</v>
      </c>
      <c r="L813" s="43">
        <f t="shared" si="849"/>
        <v>1785.1980000000001</v>
      </c>
      <c r="M813" s="43">
        <f t="shared" si="849"/>
        <v>132.286</v>
      </c>
      <c r="N813" s="43">
        <f t="shared" si="849"/>
        <v>0</v>
      </c>
      <c r="O813" s="43">
        <f t="shared" si="849"/>
        <v>0</v>
      </c>
      <c r="P813" s="41">
        <f t="shared" si="774"/>
        <v>2.77428777790651</v>
      </c>
      <c r="Q813" s="40">
        <f>I813</f>
        <v>4056.6699999999996</v>
      </c>
      <c r="R813" s="43">
        <f>SUM(R810:R812)</f>
        <v>11254.37</v>
      </c>
      <c r="S813" s="43">
        <f>SUM(S810:S812)</f>
        <v>1175.1942616500758</v>
      </c>
      <c r="T813" s="43">
        <f>SUM(T810:T812)</f>
        <v>4756.2681034372517</v>
      </c>
      <c r="U813" s="43">
        <f>SUM(U810:U812)</f>
        <v>4956.0799355492773</v>
      </c>
      <c r="V813" s="43">
        <f>SUM(V810:V812)</f>
        <v>366.82769936339514</v>
      </c>
      <c r="W813" s="43"/>
      <c r="X813" s="43"/>
      <c r="Y813" s="41"/>
      <c r="Z813" s="40">
        <f>SUM(Z810:Z812)</f>
        <v>11254.37</v>
      </c>
      <c r="AA813" s="55">
        <f>SUM(AA810:AA812)</f>
        <v>1409.7359610134708</v>
      </c>
      <c r="AB813" s="55">
        <f>SUM(AB810:AB812)</f>
        <v>4756.2681034372517</v>
      </c>
      <c r="AC813" s="55">
        <f>SUM(AC810:AC812)</f>
        <v>4956.0799355492773</v>
      </c>
      <c r="AD813" s="55">
        <f>SUM(AD810:AD812)</f>
        <v>132.286</v>
      </c>
      <c r="AE813" s="55">
        <f>SUM(AE811:AE812)</f>
        <v>0</v>
      </c>
      <c r="AF813" s="55">
        <f>SUM(AF810:AF812)</f>
        <v>0</v>
      </c>
      <c r="AG813" s="54"/>
      <c r="AH813" s="42">
        <f>SUM(AH810:AH812)</f>
        <v>11254.37</v>
      </c>
      <c r="AI813" s="56">
        <f>SUM(AI810:AI812)</f>
        <v>-7197.7000000000007</v>
      </c>
    </row>
    <row r="814" spans="1:35" x14ac:dyDescent="0.25">
      <c r="A814" s="67" t="s">
        <v>61</v>
      </c>
      <c r="B814" s="68">
        <f>B762+B780+B788+B794+B808+B813</f>
        <v>10324.9</v>
      </c>
      <c r="C814" s="67"/>
      <c r="D814" s="67"/>
      <c r="E814" s="67"/>
      <c r="F814" s="67"/>
      <c r="G814" s="67"/>
      <c r="H814" s="67"/>
      <c r="I814" s="68">
        <f t="shared" ref="I814:O814" si="850">I762+I780+I788+I794+I808+I813</f>
        <v>169417.26000000004</v>
      </c>
      <c r="J814" s="68">
        <f t="shared" si="850"/>
        <v>17023.496999999996</v>
      </c>
      <c r="K814" s="68">
        <f t="shared" si="850"/>
        <v>91457.639000000025</v>
      </c>
      <c r="L814" s="68">
        <f t="shared" si="850"/>
        <v>41722.954999999994</v>
      </c>
      <c r="M814" s="68">
        <f t="shared" si="850"/>
        <v>7950.1730000000007</v>
      </c>
      <c r="N814" s="68">
        <f t="shared" si="850"/>
        <v>11262.996000000001</v>
      </c>
      <c r="O814" s="68">
        <f t="shared" si="850"/>
        <v>0</v>
      </c>
      <c r="P814" s="80">
        <f>R814/I814</f>
        <v>1.0558256579052216</v>
      </c>
      <c r="Q814" s="83">
        <f>I814</f>
        <v>169417.26000000004</v>
      </c>
      <c r="R814" s="68">
        <f>R762+R780+R788+R794+R808+R813</f>
        <v>178875.09000000003</v>
      </c>
      <c r="S814" s="68">
        <f>S762+S780+S788+S794+S808+S813</f>
        <v>12280.229242947669</v>
      </c>
      <c r="T814" s="68">
        <f>T762+T780+T788+T794+T808+T813</f>
        <v>98190.273042751287</v>
      </c>
      <c r="U814" s="68">
        <f>U762+U780+U788+U794+U808+U813</f>
        <v>50768.901321778249</v>
      </c>
      <c r="V814" s="68">
        <f>V762+V780+V788+V794+V808+V813</f>
        <v>8501.1763925228133</v>
      </c>
      <c r="W814" s="68">
        <f t="shared" ref="W814:X814" si="851">W762+W780+W788+W794+W808+W813</f>
        <v>0</v>
      </c>
      <c r="X814" s="68">
        <f t="shared" si="851"/>
        <v>9134.51</v>
      </c>
      <c r="Y814" s="68"/>
      <c r="Z814" s="68">
        <f t="shared" ref="Z814:AI814" si="852">Z762+Z780+Z788+Z794+Z808+Z813</f>
        <v>178875.08999999997</v>
      </c>
      <c r="AA814" s="68">
        <f t="shared" si="852"/>
        <v>12835.082635470484</v>
      </c>
      <c r="AB814" s="68">
        <f t="shared" si="852"/>
        <v>98190.273042751287</v>
      </c>
      <c r="AC814" s="68">
        <f t="shared" si="852"/>
        <v>50768.901321778249</v>
      </c>
      <c r="AD814" s="68">
        <f t="shared" si="852"/>
        <v>7946.3230000000003</v>
      </c>
      <c r="AE814" s="68">
        <f t="shared" si="852"/>
        <v>0</v>
      </c>
      <c r="AF814" s="68">
        <f t="shared" si="852"/>
        <v>9134.51</v>
      </c>
      <c r="AG814" s="68">
        <f t="shared" si="852"/>
        <v>0</v>
      </c>
      <c r="AH814" s="68">
        <f t="shared" si="852"/>
        <v>178875.09</v>
      </c>
      <c r="AI814" s="68">
        <f t="shared" si="852"/>
        <v>-9457.8300000000072</v>
      </c>
    </row>
    <row r="816" spans="1:35" ht="18.75" x14ac:dyDescent="0.3">
      <c r="A816" s="8"/>
      <c r="B816" s="157" t="s">
        <v>76</v>
      </c>
      <c r="C816" s="9"/>
      <c r="D816" s="9"/>
      <c r="E816" s="10" t="s">
        <v>95</v>
      </c>
      <c r="F816" s="10"/>
      <c r="G816" s="10"/>
      <c r="H816" s="10"/>
      <c r="I816" s="10"/>
      <c r="J816" s="10"/>
      <c r="K816" s="10"/>
      <c r="L816" s="10"/>
      <c r="M816" s="11"/>
      <c r="N816" s="11"/>
      <c r="O816" s="11"/>
      <c r="P816" s="11"/>
      <c r="Q816" s="11"/>
      <c r="R816" s="12"/>
      <c r="S816" s="13"/>
      <c r="T816" s="13"/>
      <c r="U816" s="13"/>
      <c r="V816" s="13"/>
      <c r="W816" s="13"/>
      <c r="X816" s="13"/>
      <c r="Y816" s="13"/>
      <c r="Z816" s="12"/>
      <c r="AA816" s="12"/>
      <c r="AB816" s="12"/>
      <c r="AC816" s="12"/>
      <c r="AD816" s="12"/>
      <c r="AE816" s="12"/>
      <c r="AF816" s="12"/>
      <c r="AG816" s="12"/>
      <c r="AH816" s="11"/>
    </row>
    <row r="817" spans="1:35" ht="18.75" x14ac:dyDescent="0.3">
      <c r="A817" s="15"/>
      <c r="B817" s="16"/>
      <c r="C817" s="16"/>
      <c r="D817" s="16"/>
      <c r="E817" s="16"/>
      <c r="F817" s="16"/>
      <c r="G817" s="16"/>
      <c r="H817" s="16"/>
      <c r="I817" s="16"/>
      <c r="J817" s="16"/>
      <c r="K817" s="72" t="s">
        <v>76</v>
      </c>
      <c r="L817" s="17"/>
      <c r="M817" s="11" t="s">
        <v>52</v>
      </c>
      <c r="N817" s="11"/>
      <c r="O817" s="11"/>
      <c r="P817" s="11"/>
      <c r="Q817" s="11"/>
      <c r="R817" s="12"/>
      <c r="S817" s="13"/>
      <c r="T817" s="14" t="s">
        <v>53</v>
      </c>
      <c r="U817" s="13"/>
      <c r="V817" s="13"/>
      <c r="W817" s="13"/>
      <c r="X817" s="13"/>
      <c r="Y817" s="13"/>
      <c r="Z817" s="12"/>
      <c r="AA817" s="12"/>
      <c r="AB817" s="12"/>
      <c r="AC817" s="12"/>
      <c r="AD817" s="12"/>
      <c r="AE817" s="12"/>
      <c r="AF817" s="12"/>
      <c r="AG817" s="12"/>
      <c r="AH817" s="11"/>
    </row>
    <row r="818" spans="1:35" ht="21.75" x14ac:dyDescent="0.25">
      <c r="A818" s="171" t="s">
        <v>1</v>
      </c>
      <c r="B818" s="171" t="s">
        <v>39</v>
      </c>
      <c r="C818" s="202" t="s">
        <v>2</v>
      </c>
      <c r="D818" s="203"/>
      <c r="E818" s="203"/>
      <c r="F818" s="203"/>
      <c r="G818" s="203"/>
      <c r="H818" s="204"/>
      <c r="I818" s="122" t="s">
        <v>51</v>
      </c>
      <c r="J818" s="122" t="s">
        <v>55</v>
      </c>
      <c r="K818" s="201" t="s">
        <v>46</v>
      </c>
      <c r="L818" s="200"/>
      <c r="M818" s="123" t="s">
        <v>47</v>
      </c>
      <c r="N818" s="46"/>
      <c r="O818" s="47"/>
      <c r="P818" s="187" t="s">
        <v>54</v>
      </c>
      <c r="Q818" s="170" t="s">
        <v>50</v>
      </c>
      <c r="R818" s="45" t="s">
        <v>51</v>
      </c>
      <c r="S818" s="48" t="s">
        <v>55</v>
      </c>
      <c r="T818" s="168" t="s">
        <v>46</v>
      </c>
      <c r="U818" s="169"/>
      <c r="V818" s="49" t="s">
        <v>47</v>
      </c>
      <c r="W818" s="49"/>
      <c r="X818" s="50" t="s">
        <v>49</v>
      </c>
      <c r="Y818" s="45"/>
      <c r="Z818" s="170" t="s">
        <v>42</v>
      </c>
      <c r="AA818" s="184" t="s">
        <v>3</v>
      </c>
      <c r="AB818" s="185"/>
      <c r="AC818" s="185"/>
      <c r="AD818" s="185"/>
      <c r="AE818" s="185"/>
      <c r="AF818" s="185"/>
      <c r="AG818" s="186"/>
      <c r="AH818" s="181" t="s">
        <v>44</v>
      </c>
      <c r="AI818" s="178" t="s">
        <v>43</v>
      </c>
    </row>
    <row r="819" spans="1:35" x14ac:dyDescent="0.25">
      <c r="A819" s="172"/>
      <c r="B819" s="172"/>
      <c r="C819" s="171" t="s">
        <v>4</v>
      </c>
      <c r="D819" s="171" t="s">
        <v>5</v>
      </c>
      <c r="E819" s="171" t="s">
        <v>6</v>
      </c>
      <c r="F819" s="171" t="s">
        <v>7</v>
      </c>
      <c r="G819" s="171"/>
      <c r="H819" s="171"/>
      <c r="I819" s="166"/>
      <c r="J819" s="166" t="s">
        <v>4</v>
      </c>
      <c r="K819" s="166" t="s">
        <v>5</v>
      </c>
      <c r="L819" s="166" t="s">
        <v>6</v>
      </c>
      <c r="M819" s="166" t="s">
        <v>7</v>
      </c>
      <c r="N819" s="166"/>
      <c r="O819" s="166"/>
      <c r="P819" s="188"/>
      <c r="Q819" s="170"/>
      <c r="R819" s="166"/>
      <c r="S819" s="166" t="s">
        <v>4</v>
      </c>
      <c r="T819" s="166" t="s">
        <v>5</v>
      </c>
      <c r="U819" s="166" t="s">
        <v>6</v>
      </c>
      <c r="V819" s="166" t="s">
        <v>7</v>
      </c>
      <c r="W819" s="166"/>
      <c r="X819" s="166" t="s">
        <v>98</v>
      </c>
      <c r="Y819" s="166"/>
      <c r="Z819" s="170"/>
      <c r="AA819" s="165" t="s">
        <v>4</v>
      </c>
      <c r="AB819" s="165" t="s">
        <v>5</v>
      </c>
      <c r="AC819" s="165" t="s">
        <v>6</v>
      </c>
      <c r="AD819" s="165" t="s">
        <v>7</v>
      </c>
      <c r="AE819" s="165" t="s">
        <v>8</v>
      </c>
      <c r="AF819" s="165" t="s">
        <v>9</v>
      </c>
      <c r="AG819" s="165" t="s">
        <v>10</v>
      </c>
      <c r="AH819" s="182"/>
      <c r="AI819" s="179"/>
    </row>
    <row r="820" spans="1:35" x14ac:dyDescent="0.25">
      <c r="A820" s="173"/>
      <c r="B820" s="173"/>
      <c r="C820" s="173"/>
      <c r="D820" s="173"/>
      <c r="E820" s="173"/>
      <c r="F820" s="173"/>
      <c r="G820" s="173"/>
      <c r="H820" s="173"/>
      <c r="I820" s="167"/>
      <c r="J820" s="167"/>
      <c r="K820" s="167"/>
      <c r="L820" s="167"/>
      <c r="M820" s="167"/>
      <c r="N820" s="167"/>
      <c r="O820" s="167"/>
      <c r="P820" s="189"/>
      <c r="Q820" s="170"/>
      <c r="R820" s="167"/>
      <c r="S820" s="167"/>
      <c r="T820" s="167"/>
      <c r="U820" s="167"/>
      <c r="V820" s="167"/>
      <c r="W820" s="167"/>
      <c r="X820" s="167"/>
      <c r="Y820" s="167"/>
      <c r="Z820" s="170"/>
      <c r="AA820" s="165"/>
      <c r="AB820" s="165"/>
      <c r="AC820" s="165"/>
      <c r="AD820" s="165"/>
      <c r="AE820" s="165"/>
      <c r="AF820" s="165"/>
      <c r="AG820" s="165"/>
      <c r="AH820" s="182"/>
      <c r="AI820" s="179"/>
    </row>
    <row r="821" spans="1:35" x14ac:dyDescent="0.25">
      <c r="A821" s="19" t="s">
        <v>11</v>
      </c>
      <c r="B821" s="19">
        <v>2</v>
      </c>
      <c r="C821" s="20">
        <v>3</v>
      </c>
      <c r="D821" s="21" t="s">
        <v>12</v>
      </c>
      <c r="E821" s="21" t="s">
        <v>13</v>
      </c>
      <c r="F821" s="21" t="s">
        <v>14</v>
      </c>
      <c r="G821" s="21" t="s">
        <v>15</v>
      </c>
      <c r="H821" s="21" t="s">
        <v>16</v>
      </c>
      <c r="I821" s="22" t="s">
        <v>17</v>
      </c>
      <c r="J821" s="22" t="s">
        <v>18</v>
      </c>
      <c r="K821" s="22" t="s">
        <v>19</v>
      </c>
      <c r="L821" s="22" t="s">
        <v>20</v>
      </c>
      <c r="M821" s="22" t="s">
        <v>21</v>
      </c>
      <c r="N821" s="22" t="s">
        <v>22</v>
      </c>
      <c r="O821" s="22" t="s">
        <v>23</v>
      </c>
      <c r="P821" s="22" t="s">
        <v>24</v>
      </c>
      <c r="Q821" s="23" t="s">
        <v>25</v>
      </c>
      <c r="R821" s="22" t="s">
        <v>26</v>
      </c>
      <c r="S821" s="22" t="s">
        <v>27</v>
      </c>
      <c r="T821" s="22" t="s">
        <v>28</v>
      </c>
      <c r="U821" s="22" t="s">
        <v>29</v>
      </c>
      <c r="V821" s="22" t="s">
        <v>30</v>
      </c>
      <c r="W821" s="22" t="s">
        <v>31</v>
      </c>
      <c r="X821" s="22" t="s">
        <v>32</v>
      </c>
      <c r="Y821" s="22" t="s">
        <v>33</v>
      </c>
      <c r="Z821" s="23" t="s">
        <v>34</v>
      </c>
      <c r="AA821" s="66">
        <v>36</v>
      </c>
      <c r="AB821" s="66">
        <v>37</v>
      </c>
      <c r="AC821" s="66">
        <v>38</v>
      </c>
      <c r="AD821" s="66">
        <v>39</v>
      </c>
      <c r="AE821" s="66">
        <v>40</v>
      </c>
      <c r="AF821" s="66">
        <v>41</v>
      </c>
      <c r="AG821" s="66">
        <v>42</v>
      </c>
      <c r="AH821" s="183"/>
      <c r="AI821" s="180"/>
    </row>
    <row r="822" spans="1:35" x14ac:dyDescent="0.25">
      <c r="A822" s="6" t="s">
        <v>35</v>
      </c>
      <c r="B822" s="37"/>
      <c r="C822" s="7"/>
      <c r="D822" s="24"/>
      <c r="E822" s="24"/>
      <c r="F822" s="24"/>
      <c r="G822" s="25"/>
      <c r="H822" s="25"/>
      <c r="I822" s="26"/>
      <c r="J822" s="26"/>
      <c r="K822" s="26"/>
      <c r="L822" s="26"/>
      <c r="M822" s="26"/>
      <c r="N822" s="26"/>
      <c r="O822" s="27"/>
      <c r="P822" s="27"/>
      <c r="Q822" s="28"/>
      <c r="R822" s="26"/>
      <c r="S822" s="26"/>
      <c r="T822" s="26"/>
      <c r="U822" s="26"/>
      <c r="V822" s="26"/>
      <c r="W822" s="26"/>
      <c r="X822" s="27"/>
      <c r="Y822" s="27"/>
      <c r="Z822" s="28"/>
      <c r="AA822" s="29"/>
      <c r="AB822" s="29"/>
      <c r="AC822" s="29"/>
      <c r="AD822" s="29"/>
      <c r="AE822" s="29"/>
      <c r="AF822" s="29"/>
      <c r="AG822" s="29"/>
      <c r="AH822" s="30"/>
      <c r="AI822" s="36"/>
    </row>
    <row r="823" spans="1:35" x14ac:dyDescent="0.25">
      <c r="A823" s="31">
        <v>1</v>
      </c>
      <c r="B823" s="52">
        <v>562</v>
      </c>
      <c r="C823" s="33">
        <v>2.2999999999999998</v>
      </c>
      <c r="D823" s="33">
        <v>9.4600000000000009</v>
      </c>
      <c r="E823" s="33">
        <v>3.46</v>
      </c>
      <c r="F823" s="35">
        <v>0.77</v>
      </c>
      <c r="G823" s="35"/>
      <c r="H823" s="35"/>
      <c r="I823" s="51">
        <v>8870.65</v>
      </c>
      <c r="J823" s="41">
        <f>I823-K823-L823-M823-N823</f>
        <v>1176.8699999999992</v>
      </c>
      <c r="K823" s="41">
        <f>B823*D823</f>
        <v>5316.52</v>
      </c>
      <c r="L823" s="41">
        <f>E823*B823</f>
        <v>1944.52</v>
      </c>
      <c r="M823" s="41">
        <f>F823*B823</f>
        <v>432.74</v>
      </c>
      <c r="N823" s="41">
        <f>G823*B823</f>
        <v>0</v>
      </c>
      <c r="O823" s="41"/>
      <c r="P823" s="41">
        <f>R823/I823</f>
        <v>1.2773291697902633</v>
      </c>
      <c r="Q823" s="40">
        <f t="shared" ref="Q823:Q834" si="853">I823</f>
        <v>8870.65</v>
      </c>
      <c r="R823" s="51">
        <v>11330.74</v>
      </c>
      <c r="S823" s="41">
        <f>R823-T823-U823-V823-W823-X823</f>
        <v>1503.2503800510674</v>
      </c>
      <c r="T823" s="41">
        <f>P823*K823</f>
        <v>6790.9460777733311</v>
      </c>
      <c r="U823" s="41">
        <f>L823*P823</f>
        <v>2483.7921172405627</v>
      </c>
      <c r="V823" s="41">
        <f t="shared" ref="V823:V833" si="854">P823*M823</f>
        <v>552.75142493503859</v>
      </c>
      <c r="W823" s="51"/>
      <c r="X823" s="51"/>
      <c r="Y823" s="41"/>
      <c r="Z823" s="40">
        <f>S823+T823+U823+V823</f>
        <v>11330.74</v>
      </c>
      <c r="AA823" s="54">
        <f t="shared" ref="AA823:AA833" si="855">Z823-AB823-AC823-AD823-AE823-AF823</f>
        <v>1623.261804986106</v>
      </c>
      <c r="AB823" s="54">
        <f t="shared" ref="AB823:AC826" si="856">T823</f>
        <v>6790.9460777733311</v>
      </c>
      <c r="AC823" s="54">
        <f t="shared" si="856"/>
        <v>2483.7921172405627</v>
      </c>
      <c r="AD823" s="54">
        <f t="shared" ref="AD823:AD833" si="857">M823</f>
        <v>432.74</v>
      </c>
      <c r="AE823" s="54">
        <f t="shared" ref="AE823:AF826" si="858">W823</f>
        <v>0</v>
      </c>
      <c r="AF823" s="54">
        <f t="shared" si="858"/>
        <v>0</v>
      </c>
      <c r="AG823" s="54"/>
      <c r="AH823" s="42">
        <f>SUM(AA823:AG823)</f>
        <v>11330.74</v>
      </c>
      <c r="AI823" s="56">
        <f t="shared" ref="AI823:AI833" si="859">I823-Z823</f>
        <v>-2460.09</v>
      </c>
    </row>
    <row r="824" spans="1:35" x14ac:dyDescent="0.25">
      <c r="A824" s="31">
        <v>2</v>
      </c>
      <c r="B824" s="52">
        <v>401.9</v>
      </c>
      <c r="C824" s="33">
        <v>2.2999999999999998</v>
      </c>
      <c r="D824" s="33">
        <v>8.23</v>
      </c>
      <c r="E824" s="33">
        <v>3.54</v>
      </c>
      <c r="F824" s="35">
        <v>0.77</v>
      </c>
      <c r="G824" s="35"/>
      <c r="H824" s="35"/>
      <c r="I824" s="51">
        <v>5976.25</v>
      </c>
      <c r="J824" s="41">
        <f>I824-K824-L824-M824-N824</f>
        <v>936.42399999999998</v>
      </c>
      <c r="K824" s="41">
        <f>B824*D824</f>
        <v>3307.6370000000002</v>
      </c>
      <c r="L824" s="41">
        <f>E824*B824</f>
        <v>1422.7259999999999</v>
      </c>
      <c r="M824" s="41">
        <f>F824*B824</f>
        <v>309.46299999999997</v>
      </c>
      <c r="N824" s="41">
        <f>G824*B824</f>
        <v>0</v>
      </c>
      <c r="O824" s="41"/>
      <c r="P824" s="41">
        <f t="shared" ref="P824:P885" si="860">R824/I824</f>
        <v>2.9079322317506797</v>
      </c>
      <c r="Q824" s="40">
        <f t="shared" si="853"/>
        <v>5976.25</v>
      </c>
      <c r="R824" s="51">
        <v>17378.53</v>
      </c>
      <c r="S824" s="41">
        <f t="shared" ref="S824:S833" si="861">R824-T824-U824-V824-W824-X824</f>
        <v>2723.0575321848978</v>
      </c>
      <c r="T824" s="41">
        <f t="shared" ref="T824:T832" si="862">P824*K824</f>
        <v>9618.384243231123</v>
      </c>
      <c r="U824" s="41">
        <f>L824*P824</f>
        <v>4137.1907923497174</v>
      </c>
      <c r="V824" s="41">
        <f t="shared" si="854"/>
        <v>899.89743223426046</v>
      </c>
      <c r="W824" s="51"/>
      <c r="X824" s="51"/>
      <c r="Y824" s="41"/>
      <c r="Z824" s="40">
        <f t="shared" ref="Z824:Z885" si="863">S824+T824+U824+V824</f>
        <v>17378.53</v>
      </c>
      <c r="AA824" s="54">
        <f t="shared" si="855"/>
        <v>3313.4919644191586</v>
      </c>
      <c r="AB824" s="54">
        <f t="shared" si="856"/>
        <v>9618.384243231123</v>
      </c>
      <c r="AC824" s="54">
        <f t="shared" si="856"/>
        <v>4137.1907923497174</v>
      </c>
      <c r="AD824" s="54">
        <f t="shared" si="857"/>
        <v>309.46299999999997</v>
      </c>
      <c r="AE824" s="54">
        <f t="shared" si="858"/>
        <v>0</v>
      </c>
      <c r="AF824" s="54">
        <f t="shared" si="858"/>
        <v>0</v>
      </c>
      <c r="AG824" s="54"/>
      <c r="AH824" s="42">
        <f>SUM(AA824:AG824)</f>
        <v>17378.53</v>
      </c>
      <c r="AI824" s="56">
        <f t="shared" si="859"/>
        <v>-11402.279999999999</v>
      </c>
    </row>
    <row r="825" spans="1:35" x14ac:dyDescent="0.25">
      <c r="A825" s="31">
        <v>5</v>
      </c>
      <c r="B825" s="52">
        <v>329.8</v>
      </c>
      <c r="C825" s="33">
        <v>2.2999999999999998</v>
      </c>
      <c r="D825" s="33">
        <v>8.81</v>
      </c>
      <c r="E825" s="33">
        <v>3.12</v>
      </c>
      <c r="F825" s="35">
        <v>0.77</v>
      </c>
      <c r="G825" s="35"/>
      <c r="H825" s="35"/>
      <c r="I825" s="51">
        <v>4933.8100000000004</v>
      </c>
      <c r="J825" s="41">
        <f>I825-K825-L825-M825-N825-O825</f>
        <v>745.3499999999998</v>
      </c>
      <c r="K825" s="41">
        <f>B825*D825</f>
        <v>2905.5380000000005</v>
      </c>
      <c r="L825" s="41">
        <f>E825*B825</f>
        <v>1028.9760000000001</v>
      </c>
      <c r="M825" s="41">
        <f>F825*B825</f>
        <v>253.94600000000003</v>
      </c>
      <c r="N825" s="41">
        <f>G825*B825</f>
        <v>0</v>
      </c>
      <c r="O825" s="41">
        <f>H825*B825</f>
        <v>0</v>
      </c>
      <c r="P825" s="41">
        <f t="shared" si="860"/>
        <v>0.41267499153797971</v>
      </c>
      <c r="Q825" s="40">
        <f t="shared" si="853"/>
        <v>4933.8100000000004</v>
      </c>
      <c r="R825" s="51">
        <v>2036.06</v>
      </c>
      <c r="S825" s="41">
        <f t="shared" si="861"/>
        <v>307.58730494283327</v>
      </c>
      <c r="T825" s="41">
        <f t="shared" si="862"/>
        <v>1199.0428695632786</v>
      </c>
      <c r="U825" s="41">
        <f>L825*P825</f>
        <v>424.63266209278424</v>
      </c>
      <c r="V825" s="41">
        <f t="shared" si="854"/>
        <v>104.7971634011038</v>
      </c>
      <c r="W825" s="51"/>
      <c r="X825" s="51"/>
      <c r="Y825" s="41"/>
      <c r="Z825" s="40">
        <f t="shared" si="863"/>
        <v>2036.06</v>
      </c>
      <c r="AA825" s="54">
        <f t="shared" si="855"/>
        <v>158.43846834393707</v>
      </c>
      <c r="AB825" s="54">
        <f t="shared" si="856"/>
        <v>1199.0428695632786</v>
      </c>
      <c r="AC825" s="54">
        <f t="shared" si="856"/>
        <v>424.63266209278424</v>
      </c>
      <c r="AD825" s="54">
        <f t="shared" si="857"/>
        <v>253.94600000000003</v>
      </c>
      <c r="AE825" s="54">
        <f t="shared" si="858"/>
        <v>0</v>
      </c>
      <c r="AF825" s="54">
        <f t="shared" si="858"/>
        <v>0</v>
      </c>
      <c r="AG825" s="54"/>
      <c r="AH825" s="42">
        <f>SUM(AA825:AG825)</f>
        <v>2036.06</v>
      </c>
      <c r="AI825" s="56">
        <f t="shared" si="859"/>
        <v>2897.7500000000005</v>
      </c>
    </row>
    <row r="826" spans="1:35" x14ac:dyDescent="0.25">
      <c r="A826" s="31">
        <v>7</v>
      </c>
      <c r="B826" s="52">
        <v>264.10000000000002</v>
      </c>
      <c r="C826" s="33">
        <v>2.2999999999999998</v>
      </c>
      <c r="D826" s="33">
        <v>8.91</v>
      </c>
      <c r="E826" s="33">
        <v>2.96</v>
      </c>
      <c r="F826" s="35">
        <v>0.77</v>
      </c>
      <c r="G826" s="35"/>
      <c r="H826" s="35"/>
      <c r="I826" s="51">
        <v>3940.38</v>
      </c>
      <c r="J826" s="41">
        <f>I826-K826-L826-M826-N826-O826</f>
        <v>602.15599999999972</v>
      </c>
      <c r="K826" s="41">
        <f>B826*D826</f>
        <v>2353.1310000000003</v>
      </c>
      <c r="L826" s="41">
        <f>E826*B826</f>
        <v>781.7360000000001</v>
      </c>
      <c r="M826" s="41">
        <f>F826*B826</f>
        <v>203.35700000000003</v>
      </c>
      <c r="N826" s="41">
        <f>G826*B826</f>
        <v>0</v>
      </c>
      <c r="O826" s="41">
        <f>H826*B826</f>
        <v>0</v>
      </c>
      <c r="P826" s="41">
        <f t="shared" si="860"/>
        <v>0</v>
      </c>
      <c r="Q826" s="40">
        <f t="shared" si="853"/>
        <v>3940.38</v>
      </c>
      <c r="R826" s="51"/>
      <c r="S826" s="41">
        <f t="shared" si="861"/>
        <v>0</v>
      </c>
      <c r="T826" s="41">
        <f t="shared" si="862"/>
        <v>0</v>
      </c>
      <c r="U826" s="41">
        <f>L826*P826</f>
        <v>0</v>
      </c>
      <c r="V826" s="41">
        <f t="shared" si="854"/>
        <v>0</v>
      </c>
      <c r="W826" s="51"/>
      <c r="X826" s="51"/>
      <c r="Y826" s="41"/>
      <c r="Z826" s="40">
        <f t="shared" si="863"/>
        <v>0</v>
      </c>
      <c r="AA826" s="54">
        <f t="shared" si="855"/>
        <v>-203.35700000000003</v>
      </c>
      <c r="AB826" s="54">
        <f t="shared" si="856"/>
        <v>0</v>
      </c>
      <c r="AC826" s="54">
        <f t="shared" si="856"/>
        <v>0</v>
      </c>
      <c r="AD826" s="54">
        <f t="shared" si="857"/>
        <v>203.35700000000003</v>
      </c>
      <c r="AE826" s="54">
        <f t="shared" si="858"/>
        <v>0</v>
      </c>
      <c r="AF826" s="54">
        <f t="shared" si="858"/>
        <v>0</v>
      </c>
      <c r="AG826" s="54"/>
      <c r="AH826" s="42">
        <f>SUM(AA826:AG826)</f>
        <v>0</v>
      </c>
      <c r="AI826" s="56">
        <f t="shared" si="859"/>
        <v>3940.38</v>
      </c>
    </row>
    <row r="827" spans="1:35" x14ac:dyDescent="0.25">
      <c r="A827" s="31" t="s">
        <v>36</v>
      </c>
      <c r="B827" s="52"/>
      <c r="C827" s="33"/>
      <c r="D827" s="33"/>
      <c r="E827" s="33"/>
      <c r="F827" s="35"/>
      <c r="G827" s="35"/>
      <c r="H827" s="35"/>
      <c r="I827" s="51"/>
      <c r="J827" s="41"/>
      <c r="K827" s="41"/>
      <c r="L827" s="41"/>
      <c r="M827" s="41"/>
      <c r="N827" s="41"/>
      <c r="O827" s="41"/>
      <c r="P827" s="41"/>
      <c r="Q827" s="40">
        <f t="shared" si="853"/>
        <v>0</v>
      </c>
      <c r="R827" s="51"/>
      <c r="S827" s="41"/>
      <c r="T827" s="41">
        <f t="shared" si="862"/>
        <v>0</v>
      </c>
      <c r="U827" s="41"/>
      <c r="V827" s="41">
        <f t="shared" si="854"/>
        <v>0</v>
      </c>
      <c r="W827" s="51"/>
      <c r="X827" s="51"/>
      <c r="Y827" s="41"/>
      <c r="Z827" s="40">
        <f t="shared" si="863"/>
        <v>0</v>
      </c>
      <c r="AA827" s="54">
        <f t="shared" si="855"/>
        <v>0</v>
      </c>
      <c r="AB827" s="54"/>
      <c r="AC827" s="54"/>
      <c r="AD827" s="54">
        <f t="shared" si="857"/>
        <v>0</v>
      </c>
      <c r="AE827" s="54"/>
      <c r="AF827" s="54"/>
      <c r="AG827" s="54"/>
      <c r="AH827" s="42"/>
      <c r="AI827" s="56">
        <f t="shared" si="859"/>
        <v>0</v>
      </c>
    </row>
    <row r="828" spans="1:35" x14ac:dyDescent="0.25">
      <c r="A828" s="31">
        <v>8</v>
      </c>
      <c r="B828" s="52">
        <v>175.3</v>
      </c>
      <c r="C828" s="33">
        <v>2.2999999999999998</v>
      </c>
      <c r="D828" s="33">
        <v>8.85</v>
      </c>
      <c r="E828" s="33">
        <v>2.66</v>
      </c>
      <c r="F828" s="35">
        <v>0.77</v>
      </c>
      <c r="G828" s="35"/>
      <c r="H828" s="35"/>
      <c r="I828" s="51">
        <v>2571.65</v>
      </c>
      <c r="J828" s="41">
        <f>I828-K828-L828-M828-N828-O828</f>
        <v>418.96600000000012</v>
      </c>
      <c r="K828" s="41">
        <f>B828*D828</f>
        <v>1551.405</v>
      </c>
      <c r="L828" s="41">
        <f>E828*B828</f>
        <v>466.29800000000006</v>
      </c>
      <c r="M828" s="41">
        <f>F828*B828</f>
        <v>134.98100000000002</v>
      </c>
      <c r="N828" s="41">
        <f>G828*B828</f>
        <v>0</v>
      </c>
      <c r="O828" s="41">
        <f>H828*B828</f>
        <v>0</v>
      </c>
      <c r="P828" s="41">
        <f t="shared" si="860"/>
        <v>0.27780607780996636</v>
      </c>
      <c r="Q828" s="40">
        <f t="shared" si="853"/>
        <v>2571.65</v>
      </c>
      <c r="R828" s="51">
        <v>714.42</v>
      </c>
      <c r="S828" s="41">
        <f t="shared" si="861"/>
        <v>116.39130119573031</v>
      </c>
      <c r="T828" s="41">
        <f t="shared" si="862"/>
        <v>430.98973814477085</v>
      </c>
      <c r="U828" s="41">
        <f>L828*P828</f>
        <v>129.54041847063172</v>
      </c>
      <c r="V828" s="41">
        <f t="shared" si="854"/>
        <v>37.498542188867077</v>
      </c>
      <c r="W828" s="51"/>
      <c r="X828" s="51"/>
      <c r="Y828" s="41"/>
      <c r="Z828" s="40">
        <f t="shared" si="863"/>
        <v>714.42</v>
      </c>
      <c r="AA828" s="54">
        <f t="shared" si="855"/>
        <v>18.908843384597361</v>
      </c>
      <c r="AB828" s="54">
        <f>T828</f>
        <v>430.98973814477085</v>
      </c>
      <c r="AC828" s="54">
        <f>U828</f>
        <v>129.54041847063172</v>
      </c>
      <c r="AD828" s="54">
        <f t="shared" si="857"/>
        <v>134.98100000000002</v>
      </c>
      <c r="AE828" s="54">
        <f>W828</f>
        <v>0</v>
      </c>
      <c r="AF828" s="54">
        <f>X828</f>
        <v>0</v>
      </c>
      <c r="AG828" s="54"/>
      <c r="AH828" s="42">
        <f>SUM(AA828:AG828)</f>
        <v>714.42</v>
      </c>
      <c r="AI828" s="56">
        <f t="shared" si="859"/>
        <v>1857.23</v>
      </c>
    </row>
    <row r="829" spans="1:35" x14ac:dyDescent="0.25">
      <c r="A829" s="31">
        <v>9</v>
      </c>
      <c r="B829" s="52"/>
      <c r="C829" s="33"/>
      <c r="D829" s="33"/>
      <c r="E829" s="33"/>
      <c r="F829" s="35"/>
      <c r="G829" s="35"/>
      <c r="H829" s="35"/>
      <c r="I829" s="51"/>
      <c r="J829" s="41"/>
      <c r="K829" s="41"/>
      <c r="L829" s="41"/>
      <c r="M829" s="41"/>
      <c r="N829" s="41"/>
      <c r="O829" s="41"/>
      <c r="P829" s="41"/>
      <c r="Q829" s="40">
        <f t="shared" si="853"/>
        <v>0</v>
      </c>
      <c r="R829" s="51"/>
      <c r="S829" s="41">
        <f t="shared" si="861"/>
        <v>0</v>
      </c>
      <c r="T829" s="41">
        <f t="shared" si="862"/>
        <v>0</v>
      </c>
      <c r="U829" s="41"/>
      <c r="V829" s="41">
        <f t="shared" si="854"/>
        <v>0</v>
      </c>
      <c r="W829" s="51"/>
      <c r="X829" s="51"/>
      <c r="Y829" s="41"/>
      <c r="Z829" s="40">
        <f t="shared" si="863"/>
        <v>0</v>
      </c>
      <c r="AA829" s="54">
        <f t="shared" si="855"/>
        <v>0</v>
      </c>
      <c r="AB829" s="54"/>
      <c r="AC829" s="54"/>
      <c r="AD829" s="54">
        <f t="shared" si="857"/>
        <v>0</v>
      </c>
      <c r="AE829" s="54"/>
      <c r="AF829" s="54"/>
      <c r="AG829" s="54"/>
      <c r="AH829" s="42"/>
      <c r="AI829" s="56">
        <f t="shared" si="859"/>
        <v>0</v>
      </c>
    </row>
    <row r="830" spans="1:35" x14ac:dyDescent="0.25">
      <c r="A830" s="31">
        <v>10</v>
      </c>
      <c r="B830" s="52"/>
      <c r="C830" s="33"/>
      <c r="D830" s="33"/>
      <c r="E830" s="33"/>
      <c r="F830" s="35"/>
      <c r="G830" s="35"/>
      <c r="H830" s="35"/>
      <c r="I830" s="51"/>
      <c r="J830" s="41"/>
      <c r="K830" s="41"/>
      <c r="L830" s="41"/>
      <c r="M830" s="41"/>
      <c r="N830" s="41"/>
      <c r="O830" s="41"/>
      <c r="P830" s="41"/>
      <c r="Q830" s="40">
        <f t="shared" si="853"/>
        <v>0</v>
      </c>
      <c r="R830" s="51"/>
      <c r="S830" s="41">
        <f t="shared" si="861"/>
        <v>0</v>
      </c>
      <c r="T830" s="41">
        <f t="shared" si="862"/>
        <v>0</v>
      </c>
      <c r="U830" s="41"/>
      <c r="V830" s="41">
        <f t="shared" si="854"/>
        <v>0</v>
      </c>
      <c r="W830" s="51"/>
      <c r="X830" s="51"/>
      <c r="Y830" s="41"/>
      <c r="Z830" s="40">
        <f t="shared" si="863"/>
        <v>0</v>
      </c>
      <c r="AA830" s="54">
        <f t="shared" si="855"/>
        <v>0</v>
      </c>
      <c r="AB830" s="54"/>
      <c r="AC830" s="54"/>
      <c r="AD830" s="54">
        <f t="shared" si="857"/>
        <v>0</v>
      </c>
      <c r="AE830" s="54"/>
      <c r="AF830" s="54"/>
      <c r="AG830" s="54"/>
      <c r="AH830" s="42"/>
      <c r="AI830" s="56">
        <f t="shared" si="859"/>
        <v>0</v>
      </c>
    </row>
    <row r="831" spans="1:35" x14ac:dyDescent="0.25">
      <c r="A831" s="31">
        <v>11</v>
      </c>
      <c r="B831" s="52">
        <v>27.6</v>
      </c>
      <c r="C831" s="33">
        <v>2.48</v>
      </c>
      <c r="D831" s="33">
        <v>8.57</v>
      </c>
      <c r="E831" s="33">
        <v>3.83</v>
      </c>
      <c r="F831" s="35">
        <v>0.77</v>
      </c>
      <c r="G831" s="35">
        <v>5.51</v>
      </c>
      <c r="H831" s="35"/>
      <c r="I831" s="51">
        <v>597.64</v>
      </c>
      <c r="J831" s="41">
        <f>I831-K831-L831-M831-N831</f>
        <v>82.071999999999917</v>
      </c>
      <c r="K831" s="41">
        <f>B831*D831</f>
        <v>236.53200000000001</v>
      </c>
      <c r="L831" s="41">
        <f>E831*B831</f>
        <v>105.70800000000001</v>
      </c>
      <c r="M831" s="41">
        <f>F831*B831</f>
        <v>21.252000000000002</v>
      </c>
      <c r="N831" s="41">
        <f>G831*B831</f>
        <v>152.07599999999999</v>
      </c>
      <c r="O831" s="41"/>
      <c r="P831" s="41">
        <f t="shared" si="860"/>
        <v>1</v>
      </c>
      <c r="Q831" s="40">
        <f t="shared" si="853"/>
        <v>597.64</v>
      </c>
      <c r="R831" s="51">
        <v>597.64</v>
      </c>
      <c r="S831" s="41">
        <f t="shared" si="861"/>
        <v>82.067999999999898</v>
      </c>
      <c r="T831" s="41">
        <f t="shared" si="862"/>
        <v>236.53200000000001</v>
      </c>
      <c r="U831" s="41">
        <f>L831*P831</f>
        <v>105.70800000000001</v>
      </c>
      <c r="V831" s="41">
        <f t="shared" si="854"/>
        <v>21.252000000000002</v>
      </c>
      <c r="W831" s="51"/>
      <c r="X831" s="51">
        <v>152.08000000000001</v>
      </c>
      <c r="Y831" s="41"/>
      <c r="Z831" s="40">
        <f t="shared" si="863"/>
        <v>445.55999999999995</v>
      </c>
      <c r="AA831" s="54">
        <f t="shared" si="855"/>
        <v>-70.012000000000086</v>
      </c>
      <c r="AB831" s="54">
        <f t="shared" ref="AB831:AC833" si="864">T831</f>
        <v>236.53200000000001</v>
      </c>
      <c r="AC831" s="54">
        <f t="shared" si="864"/>
        <v>105.70800000000001</v>
      </c>
      <c r="AD831" s="54">
        <f t="shared" si="857"/>
        <v>21.252000000000002</v>
      </c>
      <c r="AE831" s="54">
        <f t="shared" ref="AE831:AF833" si="865">W831</f>
        <v>0</v>
      </c>
      <c r="AF831" s="54">
        <f t="shared" si="865"/>
        <v>152.08000000000001</v>
      </c>
      <c r="AG831" s="54"/>
      <c r="AH831" s="42">
        <f>SUM(AA831:AG831)</f>
        <v>445.55999999999995</v>
      </c>
      <c r="AI831" s="56">
        <f t="shared" si="859"/>
        <v>152.08000000000004</v>
      </c>
    </row>
    <row r="832" spans="1:35" x14ac:dyDescent="0.25">
      <c r="A832" s="31">
        <v>12</v>
      </c>
      <c r="B832" s="52">
        <v>132.1</v>
      </c>
      <c r="C832" s="33">
        <v>2.2999999999999998</v>
      </c>
      <c r="D832" s="33">
        <v>8.07</v>
      </c>
      <c r="E832" s="33">
        <v>3.28</v>
      </c>
      <c r="F832" s="35">
        <v>0.77</v>
      </c>
      <c r="G832" s="35"/>
      <c r="H832" s="35"/>
      <c r="I832" s="51">
        <v>1898.28</v>
      </c>
      <c r="J832" s="41">
        <f>I832-K832-L832-M832-N832</f>
        <v>297.22800000000001</v>
      </c>
      <c r="K832" s="41">
        <f>B832*D832</f>
        <v>1066.047</v>
      </c>
      <c r="L832" s="41">
        <f>E832*B832</f>
        <v>433.28799999999995</v>
      </c>
      <c r="M832" s="41">
        <f>F832*B832</f>
        <v>101.717</v>
      </c>
      <c r="N832" s="41">
        <f>G832*B832</f>
        <v>0</v>
      </c>
      <c r="O832" s="41"/>
      <c r="P832" s="41">
        <f t="shared" si="860"/>
        <v>1</v>
      </c>
      <c r="Q832" s="40">
        <f t="shared" si="853"/>
        <v>1898.28</v>
      </c>
      <c r="R832" s="51">
        <v>1898.28</v>
      </c>
      <c r="S832" s="41">
        <f t="shared" si="861"/>
        <v>297.22800000000001</v>
      </c>
      <c r="T832" s="41">
        <f t="shared" si="862"/>
        <v>1066.047</v>
      </c>
      <c r="U832" s="41">
        <f>L832*P832</f>
        <v>433.28799999999995</v>
      </c>
      <c r="V832" s="41">
        <f t="shared" si="854"/>
        <v>101.717</v>
      </c>
      <c r="W832" s="51"/>
      <c r="X832" s="51"/>
      <c r="Y832" s="41"/>
      <c r="Z832" s="40">
        <f t="shared" si="863"/>
        <v>1898.2800000000002</v>
      </c>
      <c r="AA832" s="54">
        <f t="shared" si="855"/>
        <v>297.22800000000024</v>
      </c>
      <c r="AB832" s="54">
        <f t="shared" si="864"/>
        <v>1066.047</v>
      </c>
      <c r="AC832" s="54">
        <f t="shared" si="864"/>
        <v>433.28799999999995</v>
      </c>
      <c r="AD832" s="54">
        <f t="shared" si="857"/>
        <v>101.717</v>
      </c>
      <c r="AE832" s="54">
        <f t="shared" si="865"/>
        <v>0</v>
      </c>
      <c r="AF832" s="54">
        <f t="shared" si="865"/>
        <v>0</v>
      </c>
      <c r="AG832" s="54"/>
      <c r="AH832" s="42">
        <f>SUM(AA832:AG832)</f>
        <v>1898.2800000000004</v>
      </c>
      <c r="AI832" s="56">
        <f t="shared" si="859"/>
        <v>0</v>
      </c>
    </row>
    <row r="833" spans="1:35" x14ac:dyDescent="0.25">
      <c r="A833" s="31">
        <v>16</v>
      </c>
      <c r="B833" s="52">
        <v>116.9</v>
      </c>
      <c r="C833" s="33">
        <v>2.2999999999999998</v>
      </c>
      <c r="D833" s="33">
        <v>8.9700000000000006</v>
      </c>
      <c r="E833" s="33">
        <v>3.26</v>
      </c>
      <c r="F833" s="35">
        <v>0.77</v>
      </c>
      <c r="G833" s="35"/>
      <c r="H833" s="35"/>
      <c r="I833" s="51">
        <v>1765.19</v>
      </c>
      <c r="J833" s="41">
        <f>I833-K833-L833-M833-N833</f>
        <v>245.48999999999998</v>
      </c>
      <c r="K833" s="41">
        <f>B833*D833</f>
        <v>1048.5930000000001</v>
      </c>
      <c r="L833" s="41">
        <f>E833*B833</f>
        <v>381.09399999999999</v>
      </c>
      <c r="M833" s="41">
        <f>F833*B833</f>
        <v>90.013000000000005</v>
      </c>
      <c r="N833" s="41">
        <f>G833*B833</f>
        <v>0</v>
      </c>
      <c r="O833" s="41"/>
      <c r="P833" s="41">
        <f t="shared" si="860"/>
        <v>1</v>
      </c>
      <c r="Q833" s="40">
        <f t="shared" si="853"/>
        <v>1765.19</v>
      </c>
      <c r="R833" s="51">
        <v>1765.19</v>
      </c>
      <c r="S833" s="41">
        <f t="shared" si="861"/>
        <v>245.48999999999998</v>
      </c>
      <c r="T833" s="41">
        <f>P833*K833</f>
        <v>1048.5930000000001</v>
      </c>
      <c r="U833" s="41">
        <f>L833*P833</f>
        <v>381.09399999999999</v>
      </c>
      <c r="V833" s="41">
        <f t="shared" si="854"/>
        <v>90.013000000000005</v>
      </c>
      <c r="W833" s="51"/>
      <c r="X833" s="51"/>
      <c r="Y833" s="41"/>
      <c r="Z833" s="40">
        <f t="shared" si="863"/>
        <v>1765.19</v>
      </c>
      <c r="AA833" s="54">
        <f t="shared" si="855"/>
        <v>245.48999999999998</v>
      </c>
      <c r="AB833" s="54">
        <f t="shared" si="864"/>
        <v>1048.5930000000001</v>
      </c>
      <c r="AC833" s="54">
        <f t="shared" si="864"/>
        <v>381.09399999999999</v>
      </c>
      <c r="AD833" s="54">
        <f t="shared" si="857"/>
        <v>90.013000000000005</v>
      </c>
      <c r="AE833" s="54">
        <f t="shared" si="865"/>
        <v>0</v>
      </c>
      <c r="AF833" s="54">
        <f t="shared" si="865"/>
        <v>0</v>
      </c>
      <c r="AG833" s="54"/>
      <c r="AH833" s="42">
        <f>SUM(AA833:AG833)</f>
        <v>1765.19</v>
      </c>
      <c r="AI833" s="56">
        <f t="shared" si="859"/>
        <v>0</v>
      </c>
    </row>
    <row r="834" spans="1:35" x14ac:dyDescent="0.25">
      <c r="A834" s="70" t="s">
        <v>37</v>
      </c>
      <c r="B834" s="71">
        <f>SUM(B823:B833)</f>
        <v>2009.7</v>
      </c>
      <c r="C834" s="33"/>
      <c r="D834" s="34"/>
      <c r="E834" s="34"/>
      <c r="F834" s="35"/>
      <c r="G834" s="35"/>
      <c r="H834" s="35"/>
      <c r="I834" s="43">
        <f>SUM(I823:I833)</f>
        <v>30553.85</v>
      </c>
      <c r="J834" s="43">
        <f t="shared" ref="J834:O834" si="866">SUM(J823:J833)</f>
        <v>4504.5559999999987</v>
      </c>
      <c r="K834" s="43">
        <f t="shared" si="866"/>
        <v>17785.403000000002</v>
      </c>
      <c r="L834" s="43">
        <f t="shared" si="866"/>
        <v>6564.3459999999986</v>
      </c>
      <c r="M834" s="43">
        <f t="shared" si="866"/>
        <v>1547.4690000000001</v>
      </c>
      <c r="N834" s="43">
        <f t="shared" si="866"/>
        <v>152.07599999999999</v>
      </c>
      <c r="O834" s="43">
        <f t="shared" si="866"/>
        <v>0</v>
      </c>
      <c r="P834" s="41">
        <f t="shared" si="860"/>
        <v>1.1691115849557421</v>
      </c>
      <c r="Q834" s="40">
        <f t="shared" si="853"/>
        <v>30553.85</v>
      </c>
      <c r="R834" s="43">
        <f>SUM(R823:R833)</f>
        <v>35720.86</v>
      </c>
      <c r="S834" s="43">
        <f>SUM(S823:S833)</f>
        <v>5275.072518374529</v>
      </c>
      <c r="T834" s="43">
        <f>SUM(T823:T833)</f>
        <v>20390.534928712503</v>
      </c>
      <c r="U834" s="43">
        <f>SUM(U823:U833)</f>
        <v>8095.2459901536959</v>
      </c>
      <c r="V834" s="43">
        <f>SUM(V823:V833)</f>
        <v>1807.9265627592697</v>
      </c>
      <c r="W834" s="43">
        <f t="shared" ref="W834:X834" si="867">SUM(W823:W833)</f>
        <v>0</v>
      </c>
      <c r="X834" s="43">
        <f t="shared" si="867"/>
        <v>152.08000000000001</v>
      </c>
      <c r="Y834" s="41"/>
      <c r="Z834" s="40">
        <f t="shared" si="863"/>
        <v>35568.779999999992</v>
      </c>
      <c r="AA834" s="55">
        <f t="shared" ref="AA834:AF834" si="868">SUM(AA823:AA833)</f>
        <v>5383.4500811337984</v>
      </c>
      <c r="AB834" s="55">
        <f t="shared" si="868"/>
        <v>20390.534928712503</v>
      </c>
      <c r="AC834" s="55">
        <f t="shared" si="868"/>
        <v>8095.2459901536959</v>
      </c>
      <c r="AD834" s="55">
        <f t="shared" si="868"/>
        <v>1547.4690000000001</v>
      </c>
      <c r="AE834" s="55">
        <f t="shared" si="868"/>
        <v>0</v>
      </c>
      <c r="AF834" s="55">
        <f t="shared" si="868"/>
        <v>152.08000000000001</v>
      </c>
      <c r="AG834" s="54"/>
      <c r="AH834" s="42">
        <f>SUM(AH823:AH833)</f>
        <v>35568.78</v>
      </c>
      <c r="AI834" s="56">
        <f>SUM(AI823:AI833)</f>
        <v>-5014.9299999999985</v>
      </c>
    </row>
    <row r="835" spans="1:35" x14ac:dyDescent="0.25">
      <c r="A835" s="6" t="s">
        <v>56</v>
      </c>
      <c r="B835" s="37"/>
      <c r="C835" s="7"/>
      <c r="D835" s="85"/>
      <c r="E835" s="85"/>
      <c r="F835" s="85"/>
      <c r="G835" s="25"/>
      <c r="H835" s="116"/>
      <c r="I835" s="85"/>
      <c r="J835" s="85"/>
      <c r="K835" s="85"/>
      <c r="L835" s="85"/>
      <c r="M835" s="85"/>
      <c r="N835" s="85"/>
      <c r="O835" s="86"/>
      <c r="P835" s="41"/>
      <c r="Q835" s="87"/>
      <c r="R835" s="85"/>
      <c r="S835" s="85"/>
      <c r="T835" s="85"/>
      <c r="U835" s="85"/>
      <c r="V835" s="85"/>
      <c r="W835" s="85"/>
      <c r="X835" s="86"/>
      <c r="Y835" s="86"/>
      <c r="Z835" s="40">
        <f t="shared" si="863"/>
        <v>0</v>
      </c>
      <c r="AA835" s="29"/>
      <c r="AB835" s="29"/>
      <c r="AC835" s="29"/>
      <c r="AD835" s="29"/>
      <c r="AE835" s="29"/>
      <c r="AF835" s="29"/>
      <c r="AG835" s="29"/>
      <c r="AH835" s="85"/>
      <c r="AI835" s="88"/>
    </row>
    <row r="836" spans="1:35" x14ac:dyDescent="0.25">
      <c r="A836" s="31">
        <v>1</v>
      </c>
      <c r="B836" s="52">
        <v>18.8</v>
      </c>
      <c r="C836" s="33">
        <v>2.2999999999999998</v>
      </c>
      <c r="D836" s="33">
        <v>9.27</v>
      </c>
      <c r="E836" s="33">
        <v>10.1</v>
      </c>
      <c r="F836" s="35">
        <v>0.77</v>
      </c>
      <c r="G836" s="35"/>
      <c r="H836" s="35"/>
      <c r="I836" s="51">
        <v>426.76</v>
      </c>
      <c r="J836" s="41">
        <f>I836-K836-L836-M836-N836</f>
        <v>48.127999999999986</v>
      </c>
      <c r="K836" s="41">
        <f>B836*D836</f>
        <v>174.27600000000001</v>
      </c>
      <c r="L836" s="41">
        <f>E836*B836</f>
        <v>189.88</v>
      </c>
      <c r="M836" s="41">
        <f>F836*B836</f>
        <v>14.476000000000001</v>
      </c>
      <c r="N836" s="41">
        <f>G836*B836</f>
        <v>0</v>
      </c>
      <c r="O836" s="41"/>
      <c r="P836" s="41">
        <f t="shared" si="860"/>
        <v>1</v>
      </c>
      <c r="Q836" s="40">
        <f t="shared" ref="Q836:Q852" si="869">I836</f>
        <v>426.76</v>
      </c>
      <c r="R836" s="51">
        <v>426.76</v>
      </c>
      <c r="S836" s="41">
        <f>R836-T836-U836-V836-W836-X836</f>
        <v>48.127999999999986</v>
      </c>
      <c r="T836" s="41">
        <f>P836*K836</f>
        <v>174.27600000000001</v>
      </c>
      <c r="U836" s="41">
        <f>L836*P836</f>
        <v>189.88</v>
      </c>
      <c r="V836" s="41">
        <f t="shared" ref="V836:V851" si="870">P836*M836</f>
        <v>14.476000000000001</v>
      </c>
      <c r="W836" s="51"/>
      <c r="X836" s="51"/>
      <c r="Y836" s="41"/>
      <c r="Z836" s="40">
        <f t="shared" si="863"/>
        <v>426.76</v>
      </c>
      <c r="AA836" s="54">
        <f t="shared" ref="AA836:AA851" si="871">Z836-AB836-AC836-AD836-AE836-AF836</f>
        <v>48.127999999999986</v>
      </c>
      <c r="AB836" s="54">
        <f>T836</f>
        <v>174.27600000000001</v>
      </c>
      <c r="AC836" s="54">
        <f>U836</f>
        <v>189.88</v>
      </c>
      <c r="AD836" s="54">
        <f t="shared" ref="AD836:AD851" si="872">M836</f>
        <v>14.476000000000001</v>
      </c>
      <c r="AE836" s="54">
        <f>W836</f>
        <v>0</v>
      </c>
      <c r="AF836" s="54">
        <f>X836</f>
        <v>0</v>
      </c>
      <c r="AG836" s="54"/>
      <c r="AH836" s="42">
        <f>SUM(AA836:AG836)</f>
        <v>426.76</v>
      </c>
      <c r="AI836" s="56">
        <f>I836-Z836</f>
        <v>0</v>
      </c>
    </row>
    <row r="837" spans="1:35" x14ac:dyDescent="0.25">
      <c r="A837" s="31">
        <v>2</v>
      </c>
      <c r="B837" s="52"/>
      <c r="C837" s="33"/>
      <c r="D837" s="33"/>
      <c r="E837" s="33"/>
      <c r="F837" s="35"/>
      <c r="G837" s="35"/>
      <c r="H837" s="35"/>
      <c r="I837" s="51"/>
      <c r="J837" s="41"/>
      <c r="K837" s="41"/>
      <c r="L837" s="41"/>
      <c r="M837" s="41"/>
      <c r="N837" s="41"/>
      <c r="O837" s="41"/>
      <c r="P837" s="41"/>
      <c r="Q837" s="40">
        <f t="shared" si="869"/>
        <v>0</v>
      </c>
      <c r="R837" s="51"/>
      <c r="S837" s="41"/>
      <c r="T837" s="41"/>
      <c r="U837" s="41"/>
      <c r="V837" s="41">
        <f t="shared" si="870"/>
        <v>0</v>
      </c>
      <c r="W837" s="51"/>
      <c r="X837" s="51"/>
      <c r="Y837" s="41"/>
      <c r="Z837" s="40">
        <f t="shared" si="863"/>
        <v>0</v>
      </c>
      <c r="AA837" s="54">
        <f t="shared" si="871"/>
        <v>0</v>
      </c>
      <c r="AB837" s="54"/>
      <c r="AC837" s="54"/>
      <c r="AD837" s="54">
        <f t="shared" si="872"/>
        <v>0</v>
      </c>
      <c r="AE837" s="54"/>
      <c r="AF837" s="54"/>
      <c r="AG837" s="54"/>
      <c r="AH837" s="42"/>
      <c r="AI837" s="56">
        <f>I837-Z837</f>
        <v>0</v>
      </c>
    </row>
    <row r="838" spans="1:35" x14ac:dyDescent="0.25">
      <c r="A838" s="31">
        <v>3</v>
      </c>
      <c r="B838" s="52"/>
      <c r="C838" s="33"/>
      <c r="D838" s="33"/>
      <c r="E838" s="33"/>
      <c r="F838" s="35"/>
      <c r="G838" s="35"/>
      <c r="H838" s="35"/>
      <c r="I838" s="51"/>
      <c r="J838" s="41"/>
      <c r="K838" s="41"/>
      <c r="L838" s="41"/>
      <c r="M838" s="41"/>
      <c r="N838" s="41"/>
      <c r="O838" s="41"/>
      <c r="P838" s="41"/>
      <c r="Q838" s="40">
        <f t="shared" si="869"/>
        <v>0</v>
      </c>
      <c r="R838" s="51"/>
      <c r="S838" s="41"/>
      <c r="T838" s="41"/>
      <c r="U838" s="41"/>
      <c r="V838" s="41">
        <f t="shared" si="870"/>
        <v>0</v>
      </c>
      <c r="W838" s="51"/>
      <c r="X838" s="51"/>
      <c r="Y838" s="41"/>
      <c r="Z838" s="40">
        <f t="shared" si="863"/>
        <v>0</v>
      </c>
      <c r="AA838" s="54">
        <f t="shared" si="871"/>
        <v>0</v>
      </c>
      <c r="AB838" s="54"/>
      <c r="AC838" s="54"/>
      <c r="AD838" s="54">
        <f t="shared" si="872"/>
        <v>0</v>
      </c>
      <c r="AE838" s="54"/>
      <c r="AF838" s="54"/>
      <c r="AG838" s="54"/>
      <c r="AH838" s="42"/>
      <c r="AI838" s="56">
        <f>I838-Z838</f>
        <v>0</v>
      </c>
    </row>
    <row r="839" spans="1:35" x14ac:dyDescent="0.25">
      <c r="A839" s="31">
        <v>4</v>
      </c>
      <c r="B839" s="52"/>
      <c r="C839" s="33"/>
      <c r="D839" s="33"/>
      <c r="E839" s="33"/>
      <c r="F839" s="35"/>
      <c r="G839" s="35"/>
      <c r="H839" s="35"/>
      <c r="I839" s="51"/>
      <c r="J839" s="41"/>
      <c r="K839" s="41"/>
      <c r="L839" s="41"/>
      <c r="M839" s="41"/>
      <c r="N839" s="41"/>
      <c r="O839" s="41"/>
      <c r="P839" s="41"/>
      <c r="Q839" s="40">
        <f t="shared" si="869"/>
        <v>0</v>
      </c>
      <c r="R839" s="51"/>
      <c r="S839" s="41"/>
      <c r="T839" s="41"/>
      <c r="U839" s="41"/>
      <c r="V839" s="41">
        <f t="shared" si="870"/>
        <v>0</v>
      </c>
      <c r="W839" s="51"/>
      <c r="X839" s="51"/>
      <c r="Y839" s="41"/>
      <c r="Z839" s="40">
        <f t="shared" si="863"/>
        <v>0</v>
      </c>
      <c r="AA839" s="54">
        <f t="shared" si="871"/>
        <v>0</v>
      </c>
      <c r="AB839" s="54"/>
      <c r="AC839" s="54"/>
      <c r="AD839" s="54">
        <f t="shared" si="872"/>
        <v>0</v>
      </c>
      <c r="AE839" s="54"/>
      <c r="AF839" s="54"/>
      <c r="AG839" s="54"/>
      <c r="AH839" s="42"/>
      <c r="AI839" s="56">
        <f>I839-Z839</f>
        <v>0</v>
      </c>
    </row>
    <row r="840" spans="1:35" x14ac:dyDescent="0.25">
      <c r="A840" s="31">
        <v>5</v>
      </c>
      <c r="B840" s="52">
        <v>288</v>
      </c>
      <c r="C840" s="33">
        <v>2.2999999999999998</v>
      </c>
      <c r="D840" s="33">
        <v>8.59</v>
      </c>
      <c r="E840" s="33">
        <v>3.72</v>
      </c>
      <c r="F840" s="35">
        <v>0.77</v>
      </c>
      <c r="G840" s="35"/>
      <c r="H840" s="35"/>
      <c r="I840" s="51">
        <v>4371.84</v>
      </c>
      <c r="J840" s="41">
        <f>I840-K840-L840-M840-N840</f>
        <v>604.79999999999995</v>
      </c>
      <c r="K840" s="41">
        <f t="shared" ref="K840:K847" si="873">B840*D840</f>
        <v>2473.92</v>
      </c>
      <c r="L840" s="41">
        <f t="shared" ref="L840:L847" si="874">E840*B840</f>
        <v>1071.3600000000001</v>
      </c>
      <c r="M840" s="41">
        <f t="shared" ref="M840:M847" si="875">F840*B840</f>
        <v>221.76</v>
      </c>
      <c r="N840" s="41">
        <f t="shared" ref="N840:N849" si="876">G840*B840</f>
        <v>0</v>
      </c>
      <c r="O840" s="41"/>
      <c r="P840" s="41">
        <f t="shared" si="860"/>
        <v>1.0134908871321915</v>
      </c>
      <c r="Q840" s="40">
        <f t="shared" si="869"/>
        <v>4371.84</v>
      </c>
      <c r="R840" s="51">
        <v>4430.82</v>
      </c>
      <c r="S840" s="41">
        <f t="shared" ref="S840:S849" si="877">R840-T840-U840-V840-W840-X840</f>
        <v>612.9592885375489</v>
      </c>
      <c r="T840" s="41">
        <f t="shared" ref="T840:T847" si="878">P840*K840</f>
        <v>2507.2953754940713</v>
      </c>
      <c r="U840" s="41">
        <f t="shared" ref="U840:U847" si="879">L840*P840</f>
        <v>1085.8135968379447</v>
      </c>
      <c r="V840" s="41">
        <f t="shared" si="870"/>
        <v>224.75173913043477</v>
      </c>
      <c r="W840" s="51"/>
      <c r="X840" s="51"/>
      <c r="Y840" s="41"/>
      <c r="Z840" s="40">
        <f t="shared" si="863"/>
        <v>4430.82</v>
      </c>
      <c r="AA840" s="54">
        <f t="shared" si="871"/>
        <v>615.95102766798368</v>
      </c>
      <c r="AB840" s="54">
        <f t="shared" ref="AB840:AC849" si="880">T840</f>
        <v>2507.2953754940713</v>
      </c>
      <c r="AC840" s="54">
        <f t="shared" si="880"/>
        <v>1085.8135968379447</v>
      </c>
      <c r="AD840" s="54">
        <f t="shared" si="872"/>
        <v>221.76</v>
      </c>
      <c r="AE840" s="54">
        <f t="shared" ref="AE840:AF849" si="881">W840</f>
        <v>0</v>
      </c>
      <c r="AF840" s="54">
        <f t="shared" si="881"/>
        <v>0</v>
      </c>
      <c r="AG840" s="54"/>
      <c r="AH840" s="42">
        <f t="shared" ref="AH840:AH849" si="882">SUM(AA840:AG840)</f>
        <v>4430.82</v>
      </c>
      <c r="AI840" s="56">
        <f t="shared" ref="AI840:AI850" si="883">I840-Z840</f>
        <v>-58.979999999999563</v>
      </c>
    </row>
    <row r="841" spans="1:35" x14ac:dyDescent="0.25">
      <c r="A841" s="31">
        <v>6</v>
      </c>
      <c r="B841" s="52">
        <v>252.7</v>
      </c>
      <c r="C841" s="33">
        <v>2.2999999999999998</v>
      </c>
      <c r="D841" s="33">
        <v>8.82</v>
      </c>
      <c r="E841" s="33">
        <v>2.5099999999999998</v>
      </c>
      <c r="F841" s="35">
        <v>0.77</v>
      </c>
      <c r="G841" s="35"/>
      <c r="H841" s="35"/>
      <c r="I841" s="51">
        <v>3590.87</v>
      </c>
      <c r="J841" s="41">
        <f>I841-K841-L841-M841-N841</f>
        <v>533.20000000000005</v>
      </c>
      <c r="K841" s="41">
        <f t="shared" si="873"/>
        <v>2228.8139999999999</v>
      </c>
      <c r="L841" s="41">
        <f t="shared" si="874"/>
        <v>634.27699999999993</v>
      </c>
      <c r="M841" s="41">
        <f t="shared" si="875"/>
        <v>194.57900000000001</v>
      </c>
      <c r="N841" s="41">
        <f t="shared" si="876"/>
        <v>0</v>
      </c>
      <c r="O841" s="41"/>
      <c r="P841" s="41">
        <f t="shared" si="860"/>
        <v>0.50850907997226302</v>
      </c>
      <c r="Q841" s="40">
        <f t="shared" si="869"/>
        <v>3590.87</v>
      </c>
      <c r="R841" s="51">
        <v>1825.99</v>
      </c>
      <c r="S841" s="41">
        <f t="shared" si="877"/>
        <v>271.13704144121073</v>
      </c>
      <c r="T841" s="41">
        <f t="shared" si="878"/>
        <v>1133.3721565692992</v>
      </c>
      <c r="U841" s="41">
        <f t="shared" si="879"/>
        <v>322.53561371756706</v>
      </c>
      <c r="V841" s="41">
        <f t="shared" si="870"/>
        <v>98.945188271922973</v>
      </c>
      <c r="W841" s="51"/>
      <c r="X841" s="51"/>
      <c r="Y841" s="41"/>
      <c r="Z841" s="40">
        <f t="shared" si="863"/>
        <v>1825.9899999999998</v>
      </c>
      <c r="AA841" s="54">
        <f t="shared" si="871"/>
        <v>175.50322971313346</v>
      </c>
      <c r="AB841" s="54">
        <f t="shared" si="880"/>
        <v>1133.3721565692992</v>
      </c>
      <c r="AC841" s="54">
        <f t="shared" si="880"/>
        <v>322.53561371756706</v>
      </c>
      <c r="AD841" s="54">
        <f t="shared" si="872"/>
        <v>194.57900000000001</v>
      </c>
      <c r="AE841" s="54">
        <f t="shared" si="881"/>
        <v>0</v>
      </c>
      <c r="AF841" s="54">
        <f t="shared" si="881"/>
        <v>0</v>
      </c>
      <c r="AG841" s="54"/>
      <c r="AH841" s="42">
        <f t="shared" si="882"/>
        <v>1825.9899999999998</v>
      </c>
      <c r="AI841" s="56">
        <f t="shared" si="883"/>
        <v>1764.88</v>
      </c>
    </row>
    <row r="842" spans="1:35" x14ac:dyDescent="0.25">
      <c r="A842" s="31">
        <v>7</v>
      </c>
      <c r="B842" s="52">
        <v>121.7</v>
      </c>
      <c r="C842" s="33">
        <v>2.2999999999999998</v>
      </c>
      <c r="D842" s="33">
        <v>9.19</v>
      </c>
      <c r="E842" s="33">
        <v>3.45</v>
      </c>
      <c r="F842" s="35">
        <v>0.77</v>
      </c>
      <c r="G842" s="35"/>
      <c r="H842" s="35"/>
      <c r="I842" s="51">
        <v>1917.99</v>
      </c>
      <c r="J842" s="41">
        <f>I842-K842-L842-M842-N842-O842</f>
        <v>285.99299999999999</v>
      </c>
      <c r="K842" s="41">
        <f t="shared" si="873"/>
        <v>1118.423</v>
      </c>
      <c r="L842" s="41">
        <f t="shared" si="874"/>
        <v>419.86500000000001</v>
      </c>
      <c r="M842" s="41">
        <f t="shared" si="875"/>
        <v>93.709000000000003</v>
      </c>
      <c r="N842" s="41">
        <f t="shared" si="876"/>
        <v>0</v>
      </c>
      <c r="O842" s="41">
        <f>H842*B842</f>
        <v>0</v>
      </c>
      <c r="P842" s="41">
        <f t="shared" si="860"/>
        <v>0.66370523308254992</v>
      </c>
      <c r="Q842" s="40">
        <f t="shared" si="869"/>
        <v>1917.99</v>
      </c>
      <c r="R842" s="51">
        <v>1272.98</v>
      </c>
      <c r="S842" s="41">
        <f t="shared" si="877"/>
        <v>189.81505072497782</v>
      </c>
      <c r="T842" s="41">
        <f t="shared" si="878"/>
        <v>742.30319789988471</v>
      </c>
      <c r="U842" s="41">
        <f t="shared" si="879"/>
        <v>278.66659768820483</v>
      </c>
      <c r="V842" s="41">
        <f t="shared" si="870"/>
        <v>62.19515368693267</v>
      </c>
      <c r="W842" s="51"/>
      <c r="X842" s="51"/>
      <c r="Y842" s="41"/>
      <c r="Z842" s="40">
        <f t="shared" si="863"/>
        <v>1272.98</v>
      </c>
      <c r="AA842" s="54">
        <f t="shared" si="871"/>
        <v>158.30120441191048</v>
      </c>
      <c r="AB842" s="54">
        <f t="shared" si="880"/>
        <v>742.30319789988471</v>
      </c>
      <c r="AC842" s="54">
        <f t="shared" si="880"/>
        <v>278.66659768820483</v>
      </c>
      <c r="AD842" s="54">
        <f t="shared" si="872"/>
        <v>93.709000000000003</v>
      </c>
      <c r="AE842" s="54">
        <f t="shared" si="881"/>
        <v>0</v>
      </c>
      <c r="AF842" s="54">
        <f t="shared" si="881"/>
        <v>0</v>
      </c>
      <c r="AG842" s="54"/>
      <c r="AH842" s="42">
        <f t="shared" si="882"/>
        <v>1272.98</v>
      </c>
      <c r="AI842" s="56">
        <f t="shared" si="883"/>
        <v>645.01</v>
      </c>
    </row>
    <row r="843" spans="1:35" x14ac:dyDescent="0.25">
      <c r="A843" s="31">
        <v>8</v>
      </c>
      <c r="B843" s="52">
        <v>5</v>
      </c>
      <c r="C843" s="33">
        <v>2.2999999999999998</v>
      </c>
      <c r="D843" s="33">
        <v>8.57</v>
      </c>
      <c r="E843" s="33">
        <v>3.07</v>
      </c>
      <c r="F843" s="35">
        <v>0.77</v>
      </c>
      <c r="G843" s="35"/>
      <c r="H843" s="35"/>
      <c r="I843" s="51">
        <v>68.849999999999994</v>
      </c>
      <c r="J843" s="41"/>
      <c r="K843" s="41"/>
      <c r="L843" s="41"/>
      <c r="M843" s="41"/>
      <c r="N843" s="41"/>
      <c r="O843" s="41"/>
      <c r="P843" s="41">
        <f t="shared" si="860"/>
        <v>0</v>
      </c>
      <c r="Q843" s="40">
        <f t="shared" si="869"/>
        <v>68.849999999999994</v>
      </c>
      <c r="R843" s="51"/>
      <c r="S843" s="41"/>
      <c r="T843" s="41"/>
      <c r="U843" s="41"/>
      <c r="V843" s="41"/>
      <c r="W843" s="51"/>
      <c r="X843" s="51"/>
      <c r="Y843" s="41"/>
      <c r="Z843" s="40"/>
      <c r="AA843" s="54"/>
      <c r="AB843" s="54"/>
      <c r="AC843" s="54"/>
      <c r="AD843" s="54"/>
      <c r="AE843" s="54"/>
      <c r="AF843" s="54"/>
      <c r="AG843" s="54"/>
      <c r="AH843" s="42"/>
      <c r="AI843" s="56">
        <f t="shared" si="883"/>
        <v>68.849999999999994</v>
      </c>
    </row>
    <row r="844" spans="1:35" x14ac:dyDescent="0.25">
      <c r="A844" s="31">
        <v>9</v>
      </c>
      <c r="B844" s="52">
        <v>281.60000000000002</v>
      </c>
      <c r="C844" s="33">
        <v>2.2999999999999998</v>
      </c>
      <c r="D844" s="33">
        <v>8.83</v>
      </c>
      <c r="E844" s="33">
        <v>3.26</v>
      </c>
      <c r="F844" s="35">
        <v>0.77</v>
      </c>
      <c r="G844" s="35"/>
      <c r="H844" s="35"/>
      <c r="I844" s="51">
        <v>4269.0600000000004</v>
      </c>
      <c r="J844" s="41">
        <f>I844-K844-L844-M844-N844-O844</f>
        <v>647.6840000000002</v>
      </c>
      <c r="K844" s="41">
        <f t="shared" si="873"/>
        <v>2486.5280000000002</v>
      </c>
      <c r="L844" s="41">
        <f t="shared" si="874"/>
        <v>918.01599999999996</v>
      </c>
      <c r="M844" s="41">
        <f t="shared" si="875"/>
        <v>216.83200000000002</v>
      </c>
      <c r="N844" s="41">
        <f t="shared" si="876"/>
        <v>0</v>
      </c>
      <c r="O844" s="41">
        <f>H844*B844</f>
        <v>0</v>
      </c>
      <c r="P844" s="41">
        <f t="shared" si="860"/>
        <v>0.56036926161731149</v>
      </c>
      <c r="Q844" s="40">
        <f t="shared" si="869"/>
        <v>4269.0600000000004</v>
      </c>
      <c r="R844" s="51">
        <v>2392.25</v>
      </c>
      <c r="S844" s="41">
        <f t="shared" si="877"/>
        <v>362.94220484134672</v>
      </c>
      <c r="T844" s="41">
        <f t="shared" si="878"/>
        <v>1393.3738593507705</v>
      </c>
      <c r="U844" s="41">
        <f t="shared" si="879"/>
        <v>514.42794807287783</v>
      </c>
      <c r="V844" s="41">
        <f t="shared" si="870"/>
        <v>121.50598773500489</v>
      </c>
      <c r="W844" s="51"/>
      <c r="X844" s="51"/>
      <c r="Y844" s="41"/>
      <c r="Z844" s="40">
        <f t="shared" si="863"/>
        <v>2392.25</v>
      </c>
      <c r="AA844" s="54">
        <f t="shared" si="871"/>
        <v>267.61619257635164</v>
      </c>
      <c r="AB844" s="54">
        <f t="shared" si="880"/>
        <v>1393.3738593507705</v>
      </c>
      <c r="AC844" s="54">
        <f t="shared" si="880"/>
        <v>514.42794807287783</v>
      </c>
      <c r="AD844" s="54">
        <f t="shared" si="872"/>
        <v>216.83200000000002</v>
      </c>
      <c r="AE844" s="54">
        <f t="shared" si="881"/>
        <v>0</v>
      </c>
      <c r="AF844" s="54">
        <f t="shared" si="881"/>
        <v>0</v>
      </c>
      <c r="AG844" s="54"/>
      <c r="AH844" s="42">
        <f t="shared" si="882"/>
        <v>2392.25</v>
      </c>
      <c r="AI844" s="56">
        <f t="shared" si="883"/>
        <v>1876.8100000000004</v>
      </c>
    </row>
    <row r="845" spans="1:35" x14ac:dyDescent="0.25">
      <c r="A845" s="31">
        <v>10</v>
      </c>
      <c r="B845" s="52">
        <v>387.7</v>
      </c>
      <c r="C845" s="33">
        <v>2.2999999999999998</v>
      </c>
      <c r="D845" s="33">
        <v>8.52</v>
      </c>
      <c r="E845" s="33">
        <v>3.97</v>
      </c>
      <c r="F845" s="35">
        <v>0.77</v>
      </c>
      <c r="G845" s="35"/>
      <c r="H845" s="35"/>
      <c r="I845" s="51">
        <v>6032.61</v>
      </c>
      <c r="J845" s="41">
        <f>I845-K845-L845-M845-N845</f>
        <v>891.70799999999986</v>
      </c>
      <c r="K845" s="41">
        <f t="shared" si="873"/>
        <v>3303.2039999999997</v>
      </c>
      <c r="L845" s="41">
        <f t="shared" si="874"/>
        <v>1539.1690000000001</v>
      </c>
      <c r="M845" s="41">
        <f t="shared" si="875"/>
        <v>298.529</v>
      </c>
      <c r="N845" s="41">
        <f t="shared" si="876"/>
        <v>0</v>
      </c>
      <c r="O845" s="41"/>
      <c r="P845" s="41">
        <f t="shared" si="860"/>
        <v>1.133162926162971</v>
      </c>
      <c r="Q845" s="40">
        <f t="shared" si="869"/>
        <v>6032.61</v>
      </c>
      <c r="R845" s="51">
        <v>6835.93</v>
      </c>
      <c r="S845" s="41">
        <f t="shared" si="877"/>
        <v>1010.4504465629307</v>
      </c>
      <c r="T845" s="41">
        <f t="shared" si="878"/>
        <v>3743.0683103532301</v>
      </c>
      <c r="U845" s="41">
        <f t="shared" si="879"/>
        <v>1744.1292478993339</v>
      </c>
      <c r="V845" s="41">
        <f t="shared" si="870"/>
        <v>338.28199518450555</v>
      </c>
      <c r="W845" s="51"/>
      <c r="X845" s="51"/>
      <c r="Y845" s="41"/>
      <c r="Z845" s="40">
        <f t="shared" si="863"/>
        <v>6835.93</v>
      </c>
      <c r="AA845" s="54">
        <f t="shared" si="871"/>
        <v>1050.2034417474363</v>
      </c>
      <c r="AB845" s="54">
        <f t="shared" si="880"/>
        <v>3743.0683103532301</v>
      </c>
      <c r="AC845" s="54">
        <f t="shared" si="880"/>
        <v>1744.1292478993339</v>
      </c>
      <c r="AD845" s="54">
        <f t="shared" si="872"/>
        <v>298.529</v>
      </c>
      <c r="AE845" s="54">
        <f t="shared" si="881"/>
        <v>0</v>
      </c>
      <c r="AF845" s="54">
        <f t="shared" si="881"/>
        <v>0</v>
      </c>
      <c r="AG845" s="54"/>
      <c r="AH845" s="42">
        <f t="shared" si="882"/>
        <v>6835.93</v>
      </c>
      <c r="AI845" s="56">
        <f t="shared" si="883"/>
        <v>-803.32000000000062</v>
      </c>
    </row>
    <row r="846" spans="1:35" x14ac:dyDescent="0.25">
      <c r="A846" s="31">
        <v>11</v>
      </c>
      <c r="B846" s="52">
        <v>514.29999999999995</v>
      </c>
      <c r="C846" s="33">
        <v>2.2999999999999998</v>
      </c>
      <c r="D846" s="33">
        <v>8.31</v>
      </c>
      <c r="E846" s="33">
        <v>3.3</v>
      </c>
      <c r="F846" s="35">
        <v>0.77</v>
      </c>
      <c r="G846" s="35"/>
      <c r="H846" s="35"/>
      <c r="I846" s="51">
        <v>7481.44</v>
      </c>
      <c r="J846" s="41">
        <f>I846-K846-L846-M846-N846</f>
        <v>1114.4060000000002</v>
      </c>
      <c r="K846" s="41">
        <f t="shared" si="873"/>
        <v>4273.8329999999996</v>
      </c>
      <c r="L846" s="41">
        <f t="shared" si="874"/>
        <v>1697.1899999999998</v>
      </c>
      <c r="M846" s="41">
        <f t="shared" si="875"/>
        <v>396.01099999999997</v>
      </c>
      <c r="N846" s="41">
        <f t="shared" si="876"/>
        <v>0</v>
      </c>
      <c r="O846" s="41"/>
      <c r="P846" s="41">
        <f t="shared" si="860"/>
        <v>0.66856113261618089</v>
      </c>
      <c r="Q846" s="40">
        <f t="shared" si="869"/>
        <v>7481.44</v>
      </c>
      <c r="R846" s="51">
        <v>5001.8</v>
      </c>
      <c r="S846" s="41">
        <f t="shared" si="877"/>
        <v>745.04853755426825</v>
      </c>
      <c r="T846" s="41">
        <f t="shared" si="878"/>
        <v>2857.3186310924098</v>
      </c>
      <c r="U846" s="41">
        <f t="shared" si="879"/>
        <v>1134.6752686648558</v>
      </c>
      <c r="V846" s="41">
        <f t="shared" si="870"/>
        <v>264.75756268846641</v>
      </c>
      <c r="W846" s="51"/>
      <c r="X846" s="51"/>
      <c r="Y846" s="41"/>
      <c r="Z846" s="40">
        <f t="shared" si="863"/>
        <v>5001.8</v>
      </c>
      <c r="AA846" s="54">
        <f t="shared" si="871"/>
        <v>613.79510024273463</v>
      </c>
      <c r="AB846" s="54">
        <f t="shared" si="880"/>
        <v>2857.3186310924098</v>
      </c>
      <c r="AC846" s="54">
        <f t="shared" si="880"/>
        <v>1134.6752686648558</v>
      </c>
      <c r="AD846" s="54">
        <f t="shared" si="872"/>
        <v>396.01099999999997</v>
      </c>
      <c r="AE846" s="54">
        <f t="shared" si="881"/>
        <v>0</v>
      </c>
      <c r="AF846" s="54">
        <f t="shared" si="881"/>
        <v>0</v>
      </c>
      <c r="AG846" s="54"/>
      <c r="AH846" s="42">
        <f t="shared" si="882"/>
        <v>5001.8000000000011</v>
      </c>
      <c r="AI846" s="56">
        <f t="shared" si="883"/>
        <v>2479.6399999999994</v>
      </c>
    </row>
    <row r="847" spans="1:35" x14ac:dyDescent="0.25">
      <c r="A847" s="31">
        <v>12</v>
      </c>
      <c r="B847" s="52">
        <v>70.3</v>
      </c>
      <c r="C847" s="33">
        <v>2.2999999999999998</v>
      </c>
      <c r="D847" s="33">
        <v>8.65</v>
      </c>
      <c r="E847" s="33">
        <v>2.95</v>
      </c>
      <c r="F847" s="35">
        <v>0.77</v>
      </c>
      <c r="G847" s="35"/>
      <c r="H847" s="35"/>
      <c r="I847" s="51">
        <v>1038.33</v>
      </c>
      <c r="J847" s="41">
        <f>I847-K847-L847-M847-N847</f>
        <v>168.71899999999991</v>
      </c>
      <c r="K847" s="41">
        <f t="shared" si="873"/>
        <v>608.09500000000003</v>
      </c>
      <c r="L847" s="41">
        <f t="shared" si="874"/>
        <v>207.38499999999999</v>
      </c>
      <c r="M847" s="41">
        <f t="shared" si="875"/>
        <v>54.131</v>
      </c>
      <c r="N847" s="41">
        <f t="shared" si="876"/>
        <v>0</v>
      </c>
      <c r="O847" s="41"/>
      <c r="P847" s="41">
        <f t="shared" si="860"/>
        <v>2</v>
      </c>
      <c r="Q847" s="40">
        <f t="shared" si="869"/>
        <v>1038.33</v>
      </c>
      <c r="R847" s="51">
        <v>2076.66</v>
      </c>
      <c r="S847" s="41">
        <f t="shared" si="877"/>
        <v>337.43799999999982</v>
      </c>
      <c r="T847" s="41">
        <f t="shared" si="878"/>
        <v>1216.19</v>
      </c>
      <c r="U847" s="41">
        <f t="shared" si="879"/>
        <v>414.77</v>
      </c>
      <c r="V847" s="41">
        <f t="shared" si="870"/>
        <v>108.262</v>
      </c>
      <c r="W847" s="51"/>
      <c r="X847" s="51"/>
      <c r="Y847" s="41"/>
      <c r="Z847" s="40">
        <f t="shared" si="863"/>
        <v>2076.66</v>
      </c>
      <c r="AA847" s="54">
        <f t="shared" si="871"/>
        <v>391.56899999999985</v>
      </c>
      <c r="AB847" s="54">
        <f t="shared" si="880"/>
        <v>1216.19</v>
      </c>
      <c r="AC847" s="54">
        <f t="shared" si="880"/>
        <v>414.77</v>
      </c>
      <c r="AD847" s="54">
        <f t="shared" si="872"/>
        <v>54.131</v>
      </c>
      <c r="AE847" s="54">
        <f t="shared" si="881"/>
        <v>0</v>
      </c>
      <c r="AF847" s="54">
        <f t="shared" si="881"/>
        <v>0</v>
      </c>
      <c r="AG847" s="54"/>
      <c r="AH847" s="42">
        <f t="shared" si="882"/>
        <v>2076.66</v>
      </c>
      <c r="AI847" s="56">
        <f t="shared" si="883"/>
        <v>-1038.33</v>
      </c>
    </row>
    <row r="848" spans="1:35" x14ac:dyDescent="0.25">
      <c r="A848" s="31">
        <v>13</v>
      </c>
      <c r="B848" s="52"/>
      <c r="C848" s="33"/>
      <c r="D848" s="33"/>
      <c r="E848" s="33"/>
      <c r="F848" s="35"/>
      <c r="G848" s="35"/>
      <c r="H848" s="35"/>
      <c r="I848" s="51"/>
      <c r="J848" s="41">
        <v>0</v>
      </c>
      <c r="K848" s="41">
        <v>0</v>
      </c>
      <c r="L848" s="41">
        <v>0</v>
      </c>
      <c r="M848" s="41">
        <v>0</v>
      </c>
      <c r="N848" s="41">
        <f t="shared" si="876"/>
        <v>0</v>
      </c>
      <c r="O848" s="41"/>
      <c r="P848" s="41"/>
      <c r="Q848" s="40">
        <f t="shared" si="869"/>
        <v>0</v>
      </c>
      <c r="R848" s="51"/>
      <c r="S848" s="41">
        <f t="shared" si="877"/>
        <v>0</v>
      </c>
      <c r="T848" s="41">
        <v>0</v>
      </c>
      <c r="U848" s="41">
        <v>0</v>
      </c>
      <c r="V848" s="41">
        <f t="shared" si="870"/>
        <v>0</v>
      </c>
      <c r="W848" s="51"/>
      <c r="X848" s="51"/>
      <c r="Y848" s="41"/>
      <c r="Z848" s="40">
        <f t="shared" si="863"/>
        <v>0</v>
      </c>
      <c r="AA848" s="54">
        <f t="shared" si="871"/>
        <v>0</v>
      </c>
      <c r="AB848" s="54">
        <f t="shared" si="880"/>
        <v>0</v>
      </c>
      <c r="AC848" s="54">
        <f t="shared" si="880"/>
        <v>0</v>
      </c>
      <c r="AD848" s="54">
        <f t="shared" si="872"/>
        <v>0</v>
      </c>
      <c r="AE848" s="54">
        <f t="shared" si="881"/>
        <v>0</v>
      </c>
      <c r="AF848" s="54">
        <f t="shared" si="881"/>
        <v>0</v>
      </c>
      <c r="AG848" s="54"/>
      <c r="AH848" s="42">
        <f t="shared" si="882"/>
        <v>0</v>
      </c>
      <c r="AI848" s="56">
        <f t="shared" si="883"/>
        <v>0</v>
      </c>
    </row>
    <row r="849" spans="1:35" x14ac:dyDescent="0.25">
      <c r="A849" s="31">
        <v>14</v>
      </c>
      <c r="B849" s="52">
        <v>66.900000000000006</v>
      </c>
      <c r="C849" s="33">
        <v>2.2999999999999998</v>
      </c>
      <c r="D849" s="33">
        <v>8.9600000000000009</v>
      </c>
      <c r="E849" s="33">
        <v>2.82</v>
      </c>
      <c r="F849" s="35">
        <v>0.77</v>
      </c>
      <c r="G849" s="35"/>
      <c r="H849" s="35"/>
      <c r="I849" s="51">
        <v>992.8</v>
      </c>
      <c r="J849" s="41">
        <f>I849-K849-L849-M849-N849</f>
        <v>153.20499999999984</v>
      </c>
      <c r="K849" s="41">
        <f>B849*D849</f>
        <v>599.42400000000009</v>
      </c>
      <c r="L849" s="41">
        <f>E849*B849</f>
        <v>188.65800000000002</v>
      </c>
      <c r="M849" s="41">
        <f>F849*B849</f>
        <v>51.513000000000005</v>
      </c>
      <c r="N849" s="41">
        <f t="shared" si="876"/>
        <v>0</v>
      </c>
      <c r="O849" s="41"/>
      <c r="P849" s="41">
        <f t="shared" si="860"/>
        <v>1</v>
      </c>
      <c r="Q849" s="40">
        <f t="shared" si="869"/>
        <v>992.8</v>
      </c>
      <c r="R849" s="51">
        <v>992.8</v>
      </c>
      <c r="S849" s="41">
        <f t="shared" si="877"/>
        <v>153.20499999999984</v>
      </c>
      <c r="T849" s="41">
        <f>P849*K849</f>
        <v>599.42400000000009</v>
      </c>
      <c r="U849" s="41">
        <f>L849*P849</f>
        <v>188.65800000000002</v>
      </c>
      <c r="V849" s="41">
        <f t="shared" si="870"/>
        <v>51.513000000000005</v>
      </c>
      <c r="W849" s="51"/>
      <c r="X849" s="51"/>
      <c r="Y849" s="41"/>
      <c r="Z849" s="40">
        <f t="shared" si="863"/>
        <v>992.8</v>
      </c>
      <c r="AA849" s="54">
        <f t="shared" si="871"/>
        <v>153.20499999999984</v>
      </c>
      <c r="AB849" s="54">
        <f t="shared" si="880"/>
        <v>599.42400000000009</v>
      </c>
      <c r="AC849" s="54">
        <f t="shared" si="880"/>
        <v>188.65800000000002</v>
      </c>
      <c r="AD849" s="54">
        <f t="shared" si="872"/>
        <v>51.513000000000005</v>
      </c>
      <c r="AE849" s="54">
        <f t="shared" si="881"/>
        <v>0</v>
      </c>
      <c r="AF849" s="54">
        <f t="shared" si="881"/>
        <v>0</v>
      </c>
      <c r="AG849" s="54"/>
      <c r="AH849" s="42">
        <f t="shared" si="882"/>
        <v>992.8</v>
      </c>
      <c r="AI849" s="56">
        <f t="shared" si="883"/>
        <v>0</v>
      </c>
    </row>
    <row r="850" spans="1:35" x14ac:dyDescent="0.25">
      <c r="A850" s="31"/>
      <c r="B850" s="52"/>
      <c r="C850" s="33"/>
      <c r="D850" s="33"/>
      <c r="E850" s="33"/>
      <c r="F850" s="35"/>
      <c r="G850" s="35"/>
      <c r="H850" s="35"/>
      <c r="I850" s="51"/>
      <c r="J850" s="41"/>
      <c r="K850" s="41"/>
      <c r="L850" s="41"/>
      <c r="M850" s="41"/>
      <c r="N850" s="41"/>
      <c r="O850" s="41"/>
      <c r="P850" s="41"/>
      <c r="Q850" s="40">
        <f t="shared" si="869"/>
        <v>0</v>
      </c>
      <c r="R850" s="51"/>
      <c r="S850" s="41"/>
      <c r="T850" s="41"/>
      <c r="U850" s="41"/>
      <c r="V850" s="41">
        <f t="shared" si="870"/>
        <v>0</v>
      </c>
      <c r="W850" s="51"/>
      <c r="X850" s="51"/>
      <c r="Y850" s="41"/>
      <c r="Z850" s="40">
        <f t="shared" si="863"/>
        <v>0</v>
      </c>
      <c r="AA850" s="54">
        <f t="shared" si="871"/>
        <v>0</v>
      </c>
      <c r="AB850" s="54"/>
      <c r="AC850" s="54"/>
      <c r="AD850" s="54">
        <f t="shared" si="872"/>
        <v>0</v>
      </c>
      <c r="AE850" s="54"/>
      <c r="AF850" s="54"/>
      <c r="AG850" s="54"/>
      <c r="AH850" s="42"/>
      <c r="AI850" s="56">
        <f t="shared" si="883"/>
        <v>0</v>
      </c>
    </row>
    <row r="851" spans="1:35" x14ac:dyDescent="0.25">
      <c r="A851" s="31">
        <v>32</v>
      </c>
      <c r="B851" s="52">
        <v>54.9</v>
      </c>
      <c r="C851" s="33">
        <v>2.2999999999999998</v>
      </c>
      <c r="D851" s="33">
        <v>8.6999999999999993</v>
      </c>
      <c r="E851" s="33">
        <v>2.02</v>
      </c>
      <c r="F851" s="35">
        <v>0.77</v>
      </c>
      <c r="G851" s="35"/>
      <c r="H851" s="35"/>
      <c r="I851" s="51">
        <v>741.73</v>
      </c>
      <c r="J851" s="41">
        <f>I851-K851-L851-M851-N851</f>
        <v>110.92900000000009</v>
      </c>
      <c r="K851" s="41">
        <f>B851*D851</f>
        <v>477.62999999999994</v>
      </c>
      <c r="L851" s="41">
        <f>E851*B851</f>
        <v>110.898</v>
      </c>
      <c r="M851" s="41">
        <f>F851*B851</f>
        <v>42.273000000000003</v>
      </c>
      <c r="N851" s="41">
        <f>G851*B851</f>
        <v>0</v>
      </c>
      <c r="O851" s="41"/>
      <c r="P851" s="41">
        <f t="shared" si="860"/>
        <v>0</v>
      </c>
      <c r="Q851" s="40">
        <f t="shared" si="869"/>
        <v>741.73</v>
      </c>
      <c r="R851" s="51"/>
      <c r="S851" s="41">
        <f>R851-T851-U851-V851-W851-X851</f>
        <v>0</v>
      </c>
      <c r="T851" s="41">
        <f>P851*K851</f>
        <v>0</v>
      </c>
      <c r="U851" s="41">
        <f>L851*P851</f>
        <v>0</v>
      </c>
      <c r="V851" s="41">
        <f t="shared" si="870"/>
        <v>0</v>
      </c>
      <c r="W851" s="51"/>
      <c r="X851" s="51"/>
      <c r="Y851" s="41"/>
      <c r="Z851" s="40">
        <f t="shared" si="863"/>
        <v>0</v>
      </c>
      <c r="AA851" s="54">
        <f t="shared" si="871"/>
        <v>-42.273000000000003</v>
      </c>
      <c r="AB851" s="54">
        <f>T851</f>
        <v>0</v>
      </c>
      <c r="AC851" s="54">
        <f>U851</f>
        <v>0</v>
      </c>
      <c r="AD851" s="54">
        <f t="shared" si="872"/>
        <v>42.273000000000003</v>
      </c>
      <c r="AE851" s="54">
        <f>W851</f>
        <v>0</v>
      </c>
      <c r="AF851" s="54">
        <f>X851</f>
        <v>0</v>
      </c>
      <c r="AG851" s="54"/>
      <c r="AH851" s="42">
        <f>SUM(AA851:AG851)</f>
        <v>0</v>
      </c>
      <c r="AI851" s="56">
        <f>I851-Z851</f>
        <v>741.73</v>
      </c>
    </row>
    <row r="852" spans="1:35" x14ac:dyDescent="0.25">
      <c r="A852" s="32" t="s">
        <v>37</v>
      </c>
      <c r="B852" s="53">
        <f>SUM(B836:B851)</f>
        <v>2061.9</v>
      </c>
      <c r="C852" s="33"/>
      <c r="D852" s="34"/>
      <c r="E852" s="34"/>
      <c r="F852" s="35"/>
      <c r="G852" s="35"/>
      <c r="H852" s="35"/>
      <c r="I852" s="43">
        <f t="shared" ref="I852:N852" si="884">SUM(I836:I851)</f>
        <v>30932.28</v>
      </c>
      <c r="J852" s="43">
        <f t="shared" si="884"/>
        <v>4558.7719999999999</v>
      </c>
      <c r="K852" s="43">
        <f t="shared" si="884"/>
        <v>17744.147000000001</v>
      </c>
      <c r="L852" s="43">
        <f t="shared" si="884"/>
        <v>6976.6980000000012</v>
      </c>
      <c r="M852" s="43">
        <f t="shared" si="884"/>
        <v>1583.8129999999999</v>
      </c>
      <c r="N852" s="43">
        <f t="shared" si="884"/>
        <v>0</v>
      </c>
      <c r="O852" s="43">
        <f>SUM(O841:O851)</f>
        <v>0</v>
      </c>
      <c r="P852" s="41">
        <f t="shared" si="860"/>
        <v>0.81649299695981026</v>
      </c>
      <c r="Q852" s="40">
        <f t="shared" si="869"/>
        <v>30932.28</v>
      </c>
      <c r="R852" s="43">
        <f>SUM(R836:R851)</f>
        <v>25255.989999999998</v>
      </c>
      <c r="S852" s="43">
        <f>SUM(S836:S851)</f>
        <v>3731.123569662283</v>
      </c>
      <c r="T852" s="43">
        <f>SUM(T836:T851)</f>
        <v>14366.621530759669</v>
      </c>
      <c r="U852" s="43">
        <f>SUM(U836:U851)</f>
        <v>5873.5562728807845</v>
      </c>
      <c r="V852" s="43">
        <f>SUM(V836:V851)</f>
        <v>1284.688626697267</v>
      </c>
      <c r="W852" s="43"/>
      <c r="X852" s="43"/>
      <c r="Y852" s="41"/>
      <c r="Z852" s="40">
        <f t="shared" si="863"/>
        <v>25255.990000000005</v>
      </c>
      <c r="AA852" s="55">
        <f>SUM(AA836:AA851)</f>
        <v>3431.9991963595498</v>
      </c>
      <c r="AB852" s="55">
        <f>SUM(AB836:AB851)</f>
        <v>14366.621530759669</v>
      </c>
      <c r="AC852" s="55">
        <f>SUM(AC836:AC851)</f>
        <v>5873.5562728807845</v>
      </c>
      <c r="AD852" s="55">
        <f>SUM(AD836:AD851)</f>
        <v>1583.8129999999999</v>
      </c>
      <c r="AE852" s="55">
        <f>SUM(AE836:AE851)</f>
        <v>0</v>
      </c>
      <c r="AF852" s="55">
        <f>SUM(AF841:AF851)</f>
        <v>0</v>
      </c>
      <c r="AG852" s="54"/>
      <c r="AH852" s="42">
        <f>SUM(AH836:AH851)</f>
        <v>25255.989999999998</v>
      </c>
      <c r="AI852" s="56">
        <f>SUM(AI836:AI851)</f>
        <v>5676.2900000000009</v>
      </c>
    </row>
    <row r="853" spans="1:35" x14ac:dyDescent="0.25">
      <c r="A853" s="6" t="s">
        <v>45</v>
      </c>
      <c r="B853" s="37"/>
      <c r="O853" s="65"/>
      <c r="P853" s="41"/>
      <c r="Q853" s="87"/>
      <c r="R853" s="65"/>
      <c r="Z853" s="40">
        <f t="shared" si="863"/>
        <v>0</v>
      </c>
    </row>
    <row r="854" spans="1:35" x14ac:dyDescent="0.25">
      <c r="A854" s="31">
        <v>5</v>
      </c>
      <c r="B854" s="52">
        <v>212.7</v>
      </c>
      <c r="C854" s="33">
        <v>2.48</v>
      </c>
      <c r="D854" s="33">
        <v>8.69</v>
      </c>
      <c r="E854" s="33">
        <v>4.29</v>
      </c>
      <c r="F854" s="35">
        <v>0.77</v>
      </c>
      <c r="G854" s="35">
        <v>5.51</v>
      </c>
      <c r="H854" s="35"/>
      <c r="I854" s="51">
        <v>4632.6099999999997</v>
      </c>
      <c r="J854" s="41">
        <f t="shared" ref="J854:J859" si="885">I854-K854-L854-M854-N854</f>
        <v>536.00800000000004</v>
      </c>
      <c r="K854" s="41">
        <f t="shared" ref="K854:K859" si="886">B854*D854</f>
        <v>1848.3629999999998</v>
      </c>
      <c r="L854" s="41">
        <f t="shared" ref="L854:L859" si="887">E854*B854</f>
        <v>912.48299999999995</v>
      </c>
      <c r="M854" s="41">
        <f t="shared" ref="M854:M859" si="888">F854*B854</f>
        <v>163.779</v>
      </c>
      <c r="N854" s="41">
        <f t="shared" ref="N854:N859" si="889">G854*B854</f>
        <v>1171.9769999999999</v>
      </c>
      <c r="O854" s="41"/>
      <c r="P854" s="41">
        <f t="shared" si="860"/>
        <v>1.1993433507245377</v>
      </c>
      <c r="Q854" s="40">
        <f t="shared" ref="Q854:Q860" si="890">I854</f>
        <v>4632.6099999999997</v>
      </c>
      <c r="R854" s="51">
        <v>5556.09</v>
      </c>
      <c r="S854" s="41">
        <f>R854-T854-U854-V854-W854-X854</f>
        <v>642.84045288724928</v>
      </c>
      <c r="T854" s="41">
        <f t="shared" ref="T854:T859" si="891">P854*K854</f>
        <v>2216.8218737752586</v>
      </c>
      <c r="U854" s="41">
        <f t="shared" ref="U854:U859" si="892">L854*P854</f>
        <v>1094.3804186991783</v>
      </c>
      <c r="V854" s="41">
        <f t="shared" ref="V854:V859" si="893">P854*M854</f>
        <v>196.42725463831405</v>
      </c>
      <c r="W854" s="51"/>
      <c r="X854" s="51">
        <v>1405.62</v>
      </c>
      <c r="Y854" s="41"/>
      <c r="Z854" s="40">
        <f t="shared" si="863"/>
        <v>4150.47</v>
      </c>
      <c r="AA854" s="54">
        <f>Z854-AB854-AC854-AD854-AE854-AF854</f>
        <v>-730.13129247443658</v>
      </c>
      <c r="AB854" s="54">
        <f t="shared" ref="AB854:AC859" si="894">T854</f>
        <v>2216.8218737752586</v>
      </c>
      <c r="AC854" s="54">
        <f t="shared" si="894"/>
        <v>1094.3804186991783</v>
      </c>
      <c r="AD854" s="54">
        <f>M854</f>
        <v>163.779</v>
      </c>
      <c r="AE854" s="54">
        <f t="shared" ref="AE854:AF859" si="895">W854</f>
        <v>0</v>
      </c>
      <c r="AF854" s="54">
        <f t="shared" si="895"/>
        <v>1405.62</v>
      </c>
      <c r="AG854" s="54"/>
      <c r="AH854" s="42">
        <f>SUM(AA854:AG854)</f>
        <v>4150.47</v>
      </c>
      <c r="AI854" s="56">
        <f t="shared" ref="AI854:AI859" si="896">I854-Z854</f>
        <v>482.13999999999942</v>
      </c>
    </row>
    <row r="855" spans="1:35" x14ac:dyDescent="0.25">
      <c r="A855" s="31">
        <v>13</v>
      </c>
      <c r="B855" s="52"/>
      <c r="C855" s="33"/>
      <c r="D855" s="33"/>
      <c r="E855" s="33"/>
      <c r="F855" s="35"/>
      <c r="G855" s="35"/>
      <c r="H855" s="35"/>
      <c r="I855" s="51"/>
      <c r="J855" s="41">
        <f t="shared" si="885"/>
        <v>0</v>
      </c>
      <c r="K855" s="41">
        <f t="shared" si="886"/>
        <v>0</v>
      </c>
      <c r="L855" s="41">
        <f t="shared" si="887"/>
        <v>0</v>
      </c>
      <c r="M855" s="41">
        <f t="shared" si="888"/>
        <v>0</v>
      </c>
      <c r="N855" s="41">
        <f t="shared" si="889"/>
        <v>0</v>
      </c>
      <c r="O855" s="41"/>
      <c r="P855" s="41"/>
      <c r="Q855" s="40">
        <f t="shared" si="890"/>
        <v>0</v>
      </c>
      <c r="R855" s="51"/>
      <c r="S855" s="41">
        <f>R855-T855-U855-V855-W855-X855</f>
        <v>0</v>
      </c>
      <c r="T855" s="41">
        <f t="shared" si="891"/>
        <v>0</v>
      </c>
      <c r="U855" s="41">
        <f t="shared" si="892"/>
        <v>0</v>
      </c>
      <c r="V855" s="41">
        <f t="shared" si="893"/>
        <v>0</v>
      </c>
      <c r="W855" s="51"/>
      <c r="X855" s="51"/>
      <c r="Y855" s="41"/>
      <c r="Z855" s="40">
        <f t="shared" si="863"/>
        <v>0</v>
      </c>
      <c r="AA855" s="54">
        <f>Z855-AB855-AC855-AD855-AE855-AF855</f>
        <v>0</v>
      </c>
      <c r="AB855" s="54">
        <f t="shared" si="894"/>
        <v>0</v>
      </c>
      <c r="AC855" s="54">
        <f t="shared" si="894"/>
        <v>0</v>
      </c>
      <c r="AD855" s="54">
        <f>M855</f>
        <v>0</v>
      </c>
      <c r="AE855" s="54">
        <f t="shared" si="895"/>
        <v>0</v>
      </c>
      <c r="AF855" s="54">
        <f t="shared" si="895"/>
        <v>0</v>
      </c>
      <c r="AG855" s="54"/>
      <c r="AH855" s="42">
        <f>SUM(AA855:AG855)</f>
        <v>0</v>
      </c>
      <c r="AI855" s="56">
        <f t="shared" si="896"/>
        <v>0</v>
      </c>
    </row>
    <row r="856" spans="1:35" x14ac:dyDescent="0.25">
      <c r="A856" s="31">
        <v>15</v>
      </c>
      <c r="B856" s="52">
        <v>603.4</v>
      </c>
      <c r="C856" s="33">
        <v>2.2999999999999998</v>
      </c>
      <c r="D856" s="33">
        <v>9.02</v>
      </c>
      <c r="E856" s="33">
        <v>3.75</v>
      </c>
      <c r="F856" s="35">
        <v>0.77</v>
      </c>
      <c r="G856" s="35"/>
      <c r="H856" s="35"/>
      <c r="I856" s="51">
        <v>9515.64</v>
      </c>
      <c r="J856" s="41">
        <f t="shared" si="885"/>
        <v>1345.6039999999998</v>
      </c>
      <c r="K856" s="41">
        <f t="shared" si="886"/>
        <v>5442.6679999999997</v>
      </c>
      <c r="L856" s="41">
        <f t="shared" si="887"/>
        <v>2262.75</v>
      </c>
      <c r="M856" s="41">
        <f t="shared" si="888"/>
        <v>464.61799999999999</v>
      </c>
      <c r="N856" s="41">
        <f t="shared" si="889"/>
        <v>0</v>
      </c>
      <c r="O856" s="41"/>
      <c r="P856" s="41">
        <f t="shared" si="860"/>
        <v>1.1727587424492729</v>
      </c>
      <c r="Q856" s="40">
        <f t="shared" si="890"/>
        <v>9515.64</v>
      </c>
      <c r="R856" s="51">
        <v>11159.55</v>
      </c>
      <c r="S856" s="41">
        <f>R856-T856-U856-V856-W856-X856</f>
        <v>1578.0688548747119</v>
      </c>
      <c r="T856" s="41">
        <f t="shared" si="891"/>
        <v>6382.9364792488986</v>
      </c>
      <c r="U856" s="41">
        <f t="shared" si="892"/>
        <v>2653.6598444770925</v>
      </c>
      <c r="V856" s="41">
        <f t="shared" si="893"/>
        <v>544.88482139929624</v>
      </c>
      <c r="W856" s="51"/>
      <c r="X856" s="51"/>
      <c r="Y856" s="41"/>
      <c r="Z856" s="40"/>
      <c r="AA856" s="54"/>
      <c r="AB856" s="54"/>
      <c r="AC856" s="54"/>
      <c r="AD856" s="54"/>
      <c r="AE856" s="54"/>
      <c r="AF856" s="54"/>
      <c r="AG856" s="54"/>
      <c r="AH856" s="42"/>
      <c r="AI856" s="56">
        <f t="shared" si="896"/>
        <v>9515.64</v>
      </c>
    </row>
    <row r="857" spans="1:35" x14ac:dyDescent="0.25">
      <c r="A857" s="31">
        <v>16</v>
      </c>
      <c r="B857" s="52">
        <v>127.5</v>
      </c>
      <c r="C857" s="33">
        <v>2.2999999999999998</v>
      </c>
      <c r="D857" s="33">
        <v>8.6999999999999993</v>
      </c>
      <c r="E857" s="33">
        <v>3</v>
      </c>
      <c r="F857" s="35">
        <v>0.77</v>
      </c>
      <c r="G857" s="35"/>
      <c r="H857" s="35"/>
      <c r="I857" s="51">
        <v>1898.48</v>
      </c>
      <c r="J857" s="41">
        <f t="shared" si="885"/>
        <v>308.55500000000001</v>
      </c>
      <c r="K857" s="41">
        <f t="shared" si="886"/>
        <v>1109.25</v>
      </c>
      <c r="L857" s="41">
        <f t="shared" si="887"/>
        <v>382.5</v>
      </c>
      <c r="M857" s="41">
        <f t="shared" si="888"/>
        <v>98.174999999999997</v>
      </c>
      <c r="N857" s="41">
        <f t="shared" si="889"/>
        <v>0</v>
      </c>
      <c r="O857" s="41"/>
      <c r="P857" s="41">
        <f t="shared" si="860"/>
        <v>1</v>
      </c>
      <c r="Q857" s="40">
        <f t="shared" si="890"/>
        <v>1898.48</v>
      </c>
      <c r="R857" s="51">
        <v>1898.48</v>
      </c>
      <c r="S857" s="41">
        <f>R857-T857-U857-V857-W857-X857</f>
        <v>308.55500000000001</v>
      </c>
      <c r="T857" s="41">
        <f t="shared" si="891"/>
        <v>1109.25</v>
      </c>
      <c r="U857" s="41">
        <f t="shared" si="892"/>
        <v>382.5</v>
      </c>
      <c r="V857" s="41">
        <f t="shared" si="893"/>
        <v>98.174999999999997</v>
      </c>
      <c r="W857" s="51"/>
      <c r="X857" s="51"/>
      <c r="Y857" s="41"/>
      <c r="Z857" s="40">
        <f t="shared" si="863"/>
        <v>1898.48</v>
      </c>
      <c r="AA857" s="54">
        <f>Z857-AB857-AC857-AD857-AE857-AF857</f>
        <v>308.55500000000001</v>
      </c>
      <c r="AB857" s="54">
        <f t="shared" si="894"/>
        <v>1109.25</v>
      </c>
      <c r="AC857" s="54">
        <f t="shared" si="894"/>
        <v>382.5</v>
      </c>
      <c r="AD857" s="54">
        <f>M857</f>
        <v>98.174999999999997</v>
      </c>
      <c r="AE857" s="54">
        <f t="shared" si="895"/>
        <v>0</v>
      </c>
      <c r="AF857" s="54">
        <f t="shared" si="895"/>
        <v>0</v>
      </c>
      <c r="AG857" s="54"/>
      <c r="AH857" s="42">
        <f>SUM(AA857:AG857)</f>
        <v>1898.48</v>
      </c>
      <c r="AI857" s="56">
        <f t="shared" si="896"/>
        <v>0</v>
      </c>
    </row>
    <row r="858" spans="1:35" x14ac:dyDescent="0.25">
      <c r="A858" s="31">
        <v>17</v>
      </c>
      <c r="B858" s="52">
        <v>130</v>
      </c>
      <c r="C858" s="33">
        <v>2.2999999999999998</v>
      </c>
      <c r="D858" s="33">
        <v>9.0500000000000007</v>
      </c>
      <c r="E858" s="33">
        <v>3.25</v>
      </c>
      <c r="F858" s="35">
        <v>0.77</v>
      </c>
      <c r="G858" s="35"/>
      <c r="H858" s="35"/>
      <c r="I858" s="51">
        <v>1983.8</v>
      </c>
      <c r="J858" s="41">
        <f t="shared" si="885"/>
        <v>284.69999999999993</v>
      </c>
      <c r="K858" s="41">
        <f t="shared" si="886"/>
        <v>1176.5</v>
      </c>
      <c r="L858" s="41">
        <f t="shared" si="887"/>
        <v>422.5</v>
      </c>
      <c r="M858" s="41">
        <f t="shared" si="888"/>
        <v>100.10000000000001</v>
      </c>
      <c r="N858" s="41">
        <f t="shared" si="889"/>
        <v>0</v>
      </c>
      <c r="O858" s="41"/>
      <c r="P858" s="41">
        <f t="shared" si="860"/>
        <v>0</v>
      </c>
      <c r="Q858" s="40">
        <f t="shared" si="890"/>
        <v>1983.8</v>
      </c>
      <c r="R858" s="51">
        <v>0</v>
      </c>
      <c r="S858" s="41">
        <v>0</v>
      </c>
      <c r="T858" s="41">
        <f t="shared" si="891"/>
        <v>0</v>
      </c>
      <c r="U858" s="41">
        <f t="shared" si="892"/>
        <v>0</v>
      </c>
      <c r="V858" s="41">
        <f t="shared" si="893"/>
        <v>0</v>
      </c>
      <c r="W858" s="51"/>
      <c r="X858" s="51"/>
      <c r="Y858" s="41"/>
      <c r="Z858" s="40">
        <f t="shared" si="863"/>
        <v>0</v>
      </c>
      <c r="AA858" s="54">
        <f>Z858-AB858-AC858-AD858-AE858-AF858</f>
        <v>-100.10000000000001</v>
      </c>
      <c r="AB858" s="54">
        <f t="shared" si="894"/>
        <v>0</v>
      </c>
      <c r="AC858" s="54">
        <f t="shared" si="894"/>
        <v>0</v>
      </c>
      <c r="AD858" s="54">
        <f>M858</f>
        <v>100.10000000000001</v>
      </c>
      <c r="AE858" s="54">
        <f t="shared" si="895"/>
        <v>0</v>
      </c>
      <c r="AF858" s="54">
        <f t="shared" si="895"/>
        <v>0</v>
      </c>
      <c r="AG858" s="54"/>
      <c r="AH858" s="42">
        <f>SUM(AA858:AG858)</f>
        <v>0</v>
      </c>
      <c r="AI858" s="56">
        <f t="shared" si="896"/>
        <v>1983.8</v>
      </c>
    </row>
    <row r="859" spans="1:35" x14ac:dyDescent="0.25">
      <c r="A859" s="31" t="s">
        <v>38</v>
      </c>
      <c r="B859" s="52">
        <v>160.30000000000001</v>
      </c>
      <c r="C859" s="33">
        <v>2.2999999999999998</v>
      </c>
      <c r="D859" s="33">
        <v>9.6</v>
      </c>
      <c r="E859" s="33">
        <v>1.51</v>
      </c>
      <c r="F859" s="35">
        <v>0.77</v>
      </c>
      <c r="G859" s="35"/>
      <c r="H859" s="35"/>
      <c r="I859" s="51">
        <v>2245.8000000000002</v>
      </c>
      <c r="J859" s="41">
        <f t="shared" si="885"/>
        <v>341.43600000000004</v>
      </c>
      <c r="K859" s="41">
        <f t="shared" si="886"/>
        <v>1538.88</v>
      </c>
      <c r="L859" s="41">
        <f t="shared" si="887"/>
        <v>242.05300000000003</v>
      </c>
      <c r="M859" s="41">
        <f t="shared" si="888"/>
        <v>123.43100000000001</v>
      </c>
      <c r="N859" s="41">
        <f t="shared" si="889"/>
        <v>0</v>
      </c>
      <c r="O859" s="41"/>
      <c r="P859" s="41">
        <f t="shared" si="860"/>
        <v>1.6256523287915217</v>
      </c>
      <c r="Q859" s="40">
        <f t="shared" si="890"/>
        <v>2245.8000000000002</v>
      </c>
      <c r="R859" s="51">
        <v>3650.89</v>
      </c>
      <c r="S859" s="41">
        <f>R859-T859-U859-V859-W859-X859</f>
        <v>555.05622853326247</v>
      </c>
      <c r="T859" s="41">
        <f t="shared" si="891"/>
        <v>2501.6838557306969</v>
      </c>
      <c r="U859" s="41">
        <f t="shared" si="892"/>
        <v>393.49402314097421</v>
      </c>
      <c r="V859" s="41">
        <f t="shared" si="893"/>
        <v>200.65589259506632</v>
      </c>
      <c r="W859" s="51"/>
      <c r="X859" s="51"/>
      <c r="Y859" s="41"/>
      <c r="Z859" s="40">
        <f t="shared" si="863"/>
        <v>3650.89</v>
      </c>
      <c r="AA859" s="54">
        <f>Z859-AB859-AC859-AD859-AE859-AF859</f>
        <v>632.28112112832878</v>
      </c>
      <c r="AB859" s="54">
        <f t="shared" si="894"/>
        <v>2501.6838557306969</v>
      </c>
      <c r="AC859" s="54">
        <f t="shared" si="894"/>
        <v>393.49402314097421</v>
      </c>
      <c r="AD859" s="54">
        <f>M859</f>
        <v>123.43100000000001</v>
      </c>
      <c r="AE859" s="54">
        <f t="shared" si="895"/>
        <v>0</v>
      </c>
      <c r="AF859" s="54">
        <f t="shared" si="895"/>
        <v>0</v>
      </c>
      <c r="AG859" s="54"/>
      <c r="AH859" s="42">
        <f>SUM(AA859:AG859)</f>
        <v>3650.89</v>
      </c>
      <c r="AI859" s="56">
        <f t="shared" si="896"/>
        <v>-1405.0899999999997</v>
      </c>
    </row>
    <row r="860" spans="1:35" x14ac:dyDescent="0.25">
      <c r="A860" s="32" t="s">
        <v>37</v>
      </c>
      <c r="B860" s="39">
        <f>SUM(B854:B859)</f>
        <v>1233.8999999999999</v>
      </c>
      <c r="C860" s="33"/>
      <c r="D860" s="34"/>
      <c r="E860" s="34"/>
      <c r="F860" s="35"/>
      <c r="G860" s="35"/>
      <c r="H860" s="35"/>
      <c r="I860" s="43">
        <f t="shared" ref="I860:O860" si="897">SUM(I854:I859)</f>
        <v>20276.329999999998</v>
      </c>
      <c r="J860" s="43">
        <f t="shared" si="897"/>
        <v>2816.3029999999999</v>
      </c>
      <c r="K860" s="43">
        <f t="shared" si="897"/>
        <v>11115.661</v>
      </c>
      <c r="L860" s="43">
        <f t="shared" si="897"/>
        <v>4222.2860000000001</v>
      </c>
      <c r="M860" s="43">
        <f t="shared" si="897"/>
        <v>950.10299999999995</v>
      </c>
      <c r="N860" s="43">
        <f t="shared" si="897"/>
        <v>1171.9769999999999</v>
      </c>
      <c r="O860" s="43">
        <f t="shared" si="897"/>
        <v>0</v>
      </c>
      <c r="P860" s="41">
        <f t="shared" si="860"/>
        <v>1.0980788929752081</v>
      </c>
      <c r="Q860" s="40">
        <f t="shared" si="890"/>
        <v>20276.329999999998</v>
      </c>
      <c r="R860" s="43">
        <f>SUM(R854:R859)</f>
        <v>22265.01</v>
      </c>
      <c r="S860" s="43">
        <f>SUM(S854:S859)</f>
        <v>3084.5205362952233</v>
      </c>
      <c r="T860" s="43">
        <f>SUM(T854:T859)</f>
        <v>12210.692208754854</v>
      </c>
      <c r="U860" s="43">
        <f>SUM(U854:U859)</f>
        <v>4524.0342863172455</v>
      </c>
      <c r="V860" s="43">
        <f>SUM(V854:V859)</f>
        <v>1040.1429686326765</v>
      </c>
      <c r="W860" s="43">
        <f t="shared" ref="W860:X860" si="898">SUM(W854:W859)</f>
        <v>0</v>
      </c>
      <c r="X860" s="43">
        <f t="shared" si="898"/>
        <v>1405.62</v>
      </c>
      <c r="Y860" s="41"/>
      <c r="Z860" s="40">
        <f t="shared" si="863"/>
        <v>20859.39</v>
      </c>
      <c r="AA860" s="55">
        <f t="shared" ref="AA860:AF860" si="899">SUM(AA854:AA859)</f>
        <v>110.60482865389224</v>
      </c>
      <c r="AB860" s="55">
        <f t="shared" si="899"/>
        <v>5827.755729505956</v>
      </c>
      <c r="AC860" s="55">
        <f t="shared" si="899"/>
        <v>1870.3744418401525</v>
      </c>
      <c r="AD860" s="55">
        <f t="shared" si="899"/>
        <v>485.48500000000001</v>
      </c>
      <c r="AE860" s="55">
        <f t="shared" si="899"/>
        <v>0</v>
      </c>
      <c r="AF860" s="55">
        <f t="shared" si="899"/>
        <v>1405.62</v>
      </c>
      <c r="AG860" s="54"/>
      <c r="AH860" s="42">
        <f>SUM(AH854:AH859)</f>
        <v>9699.84</v>
      </c>
      <c r="AI860" s="56">
        <f>SUM(AI854:AI859)</f>
        <v>10576.489999999998</v>
      </c>
    </row>
    <row r="861" spans="1:35" x14ac:dyDescent="0.25">
      <c r="A861" t="s">
        <v>40</v>
      </c>
      <c r="G861" s="65"/>
      <c r="O861" s="65"/>
      <c r="P861" s="41"/>
      <c r="Q861" s="87"/>
      <c r="R861" s="65"/>
      <c r="S861" s="65"/>
      <c r="Z861" s="40">
        <f t="shared" si="863"/>
        <v>0</v>
      </c>
    </row>
    <row r="862" spans="1:35" x14ac:dyDescent="0.25">
      <c r="A862" s="31">
        <v>2</v>
      </c>
      <c r="B862" s="52">
        <v>418.2</v>
      </c>
      <c r="C862" s="33">
        <v>2.2999999999999998</v>
      </c>
      <c r="D862" s="33">
        <v>8.86</v>
      </c>
      <c r="E862" s="33">
        <v>3.15</v>
      </c>
      <c r="F862" s="35">
        <v>0.77</v>
      </c>
      <c r="G862" s="35"/>
      <c r="H862" s="35"/>
      <c r="I862" s="51">
        <v>6302.28</v>
      </c>
      <c r="J862" s="41">
        <f>I862-K862-L862-M862-N862</f>
        <v>957.68400000000031</v>
      </c>
      <c r="K862" s="41">
        <f>B862*D862</f>
        <v>3705.2519999999995</v>
      </c>
      <c r="L862" s="41">
        <f>E862*B862</f>
        <v>1317.33</v>
      </c>
      <c r="M862" s="41">
        <f>F862*B862</f>
        <v>322.01400000000001</v>
      </c>
      <c r="N862" s="41">
        <v>0</v>
      </c>
      <c r="O862" s="41"/>
      <c r="P862" s="41">
        <f t="shared" si="860"/>
        <v>1.3084645556846093</v>
      </c>
      <c r="Q862" s="40">
        <f t="shared" ref="Q862:Q880" si="900">I862</f>
        <v>6302.28</v>
      </c>
      <c r="R862" s="51">
        <v>8246.31</v>
      </c>
      <c r="S862" s="41">
        <f>R862-T862-U862-V862-W862-X862</f>
        <v>1253.0955695462601</v>
      </c>
      <c r="T862" s="41">
        <f>P862*K862</f>
        <v>4848.1909118795093</v>
      </c>
      <c r="U862" s="41">
        <f>L862*P862</f>
        <v>1723.6796131400063</v>
      </c>
      <c r="V862" s="41">
        <f>P862*M862</f>
        <v>421.34390543422381</v>
      </c>
      <c r="W862" s="51"/>
      <c r="X862" s="51"/>
      <c r="Y862" s="41"/>
      <c r="Z862" s="40">
        <f t="shared" si="863"/>
        <v>8246.31</v>
      </c>
      <c r="AA862" s="54">
        <f>Z862-AB862-AC862-AD862-AE862-AF862</f>
        <v>1352.4254749804841</v>
      </c>
      <c r="AB862" s="54">
        <f t="shared" ref="AB862:AC865" si="901">T862</f>
        <v>4848.1909118795093</v>
      </c>
      <c r="AC862" s="54">
        <f t="shared" si="901"/>
        <v>1723.6796131400063</v>
      </c>
      <c r="AD862" s="54">
        <f>M862</f>
        <v>322.01400000000001</v>
      </c>
      <c r="AE862" s="54">
        <f t="shared" ref="AE862:AF865" si="902">W862</f>
        <v>0</v>
      </c>
      <c r="AF862" s="54">
        <f t="shared" si="902"/>
        <v>0</v>
      </c>
      <c r="AG862" s="54"/>
      <c r="AH862" s="42">
        <f>SUM(AA862:AG862)</f>
        <v>8246.31</v>
      </c>
      <c r="AI862" s="56">
        <f>I862-Z862</f>
        <v>-1944.0299999999997</v>
      </c>
    </row>
    <row r="863" spans="1:35" x14ac:dyDescent="0.25">
      <c r="A863" s="31">
        <v>14</v>
      </c>
      <c r="B863" s="52">
        <v>277.60000000000002</v>
      </c>
      <c r="C863" s="33">
        <v>2.2999999999999998</v>
      </c>
      <c r="D863" s="33">
        <v>8.9</v>
      </c>
      <c r="E863" s="33">
        <v>2.95</v>
      </c>
      <c r="F863" s="35">
        <v>0.77</v>
      </c>
      <c r="G863" s="35"/>
      <c r="H863" s="35"/>
      <c r="I863" s="51">
        <v>4191.76</v>
      </c>
      <c r="J863" s="41">
        <f>I863-K863-L863-M863-N863</f>
        <v>688.44799999999987</v>
      </c>
      <c r="K863" s="41">
        <f>B863*D863</f>
        <v>2470.6400000000003</v>
      </c>
      <c r="L863" s="41">
        <f>E863*B863</f>
        <v>818.92000000000007</v>
      </c>
      <c r="M863" s="41">
        <f>F863*B863</f>
        <v>213.75200000000001</v>
      </c>
      <c r="N863" s="41">
        <f>G863*B863</f>
        <v>0</v>
      </c>
      <c r="O863" s="41"/>
      <c r="P863" s="41">
        <f t="shared" si="860"/>
        <v>1</v>
      </c>
      <c r="Q863" s="40">
        <f t="shared" si="900"/>
        <v>4191.76</v>
      </c>
      <c r="R863" s="51">
        <v>4191.76</v>
      </c>
      <c r="S863" s="41">
        <f>R863-T863-U863-V863-W863-X863</f>
        <v>688.44799999999987</v>
      </c>
      <c r="T863" s="41">
        <f>P863*K863</f>
        <v>2470.6400000000003</v>
      </c>
      <c r="U863" s="41">
        <f>L863*P863</f>
        <v>818.92000000000007</v>
      </c>
      <c r="V863" s="41">
        <f>P863*M863</f>
        <v>213.75200000000001</v>
      </c>
      <c r="W863" s="51"/>
      <c r="X863" s="51"/>
      <c r="Y863" s="41"/>
      <c r="Z863" s="40">
        <f t="shared" si="863"/>
        <v>4191.76</v>
      </c>
      <c r="AA863" s="54">
        <f>Z863-AB863-AC863-AD863-AE863-AF863</f>
        <v>688.44799999999987</v>
      </c>
      <c r="AB863" s="54">
        <f t="shared" si="901"/>
        <v>2470.6400000000003</v>
      </c>
      <c r="AC863" s="54">
        <f t="shared" si="901"/>
        <v>818.92000000000007</v>
      </c>
      <c r="AD863" s="54">
        <f>M863</f>
        <v>213.75200000000001</v>
      </c>
      <c r="AE863" s="54">
        <f t="shared" si="902"/>
        <v>0</v>
      </c>
      <c r="AF863" s="54">
        <f t="shared" si="902"/>
        <v>0</v>
      </c>
      <c r="AG863" s="54"/>
      <c r="AH863" s="42">
        <f>SUM(AA863:AG863)</f>
        <v>4191.76</v>
      </c>
      <c r="AI863" s="56">
        <f>I863-Z863</f>
        <v>0</v>
      </c>
    </row>
    <row r="864" spans="1:35" x14ac:dyDescent="0.25">
      <c r="A864" s="31">
        <v>6</v>
      </c>
      <c r="B864" s="52">
        <v>124</v>
      </c>
      <c r="C864" s="33">
        <v>2.2999999999999998</v>
      </c>
      <c r="D864" s="33">
        <v>9.1999999999999993</v>
      </c>
      <c r="E864" s="33">
        <v>3.02</v>
      </c>
      <c r="F864" s="35">
        <v>0.77</v>
      </c>
      <c r="G864" s="35"/>
      <c r="H864" s="35"/>
      <c r="I864" s="51">
        <v>1837.68</v>
      </c>
      <c r="J864" s="41">
        <f>I864-K864-L864-M864-N864</f>
        <v>226.92000000000007</v>
      </c>
      <c r="K864" s="41">
        <f>B864*D864</f>
        <v>1140.8</v>
      </c>
      <c r="L864" s="41">
        <f>E864*B864</f>
        <v>374.48</v>
      </c>
      <c r="M864" s="41">
        <f>F864*B864</f>
        <v>95.48</v>
      </c>
      <c r="N864" s="41">
        <f>G864*B864</f>
        <v>0</v>
      </c>
      <c r="O864" s="41"/>
      <c r="P864" s="41">
        <f t="shared" si="860"/>
        <v>0</v>
      </c>
      <c r="Q864" s="40">
        <f t="shared" si="900"/>
        <v>1837.68</v>
      </c>
      <c r="R864" s="51"/>
      <c r="S864" s="41">
        <f>R864-T864-U864-V864-W864-X864</f>
        <v>0</v>
      </c>
      <c r="T864" s="41">
        <f>P864*K864</f>
        <v>0</v>
      </c>
      <c r="U864" s="41">
        <f>L864*P864</f>
        <v>0</v>
      </c>
      <c r="V864" s="41">
        <f>P864*M864</f>
        <v>0</v>
      </c>
      <c r="W864" s="51"/>
      <c r="X864" s="51"/>
      <c r="Y864" s="41"/>
      <c r="Z864" s="40">
        <f t="shared" si="863"/>
        <v>0</v>
      </c>
      <c r="AA864" s="54">
        <f>Z864-AB864-AC864-AD864-AE864-AF864</f>
        <v>-95.48</v>
      </c>
      <c r="AB864" s="54">
        <f t="shared" si="901"/>
        <v>0</v>
      </c>
      <c r="AC864" s="54">
        <f t="shared" si="901"/>
        <v>0</v>
      </c>
      <c r="AD864" s="54">
        <f>M864</f>
        <v>95.48</v>
      </c>
      <c r="AE864" s="54">
        <f t="shared" si="902"/>
        <v>0</v>
      </c>
      <c r="AF864" s="54">
        <f t="shared" si="902"/>
        <v>0</v>
      </c>
      <c r="AG864" s="54"/>
      <c r="AH864" s="42">
        <f>SUM(AA864:AG864)</f>
        <v>0</v>
      </c>
      <c r="AI864" s="56">
        <f>I864-Z864</f>
        <v>1837.68</v>
      </c>
    </row>
    <row r="865" spans="1:35" x14ac:dyDescent="0.25">
      <c r="A865" s="31">
        <v>24</v>
      </c>
      <c r="B865" s="52"/>
      <c r="C865" s="33"/>
      <c r="D865" s="33"/>
      <c r="E865" s="33"/>
      <c r="F865" s="35"/>
      <c r="G865" s="35"/>
      <c r="H865" s="35"/>
      <c r="I865" s="51"/>
      <c r="J865" s="41">
        <f>I865-K865-L865-M865-N865</f>
        <v>0</v>
      </c>
      <c r="K865" s="41">
        <f>B865*D865</f>
        <v>0</v>
      </c>
      <c r="L865" s="41">
        <f>E865*B865</f>
        <v>0</v>
      </c>
      <c r="M865" s="41">
        <f>F865*B865</f>
        <v>0</v>
      </c>
      <c r="N865" s="41">
        <f>G865*B865</f>
        <v>0</v>
      </c>
      <c r="O865" s="41"/>
      <c r="P865" s="41"/>
      <c r="Q865" s="40">
        <f t="shared" si="900"/>
        <v>0</v>
      </c>
      <c r="R865" s="51"/>
      <c r="S865" s="41">
        <f>R865-T865-U865-V865-W865-X865</f>
        <v>0</v>
      </c>
      <c r="T865" s="41">
        <f>P865*K865</f>
        <v>0</v>
      </c>
      <c r="U865" s="41">
        <f>L865*P865</f>
        <v>0</v>
      </c>
      <c r="V865" s="41">
        <f>P865*M865</f>
        <v>0</v>
      </c>
      <c r="W865" s="51"/>
      <c r="X865" s="51"/>
      <c r="Y865" s="41"/>
      <c r="Z865" s="40">
        <f t="shared" si="863"/>
        <v>0</v>
      </c>
      <c r="AA865" s="54">
        <f>Z865-AB865-AC865-AD865-AE865-AF865</f>
        <v>0</v>
      </c>
      <c r="AB865" s="54">
        <f t="shared" si="901"/>
        <v>0</v>
      </c>
      <c r="AC865" s="54">
        <f t="shared" si="901"/>
        <v>0</v>
      </c>
      <c r="AD865" s="54">
        <f>M865</f>
        <v>0</v>
      </c>
      <c r="AE865" s="54">
        <f t="shared" si="902"/>
        <v>0</v>
      </c>
      <c r="AF865" s="54">
        <f t="shared" si="902"/>
        <v>0</v>
      </c>
      <c r="AG865" s="54"/>
      <c r="AH865" s="42">
        <f>SUM(AA865:AG865)</f>
        <v>0</v>
      </c>
      <c r="AI865" s="56">
        <f>I865-Z865</f>
        <v>0</v>
      </c>
    </row>
    <row r="866" spans="1:35" x14ac:dyDescent="0.25">
      <c r="A866" s="32" t="s">
        <v>37</v>
      </c>
      <c r="B866" s="39">
        <f>SUM(B862:B865)</f>
        <v>819.8</v>
      </c>
      <c r="C866" s="33"/>
      <c r="D866" s="34"/>
      <c r="E866" s="34"/>
      <c r="F866" s="35"/>
      <c r="G866" s="35"/>
      <c r="H866" s="35"/>
      <c r="I866" s="43">
        <f>SUM(I862:I865)</f>
        <v>12331.720000000001</v>
      </c>
      <c r="J866" s="43">
        <f t="shared" ref="J866:O866" si="903">SUM(J862:J865)</f>
        <v>1873.0520000000001</v>
      </c>
      <c r="K866" s="43">
        <f t="shared" si="903"/>
        <v>7316.692</v>
      </c>
      <c r="L866" s="43">
        <f t="shared" si="903"/>
        <v>2510.73</v>
      </c>
      <c r="M866" s="43">
        <f t="shared" si="903"/>
        <v>631.24600000000009</v>
      </c>
      <c r="N866" s="43">
        <f t="shared" si="903"/>
        <v>0</v>
      </c>
      <c r="O866" s="43">
        <f t="shared" si="903"/>
        <v>0</v>
      </c>
      <c r="P866" s="41">
        <f t="shared" si="860"/>
        <v>1.0086241010986301</v>
      </c>
      <c r="Q866" s="40">
        <f t="shared" si="900"/>
        <v>12331.720000000001</v>
      </c>
      <c r="R866" s="43">
        <f>SUM(R862:R865)</f>
        <v>12438.07</v>
      </c>
      <c r="S866" s="43">
        <f>SUM(S862:S865)</f>
        <v>1941.54356954626</v>
      </c>
      <c r="T866" s="43">
        <f>SUM(T862:T865)</f>
        <v>7318.8309118795096</v>
      </c>
      <c r="U866" s="43">
        <f>SUM(U862:U865)</f>
        <v>2542.5996131400061</v>
      </c>
      <c r="V866" s="43">
        <f>SUM(V862:V865)</f>
        <v>635.09590543422382</v>
      </c>
      <c r="W866" s="43"/>
      <c r="X866" s="43"/>
      <c r="Y866" s="41"/>
      <c r="Z866" s="40">
        <f t="shared" si="863"/>
        <v>12438.07</v>
      </c>
      <c r="AA866" s="55">
        <f>SUM(AA862:AA865)</f>
        <v>1945.3934749804839</v>
      </c>
      <c r="AB866" s="55">
        <f>SUM(AB862:AB865)</f>
        <v>7318.8309118795096</v>
      </c>
      <c r="AC866" s="55">
        <f>SUM(AC862:AC865)</f>
        <v>2542.5996131400061</v>
      </c>
      <c r="AD866" s="55">
        <f>SUM(AD862:AD865)</f>
        <v>631.24600000000009</v>
      </c>
      <c r="AE866" s="55">
        <f>SUM(AE864:AE865)</f>
        <v>0</v>
      </c>
      <c r="AF866" s="55">
        <f>SUM(AF862:AF865)</f>
        <v>0</v>
      </c>
      <c r="AG866" s="54"/>
      <c r="AH866" s="42">
        <f>SUM(AH862:AH865)</f>
        <v>12438.07</v>
      </c>
      <c r="AI866" s="56">
        <f>SUM(AI862:AI865)</f>
        <v>-106.34999999999968</v>
      </c>
    </row>
    <row r="867" spans="1:35" x14ac:dyDescent="0.25">
      <c r="A867" t="s">
        <v>41</v>
      </c>
      <c r="G867" s="65"/>
      <c r="I867" t="s">
        <v>59</v>
      </c>
      <c r="N867" s="65"/>
      <c r="O867" s="65"/>
      <c r="P867" s="41"/>
      <c r="Q867" s="87" t="str">
        <f t="shared" si="900"/>
        <v xml:space="preserve"> </v>
      </c>
      <c r="R867" s="65"/>
      <c r="S867" s="65"/>
      <c r="Z867" s="40">
        <f t="shared" si="863"/>
        <v>0</v>
      </c>
    </row>
    <row r="868" spans="1:35" x14ac:dyDescent="0.25">
      <c r="A868" s="31">
        <v>15</v>
      </c>
      <c r="B868" s="52">
        <v>61.8</v>
      </c>
      <c r="C868" s="33">
        <v>2.2999999999999998</v>
      </c>
      <c r="D868" s="33">
        <v>9.7100000000000009</v>
      </c>
      <c r="E868" s="33">
        <v>10</v>
      </c>
      <c r="F868" s="35">
        <v>0.77</v>
      </c>
      <c r="G868" s="35"/>
      <c r="H868" s="35"/>
      <c r="I868" s="51">
        <v>1431.29</v>
      </c>
      <c r="J868" s="41">
        <f t="shared" ref="J868:J873" si="904">I868-K868-L868-M868-N868</f>
        <v>165.62599999999998</v>
      </c>
      <c r="K868" s="41">
        <f t="shared" ref="K868:K873" si="905">B868*D868</f>
        <v>600.07799999999997</v>
      </c>
      <c r="L868" s="41">
        <f t="shared" ref="L868:L873" si="906">E868*B868</f>
        <v>618</v>
      </c>
      <c r="M868" s="41">
        <f t="shared" ref="M868:M873" si="907">F868*B868</f>
        <v>47.585999999999999</v>
      </c>
      <c r="N868" s="41">
        <f t="shared" ref="N868:N873" si="908">G868*B868</f>
        <v>0</v>
      </c>
      <c r="O868" s="41"/>
      <c r="P868" s="41">
        <f t="shared" si="860"/>
        <v>0</v>
      </c>
      <c r="Q868" s="40">
        <f t="shared" si="900"/>
        <v>1431.29</v>
      </c>
      <c r="R868" s="51"/>
      <c r="S868" s="41">
        <f>R868-T868-U868-V868-W868-X868</f>
        <v>0</v>
      </c>
      <c r="T868" s="41">
        <f t="shared" ref="T868:T874" si="909">P868*K868</f>
        <v>0</v>
      </c>
      <c r="U868" s="41">
        <f t="shared" ref="U868:U874" si="910">L868*P868</f>
        <v>0</v>
      </c>
      <c r="V868" s="41">
        <f t="shared" ref="V868:V879" si="911">P868*M868</f>
        <v>0</v>
      </c>
      <c r="W868" s="51"/>
      <c r="X868" s="51"/>
      <c r="Y868" s="41"/>
      <c r="Z868" s="40">
        <f t="shared" si="863"/>
        <v>0</v>
      </c>
      <c r="AA868" s="54">
        <f t="shared" ref="AA868:AA879" si="912">Z868-AB868-AC868-AD868-AE868-AF868</f>
        <v>-47.585999999999999</v>
      </c>
      <c r="AB868" s="54">
        <f t="shared" ref="AB868:AC876" si="913">T868</f>
        <v>0</v>
      </c>
      <c r="AC868" s="54">
        <f t="shared" si="913"/>
        <v>0</v>
      </c>
      <c r="AD868" s="54">
        <f t="shared" ref="AD868:AD879" si="914">M868</f>
        <v>47.585999999999999</v>
      </c>
      <c r="AE868" s="54">
        <f t="shared" ref="AE868:AF876" si="915">W868</f>
        <v>0</v>
      </c>
      <c r="AF868" s="54">
        <f t="shared" si="915"/>
        <v>0</v>
      </c>
      <c r="AG868" s="54"/>
      <c r="AH868" s="42">
        <f t="shared" ref="AH868:AH873" si="916">SUM(AA868:AG868)</f>
        <v>0</v>
      </c>
      <c r="AI868" s="56">
        <f t="shared" ref="AI868:AI873" si="917">I868-Z868</f>
        <v>1431.29</v>
      </c>
    </row>
    <row r="869" spans="1:35" x14ac:dyDescent="0.25">
      <c r="A869" s="31">
        <v>17</v>
      </c>
      <c r="B869" s="52">
        <v>806</v>
      </c>
      <c r="C869" s="33">
        <v>2.2999999999999998</v>
      </c>
      <c r="D869" s="33">
        <v>8.89</v>
      </c>
      <c r="E869" s="33">
        <v>10</v>
      </c>
      <c r="F869" s="35">
        <v>0.77</v>
      </c>
      <c r="G869" s="35"/>
      <c r="H869" s="35"/>
      <c r="I869" s="51">
        <v>10510.24</v>
      </c>
      <c r="J869" s="41">
        <f t="shared" si="904"/>
        <v>-5335.72</v>
      </c>
      <c r="K869" s="41">
        <f t="shared" si="905"/>
        <v>7165.34</v>
      </c>
      <c r="L869" s="41">
        <f t="shared" si="906"/>
        <v>8060</v>
      </c>
      <c r="M869" s="41">
        <f t="shared" si="907"/>
        <v>620.62</v>
      </c>
      <c r="N869" s="41">
        <f t="shared" si="908"/>
        <v>0</v>
      </c>
      <c r="O869" s="41"/>
      <c r="P869" s="41">
        <f t="shared" si="860"/>
        <v>0</v>
      </c>
      <c r="Q869" s="40">
        <f t="shared" si="900"/>
        <v>10510.24</v>
      </c>
      <c r="R869" s="51">
        <v>0</v>
      </c>
      <c r="S869" s="41">
        <f>R869-T869-U869-V869-W869-X869</f>
        <v>0</v>
      </c>
      <c r="T869" s="41">
        <f t="shared" si="909"/>
        <v>0</v>
      </c>
      <c r="U869" s="41">
        <f t="shared" si="910"/>
        <v>0</v>
      </c>
      <c r="V869" s="41">
        <f t="shared" si="911"/>
        <v>0</v>
      </c>
      <c r="W869" s="51"/>
      <c r="X869" s="51"/>
      <c r="Y869" s="41"/>
      <c r="Z869" s="40">
        <f t="shared" si="863"/>
        <v>0</v>
      </c>
      <c r="AA869" s="54">
        <f t="shared" si="912"/>
        <v>-620.62</v>
      </c>
      <c r="AB869" s="54">
        <f t="shared" si="913"/>
        <v>0</v>
      </c>
      <c r="AC869" s="54">
        <f t="shared" si="913"/>
        <v>0</v>
      </c>
      <c r="AD869" s="54">
        <f t="shared" si="914"/>
        <v>620.62</v>
      </c>
      <c r="AE869" s="54">
        <f t="shared" si="915"/>
        <v>0</v>
      </c>
      <c r="AF869" s="54">
        <f t="shared" si="915"/>
        <v>0</v>
      </c>
      <c r="AG869" s="54"/>
      <c r="AH869" s="42">
        <f t="shared" si="916"/>
        <v>0</v>
      </c>
      <c r="AI869" s="56">
        <f t="shared" si="917"/>
        <v>10510.24</v>
      </c>
    </row>
    <row r="870" spans="1:35" x14ac:dyDescent="0.25">
      <c r="A870" s="31">
        <v>18</v>
      </c>
      <c r="B870" s="52">
        <v>512.5</v>
      </c>
      <c r="C870" s="33">
        <v>2.48</v>
      </c>
      <c r="D870" s="33">
        <v>8.4</v>
      </c>
      <c r="E870" s="33">
        <v>3.59</v>
      </c>
      <c r="F870" s="35">
        <v>0.77</v>
      </c>
      <c r="G870" s="35">
        <v>5.51</v>
      </c>
      <c r="H870" s="35"/>
      <c r="I870" s="51">
        <v>10813.75</v>
      </c>
      <c r="J870" s="41">
        <f t="shared" si="904"/>
        <v>1450.375</v>
      </c>
      <c r="K870" s="41">
        <f t="shared" si="905"/>
        <v>4305</v>
      </c>
      <c r="L870" s="41">
        <f t="shared" si="906"/>
        <v>1839.875</v>
      </c>
      <c r="M870" s="41">
        <f t="shared" si="907"/>
        <v>394.625</v>
      </c>
      <c r="N870" s="41">
        <f t="shared" si="908"/>
        <v>2823.875</v>
      </c>
      <c r="O870" s="41"/>
      <c r="P870" s="41">
        <f t="shared" si="860"/>
        <v>1</v>
      </c>
      <c r="Q870" s="40">
        <f t="shared" si="900"/>
        <v>10813.75</v>
      </c>
      <c r="R870" s="51">
        <v>10813.75</v>
      </c>
      <c r="S870" s="41">
        <f>R870-T870-U870-V870-W870-X870</f>
        <v>1450.37</v>
      </c>
      <c r="T870" s="41">
        <f t="shared" si="909"/>
        <v>4305</v>
      </c>
      <c r="U870" s="41">
        <f t="shared" si="910"/>
        <v>1839.875</v>
      </c>
      <c r="V870" s="41">
        <f t="shared" si="911"/>
        <v>394.625</v>
      </c>
      <c r="W870" s="51"/>
      <c r="X870" s="51">
        <v>2823.88</v>
      </c>
      <c r="Y870" s="41"/>
      <c r="Z870" s="40">
        <f t="shared" si="863"/>
        <v>7989.87</v>
      </c>
      <c r="AA870" s="54">
        <f t="shared" si="912"/>
        <v>-1373.5100000000002</v>
      </c>
      <c r="AB870" s="54">
        <f t="shared" si="913"/>
        <v>4305</v>
      </c>
      <c r="AC870" s="54">
        <f t="shared" si="913"/>
        <v>1839.875</v>
      </c>
      <c r="AD870" s="54">
        <f t="shared" si="914"/>
        <v>394.625</v>
      </c>
      <c r="AE870" s="54">
        <f t="shared" si="915"/>
        <v>0</v>
      </c>
      <c r="AF870" s="54">
        <f t="shared" si="915"/>
        <v>2823.88</v>
      </c>
      <c r="AG870" s="54"/>
      <c r="AH870" s="42">
        <f t="shared" si="916"/>
        <v>7989.87</v>
      </c>
      <c r="AI870" s="56">
        <f t="shared" si="917"/>
        <v>2823.88</v>
      </c>
    </row>
    <row r="871" spans="1:35" x14ac:dyDescent="0.25">
      <c r="A871" s="31">
        <v>19</v>
      </c>
      <c r="B871" s="52">
        <v>490.1</v>
      </c>
      <c r="C871" s="33">
        <v>2.48</v>
      </c>
      <c r="D871" s="33">
        <v>9.3000000000000007</v>
      </c>
      <c r="E871" s="33">
        <v>4.09</v>
      </c>
      <c r="F871" s="35">
        <v>0.77</v>
      </c>
      <c r="G871" s="35">
        <v>5.51</v>
      </c>
      <c r="H871" s="35"/>
      <c r="I871" s="51">
        <v>10974.83</v>
      </c>
      <c r="J871" s="41">
        <f t="shared" si="904"/>
        <v>1332.3539999999998</v>
      </c>
      <c r="K871" s="41">
        <f t="shared" si="905"/>
        <v>4557.93</v>
      </c>
      <c r="L871" s="41">
        <f t="shared" si="906"/>
        <v>2004.509</v>
      </c>
      <c r="M871" s="41">
        <f t="shared" si="907"/>
        <v>377.37700000000001</v>
      </c>
      <c r="N871" s="41">
        <v>2702.66</v>
      </c>
      <c r="O871" s="41"/>
      <c r="P871" s="41">
        <f t="shared" si="860"/>
        <v>0.73850255539265752</v>
      </c>
      <c r="Q871" s="40">
        <f t="shared" si="900"/>
        <v>10974.83</v>
      </c>
      <c r="R871" s="51">
        <v>8104.94</v>
      </c>
      <c r="S871" s="41">
        <f t="shared" ref="S871:S876" si="918">R871-T871-U871-V871-W871-X871</f>
        <v>867.87815004514823</v>
      </c>
      <c r="T871" s="41">
        <f t="shared" si="909"/>
        <v>3366.0429523008556</v>
      </c>
      <c r="U871" s="41">
        <f t="shared" si="910"/>
        <v>1480.3350188075806</v>
      </c>
      <c r="V871" s="41">
        <f t="shared" si="911"/>
        <v>278.69387884641492</v>
      </c>
      <c r="W871" s="51"/>
      <c r="X871" s="51">
        <v>2111.9899999999998</v>
      </c>
      <c r="Y871" s="41"/>
      <c r="Z871" s="40">
        <f t="shared" si="863"/>
        <v>5992.95</v>
      </c>
      <c r="AA871" s="54">
        <f t="shared" si="912"/>
        <v>-1342.7949711084361</v>
      </c>
      <c r="AB871" s="54">
        <f t="shared" si="913"/>
        <v>3366.0429523008556</v>
      </c>
      <c r="AC871" s="54">
        <f t="shared" si="913"/>
        <v>1480.3350188075806</v>
      </c>
      <c r="AD871" s="54">
        <f t="shared" si="914"/>
        <v>377.37700000000001</v>
      </c>
      <c r="AE871" s="54">
        <f t="shared" si="915"/>
        <v>0</v>
      </c>
      <c r="AF871" s="54">
        <f t="shared" si="915"/>
        <v>2111.9899999999998</v>
      </c>
      <c r="AG871" s="54"/>
      <c r="AH871" s="42">
        <f t="shared" si="916"/>
        <v>5992.95</v>
      </c>
      <c r="AI871" s="56">
        <f t="shared" si="917"/>
        <v>4981.88</v>
      </c>
    </row>
    <row r="872" spans="1:35" x14ac:dyDescent="0.25">
      <c r="A872" s="31">
        <v>20</v>
      </c>
      <c r="B872" s="52">
        <v>714.5</v>
      </c>
      <c r="C872" s="33">
        <v>2.48</v>
      </c>
      <c r="D872" s="33">
        <v>8.8800000000000008</v>
      </c>
      <c r="E872" s="33">
        <v>3.26</v>
      </c>
      <c r="F872" s="35">
        <v>0.77</v>
      </c>
      <c r="G872" s="35">
        <v>5.51</v>
      </c>
      <c r="H872" s="35"/>
      <c r="I872" s="51">
        <v>15104.55</v>
      </c>
      <c r="J872" s="41">
        <f t="shared" si="904"/>
        <v>1943.4599999999987</v>
      </c>
      <c r="K872" s="41">
        <f t="shared" si="905"/>
        <v>6344.76</v>
      </c>
      <c r="L872" s="41">
        <f t="shared" si="906"/>
        <v>2329.27</v>
      </c>
      <c r="M872" s="41">
        <f t="shared" si="907"/>
        <v>550.16499999999996</v>
      </c>
      <c r="N872" s="41">
        <f t="shared" si="908"/>
        <v>3936.895</v>
      </c>
      <c r="O872" s="41"/>
      <c r="P872" s="41">
        <f t="shared" si="860"/>
        <v>1.8103564819872158</v>
      </c>
      <c r="Q872" s="40">
        <f t="shared" si="900"/>
        <v>15104.55</v>
      </c>
      <c r="R872" s="51">
        <v>27344.62</v>
      </c>
      <c r="S872" s="41">
        <f t="shared" si="918"/>
        <v>3518.3587906359317</v>
      </c>
      <c r="T872" s="41">
        <f t="shared" si="909"/>
        <v>11486.277392653208</v>
      </c>
      <c r="U872" s="41">
        <f t="shared" si="910"/>
        <v>4216.8090427983625</v>
      </c>
      <c r="V872" s="41">
        <f t="shared" si="911"/>
        <v>995.9947739124965</v>
      </c>
      <c r="W872" s="51"/>
      <c r="X872" s="51">
        <v>7127.18</v>
      </c>
      <c r="Y872" s="41"/>
      <c r="Z872" s="40">
        <f t="shared" si="863"/>
        <v>20217.440000000002</v>
      </c>
      <c r="AA872" s="54">
        <f t="shared" si="912"/>
        <v>-3162.9914354515686</v>
      </c>
      <c r="AB872" s="54">
        <f t="shared" si="913"/>
        <v>11486.277392653208</v>
      </c>
      <c r="AC872" s="54">
        <f t="shared" si="913"/>
        <v>4216.8090427983625</v>
      </c>
      <c r="AD872" s="54">
        <f t="shared" si="914"/>
        <v>550.16499999999996</v>
      </c>
      <c r="AE872" s="54">
        <f t="shared" si="915"/>
        <v>0</v>
      </c>
      <c r="AF872" s="54">
        <f t="shared" si="915"/>
        <v>7127.18</v>
      </c>
      <c r="AG872" s="54"/>
      <c r="AH872" s="42">
        <f t="shared" si="916"/>
        <v>20217.440000000002</v>
      </c>
      <c r="AI872" s="56">
        <f t="shared" si="917"/>
        <v>-5112.8900000000031</v>
      </c>
    </row>
    <row r="873" spans="1:35" x14ac:dyDescent="0.25">
      <c r="A873" s="31">
        <v>42</v>
      </c>
      <c r="B873" s="52">
        <v>86.3</v>
      </c>
      <c r="C873" s="33">
        <v>2.48</v>
      </c>
      <c r="D873" s="33">
        <v>8.64</v>
      </c>
      <c r="E873" s="33">
        <v>4</v>
      </c>
      <c r="F873" s="35">
        <v>0.77</v>
      </c>
      <c r="G873" s="35">
        <v>5.51</v>
      </c>
      <c r="H873" s="35"/>
      <c r="I873" s="51">
        <v>1878.75</v>
      </c>
      <c r="J873" s="41">
        <f t="shared" si="904"/>
        <v>245.95399999999989</v>
      </c>
      <c r="K873" s="41">
        <f t="shared" si="905"/>
        <v>745.63200000000006</v>
      </c>
      <c r="L873" s="41">
        <f t="shared" si="906"/>
        <v>345.2</v>
      </c>
      <c r="M873" s="41">
        <f t="shared" si="907"/>
        <v>66.450999999999993</v>
      </c>
      <c r="N873" s="41">
        <f t="shared" si="908"/>
        <v>475.51299999999998</v>
      </c>
      <c r="O873" s="41"/>
      <c r="P873" s="41">
        <f t="shared" si="860"/>
        <v>0</v>
      </c>
      <c r="Q873" s="40">
        <f t="shared" si="900"/>
        <v>1878.75</v>
      </c>
      <c r="R873" s="51"/>
      <c r="S873" s="41">
        <f t="shared" si="918"/>
        <v>0</v>
      </c>
      <c r="T873" s="41">
        <f t="shared" si="909"/>
        <v>0</v>
      </c>
      <c r="U873" s="41">
        <f t="shared" si="910"/>
        <v>0</v>
      </c>
      <c r="V873" s="41">
        <f t="shared" si="911"/>
        <v>0</v>
      </c>
      <c r="W873" s="51"/>
      <c r="X873" s="51"/>
      <c r="Y873" s="41"/>
      <c r="Z873" s="40">
        <f t="shared" si="863"/>
        <v>0</v>
      </c>
      <c r="AA873" s="54">
        <f t="shared" si="912"/>
        <v>-66.450999999999993</v>
      </c>
      <c r="AB873" s="54">
        <f t="shared" si="913"/>
        <v>0</v>
      </c>
      <c r="AC873" s="54">
        <f t="shared" si="913"/>
        <v>0</v>
      </c>
      <c r="AD873" s="54">
        <f t="shared" si="914"/>
        <v>66.450999999999993</v>
      </c>
      <c r="AE873" s="54">
        <f t="shared" si="915"/>
        <v>0</v>
      </c>
      <c r="AF873" s="54">
        <f t="shared" si="915"/>
        <v>0</v>
      </c>
      <c r="AG873" s="54"/>
      <c r="AH873" s="42">
        <f t="shared" si="916"/>
        <v>0</v>
      </c>
      <c r="AI873" s="56">
        <f t="shared" si="917"/>
        <v>1878.75</v>
      </c>
    </row>
    <row r="874" spans="1:35" x14ac:dyDescent="0.25">
      <c r="A874" s="31">
        <v>43</v>
      </c>
      <c r="B874" s="52"/>
      <c r="C874" s="33"/>
      <c r="D874" s="33"/>
      <c r="E874" s="33"/>
      <c r="F874" s="35"/>
      <c r="G874" s="35"/>
      <c r="H874" s="35"/>
      <c r="I874" s="51"/>
      <c r="J874" s="41"/>
      <c r="K874" s="41"/>
      <c r="L874" s="41"/>
      <c r="M874" s="41"/>
      <c r="N874" s="41"/>
      <c r="O874" s="41"/>
      <c r="P874" s="41"/>
      <c r="Q874" s="40">
        <f t="shared" si="900"/>
        <v>0</v>
      </c>
      <c r="R874" s="51"/>
      <c r="S874" s="41">
        <f t="shared" si="918"/>
        <v>0</v>
      </c>
      <c r="T874" s="41">
        <f t="shared" si="909"/>
        <v>0</v>
      </c>
      <c r="U874" s="41">
        <f t="shared" si="910"/>
        <v>0</v>
      </c>
      <c r="V874" s="41">
        <f t="shared" si="911"/>
        <v>0</v>
      </c>
      <c r="W874" s="51"/>
      <c r="X874" s="51"/>
      <c r="Y874" s="41"/>
      <c r="Z874" s="40">
        <f t="shared" si="863"/>
        <v>0</v>
      </c>
      <c r="AA874" s="54">
        <f t="shared" si="912"/>
        <v>0</v>
      </c>
      <c r="AB874" s="54">
        <f t="shared" si="913"/>
        <v>0</v>
      </c>
      <c r="AC874" s="54">
        <f t="shared" si="913"/>
        <v>0</v>
      </c>
      <c r="AD874" s="54">
        <f t="shared" si="914"/>
        <v>0</v>
      </c>
      <c r="AE874" s="54">
        <f t="shared" si="915"/>
        <v>0</v>
      </c>
      <c r="AF874" s="54">
        <f t="shared" si="915"/>
        <v>0</v>
      </c>
      <c r="AG874" s="54"/>
      <c r="AH874" s="42">
        <f>SUM(AA874:AG874)</f>
        <v>0</v>
      </c>
      <c r="AI874" s="56">
        <f t="shared" ref="AI874:AI879" si="919">I874-Z874</f>
        <v>0</v>
      </c>
    </row>
    <row r="875" spans="1:35" x14ac:dyDescent="0.25">
      <c r="A875" s="31">
        <v>44</v>
      </c>
      <c r="B875" s="52"/>
      <c r="C875" s="33"/>
      <c r="D875" s="33"/>
      <c r="E875" s="33"/>
      <c r="F875" s="35"/>
      <c r="G875" s="35"/>
      <c r="H875" s="35"/>
      <c r="I875" s="51"/>
      <c r="J875" s="41">
        <f>I875-K875-L875-M875-N875</f>
        <v>0</v>
      </c>
      <c r="K875" s="41">
        <f>B875*D875</f>
        <v>0</v>
      </c>
      <c r="L875" s="41">
        <f>E875*B875</f>
        <v>0</v>
      </c>
      <c r="M875" s="41">
        <f>F875*B875</f>
        <v>0</v>
      </c>
      <c r="N875" s="41">
        <f>G875*B875</f>
        <v>0</v>
      </c>
      <c r="O875" s="41"/>
      <c r="P875" s="41"/>
      <c r="Q875" s="40">
        <f t="shared" si="900"/>
        <v>0</v>
      </c>
      <c r="R875" s="51"/>
      <c r="S875" s="41">
        <f t="shared" si="918"/>
        <v>0</v>
      </c>
      <c r="T875" s="41">
        <v>0</v>
      </c>
      <c r="U875" s="41">
        <v>0</v>
      </c>
      <c r="V875" s="41">
        <f t="shared" si="911"/>
        <v>0</v>
      </c>
      <c r="W875" s="51"/>
      <c r="X875" s="51"/>
      <c r="Y875" s="41"/>
      <c r="Z875" s="40">
        <f t="shared" si="863"/>
        <v>0</v>
      </c>
      <c r="AA875" s="54">
        <f t="shared" si="912"/>
        <v>0</v>
      </c>
      <c r="AB875" s="54">
        <f t="shared" si="913"/>
        <v>0</v>
      </c>
      <c r="AC875" s="54">
        <f t="shared" si="913"/>
        <v>0</v>
      </c>
      <c r="AD875" s="54">
        <f t="shared" si="914"/>
        <v>0</v>
      </c>
      <c r="AE875" s="54">
        <f t="shared" si="915"/>
        <v>0</v>
      </c>
      <c r="AF875" s="54">
        <f t="shared" si="915"/>
        <v>0</v>
      </c>
      <c r="AG875" s="54"/>
      <c r="AH875" s="42">
        <f>SUM(AA875:AG875)</f>
        <v>0</v>
      </c>
      <c r="AI875" s="56">
        <f t="shared" si="919"/>
        <v>0</v>
      </c>
    </row>
    <row r="876" spans="1:35" x14ac:dyDescent="0.25">
      <c r="A876" s="31">
        <v>65</v>
      </c>
      <c r="B876" s="52">
        <v>1044.7</v>
      </c>
      <c r="C876" s="33">
        <v>2.2999999999999998</v>
      </c>
      <c r="D876" s="33">
        <v>8.73</v>
      </c>
      <c r="E876" s="33">
        <v>3.44</v>
      </c>
      <c r="F876" s="35">
        <v>0.77</v>
      </c>
      <c r="G876" s="35"/>
      <c r="H876" s="35"/>
      <c r="I876" s="51">
        <v>15830.92</v>
      </c>
      <c r="J876" s="41">
        <f>I876-K876-L876-M876-N876</f>
        <v>2312.5019999999986</v>
      </c>
      <c r="K876" s="41">
        <f>B876*D876</f>
        <v>9120.2310000000016</v>
      </c>
      <c r="L876" s="41">
        <f>E876*B876</f>
        <v>3593.768</v>
      </c>
      <c r="M876" s="41">
        <f>F876*B876</f>
        <v>804.4190000000001</v>
      </c>
      <c r="N876" s="41">
        <f>G876*B876</f>
        <v>0</v>
      </c>
      <c r="O876" s="41"/>
      <c r="P876" s="41">
        <f t="shared" si="860"/>
        <v>1.4364724223228973</v>
      </c>
      <c r="Q876" s="40">
        <f t="shared" si="900"/>
        <v>15830.92</v>
      </c>
      <c r="R876" s="51">
        <v>22740.68</v>
      </c>
      <c r="S876" s="41">
        <f t="shared" si="918"/>
        <v>3321.8453495665417</v>
      </c>
      <c r="T876" s="41">
        <f>P876*K876</f>
        <v>13100.960316714381</v>
      </c>
      <c r="U876" s="41">
        <f>L876*P876</f>
        <v>5162.3486242265144</v>
      </c>
      <c r="V876" s="41">
        <f t="shared" si="911"/>
        <v>1155.5257094925628</v>
      </c>
      <c r="W876" s="51"/>
      <c r="X876" s="51"/>
      <c r="Y876" s="41"/>
      <c r="Z876" s="40">
        <f t="shared" si="863"/>
        <v>22740.68</v>
      </c>
      <c r="AA876" s="54">
        <f t="shared" si="912"/>
        <v>3672.9520590591046</v>
      </c>
      <c r="AB876" s="54">
        <f t="shared" si="913"/>
        <v>13100.960316714381</v>
      </c>
      <c r="AC876" s="54">
        <f t="shared" si="913"/>
        <v>5162.3486242265144</v>
      </c>
      <c r="AD876" s="54">
        <f t="shared" si="914"/>
        <v>804.4190000000001</v>
      </c>
      <c r="AE876" s="54">
        <f t="shared" si="915"/>
        <v>0</v>
      </c>
      <c r="AF876" s="54">
        <f t="shared" si="915"/>
        <v>0</v>
      </c>
      <c r="AG876" s="54"/>
      <c r="AH876" s="42">
        <f>SUM(AA876:AG876)</f>
        <v>22740.68</v>
      </c>
      <c r="AI876" s="56">
        <f t="shared" si="919"/>
        <v>-6909.76</v>
      </c>
    </row>
    <row r="877" spans="1:35" x14ac:dyDescent="0.25">
      <c r="A877" s="31">
        <v>66</v>
      </c>
      <c r="B877" s="52"/>
      <c r="C877" s="33"/>
      <c r="D877" s="33"/>
      <c r="E877" s="33"/>
      <c r="F877" s="35"/>
      <c r="G877" s="35"/>
      <c r="H877" s="35"/>
      <c r="I877" s="51"/>
      <c r="J877" s="41"/>
      <c r="K877" s="41"/>
      <c r="L877" s="41"/>
      <c r="M877" s="41"/>
      <c r="N877" s="41"/>
      <c r="O877" s="41"/>
      <c r="P877" s="41"/>
      <c r="Q877" s="40">
        <f t="shared" si="900"/>
        <v>0</v>
      </c>
      <c r="R877" s="51"/>
      <c r="S877" s="41"/>
      <c r="T877" s="41"/>
      <c r="U877" s="41"/>
      <c r="V877" s="41">
        <f t="shared" si="911"/>
        <v>0</v>
      </c>
      <c r="W877" s="51"/>
      <c r="X877" s="51"/>
      <c r="Y877" s="41"/>
      <c r="Z877" s="40">
        <f t="shared" si="863"/>
        <v>0</v>
      </c>
      <c r="AA877" s="54">
        <f t="shared" si="912"/>
        <v>0</v>
      </c>
      <c r="AB877" s="54"/>
      <c r="AC877" s="54"/>
      <c r="AD877" s="54">
        <f t="shared" si="914"/>
        <v>0</v>
      </c>
      <c r="AE877" s="54"/>
      <c r="AF877" s="54"/>
      <c r="AG877" s="54"/>
      <c r="AH877" s="42"/>
      <c r="AI877" s="56">
        <f t="shared" si="919"/>
        <v>0</v>
      </c>
    </row>
    <row r="878" spans="1:35" x14ac:dyDescent="0.25">
      <c r="A878" s="31"/>
      <c r="B878" s="52"/>
      <c r="C878" s="33"/>
      <c r="D878" s="33"/>
      <c r="E878" s="33"/>
      <c r="F878" s="35"/>
      <c r="G878" s="35"/>
      <c r="H878" s="35"/>
      <c r="I878" s="51"/>
      <c r="J878" s="41"/>
      <c r="K878" s="41"/>
      <c r="L878" s="41"/>
      <c r="M878" s="41"/>
      <c r="N878" s="41"/>
      <c r="O878" s="41"/>
      <c r="P878" s="41"/>
      <c r="Q878" s="40">
        <f t="shared" si="900"/>
        <v>0</v>
      </c>
      <c r="R878" s="51"/>
      <c r="S878" s="41"/>
      <c r="T878" s="41"/>
      <c r="U878" s="41"/>
      <c r="V878" s="41">
        <f t="shared" si="911"/>
        <v>0</v>
      </c>
      <c r="W878" s="51"/>
      <c r="X878" s="51"/>
      <c r="Y878" s="41"/>
      <c r="Z878" s="40">
        <f t="shared" si="863"/>
        <v>0</v>
      </c>
      <c r="AA878" s="54">
        <f t="shared" si="912"/>
        <v>0</v>
      </c>
      <c r="AB878" s="54"/>
      <c r="AC878" s="54"/>
      <c r="AD878" s="54">
        <f t="shared" si="914"/>
        <v>0</v>
      </c>
      <c r="AE878" s="54"/>
      <c r="AF878" s="54"/>
      <c r="AG878" s="54"/>
      <c r="AH878" s="42"/>
      <c r="AI878" s="56">
        <f t="shared" si="919"/>
        <v>0</v>
      </c>
    </row>
    <row r="879" spans="1:35" x14ac:dyDescent="0.25">
      <c r="A879" s="31">
        <v>67</v>
      </c>
      <c r="B879" s="52">
        <v>311.89999999999998</v>
      </c>
      <c r="C879" s="33">
        <v>2.2999999999999998</v>
      </c>
      <c r="D879" s="33">
        <v>9.2899999999999991</v>
      </c>
      <c r="E879" s="33">
        <v>2.75</v>
      </c>
      <c r="F879" s="35">
        <v>0.77</v>
      </c>
      <c r="G879" s="35"/>
      <c r="H879" s="35"/>
      <c r="I879" s="51">
        <v>4722.18</v>
      </c>
      <c r="J879" s="41">
        <f>I879-K879-L879-M879-N879</f>
        <v>726.74100000000089</v>
      </c>
      <c r="K879" s="41">
        <f>B879*D879</f>
        <v>2897.5509999999995</v>
      </c>
      <c r="L879" s="41">
        <f>E879*B879</f>
        <v>857.72499999999991</v>
      </c>
      <c r="M879" s="41">
        <f>F879*B879</f>
        <v>240.16299999999998</v>
      </c>
      <c r="N879" s="41">
        <f>G879*B879</f>
        <v>0</v>
      </c>
      <c r="O879" s="41"/>
      <c r="P879" s="41">
        <f t="shared" si="860"/>
        <v>1</v>
      </c>
      <c r="Q879" s="40">
        <f t="shared" si="900"/>
        <v>4722.18</v>
      </c>
      <c r="R879" s="51">
        <v>4722.18</v>
      </c>
      <c r="S879" s="41">
        <f>R879-T879-U879-V879-W879-X879</f>
        <v>726.74100000000089</v>
      </c>
      <c r="T879" s="41">
        <f>P879*K879</f>
        <v>2897.5509999999995</v>
      </c>
      <c r="U879" s="41">
        <f>L879*P879</f>
        <v>857.72499999999991</v>
      </c>
      <c r="V879" s="41">
        <f t="shared" si="911"/>
        <v>240.16299999999998</v>
      </c>
      <c r="W879" s="51"/>
      <c r="X879" s="51"/>
      <c r="Y879" s="41"/>
      <c r="Z879" s="40">
        <f t="shared" si="863"/>
        <v>4722.1799999999994</v>
      </c>
      <c r="AA879" s="54">
        <f t="shared" si="912"/>
        <v>726.74099999999999</v>
      </c>
      <c r="AB879" s="54">
        <f>T879</f>
        <v>2897.5509999999995</v>
      </c>
      <c r="AC879" s="54">
        <f>U879</f>
        <v>857.72499999999991</v>
      </c>
      <c r="AD879" s="54">
        <f t="shared" si="914"/>
        <v>240.16299999999998</v>
      </c>
      <c r="AE879" s="54">
        <f>W879</f>
        <v>0</v>
      </c>
      <c r="AF879" s="54">
        <f>X879</f>
        <v>0</v>
      </c>
      <c r="AG879" s="54"/>
      <c r="AH879" s="42">
        <f>SUM(AA879:AG879)</f>
        <v>4722.1799999999994</v>
      </c>
      <c r="AI879" s="56">
        <f t="shared" si="919"/>
        <v>0</v>
      </c>
    </row>
    <row r="880" spans="1:35" x14ac:dyDescent="0.25">
      <c r="A880" s="32" t="s">
        <v>37</v>
      </c>
      <c r="B880" s="53">
        <f>SUM(B868:B879)</f>
        <v>4027.8000000000006</v>
      </c>
      <c r="C880" s="33"/>
      <c r="D880" s="34"/>
      <c r="E880" s="34"/>
      <c r="F880" s="35"/>
      <c r="G880" s="35"/>
      <c r="H880" s="35"/>
      <c r="I880" s="43">
        <f t="shared" ref="I880:N880" si="920">SUM(I868:I879)</f>
        <v>71266.510000000009</v>
      </c>
      <c r="J880" s="41">
        <f t="shared" si="920"/>
        <v>2841.2919999999976</v>
      </c>
      <c r="K880" s="41">
        <f t="shared" si="920"/>
        <v>35736.522000000004</v>
      </c>
      <c r="L880" s="41">
        <f t="shared" si="920"/>
        <v>19648.347000000002</v>
      </c>
      <c r="M880" s="41">
        <f t="shared" si="920"/>
        <v>3101.4060000000004</v>
      </c>
      <c r="N880" s="41">
        <f t="shared" si="920"/>
        <v>9938.9430000000011</v>
      </c>
      <c r="O880" s="43"/>
      <c r="P880" s="41">
        <f t="shared" si="860"/>
        <v>1.0345135464048958</v>
      </c>
      <c r="Q880" s="40">
        <f t="shared" si="900"/>
        <v>71266.510000000009</v>
      </c>
      <c r="R880" s="43">
        <f>SUM(R868:R879)</f>
        <v>73726.169999999984</v>
      </c>
      <c r="S880" s="43">
        <f>SUM(S868:S879)</f>
        <v>9885.1932902476219</v>
      </c>
      <c r="T880" s="43">
        <f>SUM(T868:T879)</f>
        <v>35155.831661668446</v>
      </c>
      <c r="U880" s="43">
        <f>SUM(U868:U879)</f>
        <v>13557.092685832458</v>
      </c>
      <c r="V880" s="43">
        <f>SUM(V868:V879)</f>
        <v>3065.0023622514741</v>
      </c>
      <c r="W880" s="43">
        <f t="shared" ref="W880:X880" si="921">SUM(W868:W879)</f>
        <v>0</v>
      </c>
      <c r="X880" s="43">
        <f t="shared" si="921"/>
        <v>12063.05</v>
      </c>
      <c r="Y880" s="41"/>
      <c r="Z880" s="40">
        <f t="shared" si="863"/>
        <v>61663.12</v>
      </c>
      <c r="AA880" s="55">
        <f t="shared" ref="AA880:AF880" si="922">SUM(AA868:AA879)</f>
        <v>-2214.2603475009</v>
      </c>
      <c r="AB880" s="55">
        <f t="shared" si="922"/>
        <v>35155.831661668446</v>
      </c>
      <c r="AC880" s="55">
        <f t="shared" si="922"/>
        <v>13557.092685832458</v>
      </c>
      <c r="AD880" s="55">
        <f t="shared" si="922"/>
        <v>3101.4060000000004</v>
      </c>
      <c r="AE880" s="55">
        <f t="shared" si="922"/>
        <v>0</v>
      </c>
      <c r="AF880" s="55">
        <f t="shared" si="922"/>
        <v>12063.05</v>
      </c>
      <c r="AG880" s="54"/>
      <c r="AH880" s="42">
        <f>SUM(AH868:AH879)</f>
        <v>61663.12</v>
      </c>
      <c r="AI880" s="56">
        <f>SUM(AI868:AI879)</f>
        <v>9603.3899999999976</v>
      </c>
    </row>
    <row r="881" spans="1:35" x14ac:dyDescent="0.25">
      <c r="A881" t="s">
        <v>60</v>
      </c>
      <c r="J881" s="51"/>
      <c r="K881" s="51"/>
      <c r="L881" s="51"/>
      <c r="M881" s="51"/>
      <c r="N881" s="51"/>
      <c r="O881" s="65"/>
      <c r="P881" s="41"/>
      <c r="Q881" s="87"/>
      <c r="R881" s="65"/>
      <c r="S881" s="65"/>
      <c r="Z881" s="40">
        <f t="shared" si="863"/>
        <v>0</v>
      </c>
    </row>
    <row r="882" spans="1:35" x14ac:dyDescent="0.25">
      <c r="A882" s="31">
        <v>1</v>
      </c>
      <c r="B882" s="52">
        <v>9</v>
      </c>
      <c r="C882" s="33">
        <v>2.2999999999999998</v>
      </c>
      <c r="D882" s="33">
        <v>10.18</v>
      </c>
      <c r="E882" s="33">
        <v>10.050000000000001</v>
      </c>
      <c r="F882" s="35">
        <v>0.77</v>
      </c>
      <c r="G882" s="35"/>
      <c r="H882" s="35"/>
      <c r="I882" s="51">
        <v>209.7</v>
      </c>
      <c r="J882" s="41">
        <f>I882-K882-L882-M882-N882</f>
        <v>20.699999999999982</v>
      </c>
      <c r="K882" s="41">
        <f>B882*D882</f>
        <v>91.62</v>
      </c>
      <c r="L882" s="41">
        <f>E882*B882</f>
        <v>90.45</v>
      </c>
      <c r="M882" s="41">
        <f>F882*B882</f>
        <v>6.93</v>
      </c>
      <c r="N882" s="41">
        <f>G882*B882</f>
        <v>0</v>
      </c>
      <c r="O882" s="41"/>
      <c r="P882" s="41">
        <f t="shared" si="860"/>
        <v>1</v>
      </c>
      <c r="Q882" s="40">
        <f>I882</f>
        <v>209.7</v>
      </c>
      <c r="R882" s="51">
        <v>209.7</v>
      </c>
      <c r="S882" s="41">
        <f>R882-T882-U882-V882-W882-X882</f>
        <v>20.699999999999982</v>
      </c>
      <c r="T882" s="41">
        <f>P882*K882</f>
        <v>91.62</v>
      </c>
      <c r="U882" s="41">
        <f>L882*P882</f>
        <v>90.45</v>
      </c>
      <c r="V882" s="41">
        <f>P882*M882</f>
        <v>6.93</v>
      </c>
      <c r="W882" s="51"/>
      <c r="X882" s="51"/>
      <c r="Y882" s="41"/>
      <c r="Z882" s="40">
        <f t="shared" si="863"/>
        <v>209.7</v>
      </c>
      <c r="AA882" s="54">
        <f>Z882-AB882-AC882-AD882-AE882-AF882</f>
        <v>20.699999999999982</v>
      </c>
      <c r="AB882" s="54">
        <f t="shared" ref="AB882:AC884" si="923">T882</f>
        <v>91.62</v>
      </c>
      <c r="AC882" s="54">
        <f t="shared" si="923"/>
        <v>90.45</v>
      </c>
      <c r="AD882" s="54">
        <f>M882</f>
        <v>6.93</v>
      </c>
      <c r="AE882" s="54">
        <f t="shared" ref="AE882:AF884" si="924">W882</f>
        <v>0</v>
      </c>
      <c r="AF882" s="54">
        <f t="shared" si="924"/>
        <v>0</v>
      </c>
      <c r="AG882" s="54"/>
      <c r="AH882" s="42">
        <f>SUM(AA882:AG882)</f>
        <v>209.7</v>
      </c>
      <c r="AI882" s="56">
        <f>I882-Z882</f>
        <v>0</v>
      </c>
    </row>
    <row r="883" spans="1:35" x14ac:dyDescent="0.25">
      <c r="A883" s="31">
        <v>2</v>
      </c>
      <c r="B883" s="52">
        <v>162.80000000000001</v>
      </c>
      <c r="C883" s="33">
        <v>2.2999999999999998</v>
      </c>
      <c r="D883" s="33">
        <v>9.98</v>
      </c>
      <c r="E883" s="33">
        <v>10.41</v>
      </c>
      <c r="F883" s="35">
        <v>0.77</v>
      </c>
      <c r="G883" s="35"/>
      <c r="H883" s="35"/>
      <c r="I883" s="51">
        <v>3846.97</v>
      </c>
      <c r="J883" s="41">
        <f>I883-K883-L883-M883-N883</f>
        <v>402.12199999999962</v>
      </c>
      <c r="K883" s="41">
        <f>B883*D883</f>
        <v>1624.7440000000001</v>
      </c>
      <c r="L883" s="41">
        <f>E883*B883</f>
        <v>1694.748</v>
      </c>
      <c r="M883" s="41">
        <f>F883*B883</f>
        <v>125.35600000000001</v>
      </c>
      <c r="N883" s="41">
        <f>G883*B883</f>
        <v>0</v>
      </c>
      <c r="O883" s="41"/>
      <c r="P883" s="41">
        <f t="shared" si="860"/>
        <v>1.9355024863723918</v>
      </c>
      <c r="Q883" s="40">
        <f>I883</f>
        <v>3846.97</v>
      </c>
      <c r="R883" s="51">
        <v>7445.82</v>
      </c>
      <c r="S883" s="41">
        <f>R883-T883-U883-V883-W883-X883</f>
        <v>778.3081308250388</v>
      </c>
      <c r="T883" s="41">
        <f>P883*K883</f>
        <v>3144.6960517186253</v>
      </c>
      <c r="U883" s="41">
        <f>L883*P883</f>
        <v>3280.1889677746381</v>
      </c>
      <c r="V883" s="41">
        <f>P883*M883</f>
        <v>242.62684968169756</v>
      </c>
      <c r="W883" s="51"/>
      <c r="X883" s="51"/>
      <c r="Y883" s="41"/>
      <c r="Z883" s="40">
        <f t="shared" si="863"/>
        <v>7445.82</v>
      </c>
      <c r="AA883" s="54">
        <f>Z883-AB883-AC883-AD883-AE883-AF883</f>
        <v>895.57898050673634</v>
      </c>
      <c r="AB883" s="54">
        <f t="shared" si="923"/>
        <v>3144.6960517186253</v>
      </c>
      <c r="AC883" s="54">
        <f t="shared" si="923"/>
        <v>3280.1889677746381</v>
      </c>
      <c r="AD883" s="54">
        <f>M883</f>
        <v>125.35600000000001</v>
      </c>
      <c r="AE883" s="54">
        <f t="shared" si="924"/>
        <v>0</v>
      </c>
      <c r="AF883" s="54">
        <f t="shared" si="924"/>
        <v>0</v>
      </c>
      <c r="AG883" s="54"/>
      <c r="AH883" s="42">
        <f>SUM(AA883:AG883)</f>
        <v>7445.82</v>
      </c>
      <c r="AI883" s="56">
        <f>I883-Z883</f>
        <v>-3598.85</v>
      </c>
    </row>
    <row r="884" spans="1:35" x14ac:dyDescent="0.25">
      <c r="A884" s="31">
        <v>3</v>
      </c>
      <c r="B884" s="52"/>
      <c r="C884" s="33"/>
      <c r="D884" s="33"/>
      <c r="E884" s="33"/>
      <c r="F884" s="35"/>
      <c r="G884" s="35"/>
      <c r="H884" s="35"/>
      <c r="I884" s="51"/>
      <c r="J884" s="41">
        <f>I884-K884-L884-M884-N884</f>
        <v>0</v>
      </c>
      <c r="K884" s="41">
        <f>B884*D884</f>
        <v>0</v>
      </c>
      <c r="L884" s="41">
        <f>E884*B884</f>
        <v>0</v>
      </c>
      <c r="M884" s="41">
        <f>F884*B884</f>
        <v>0</v>
      </c>
      <c r="N884" s="41">
        <f>G884*B884</f>
        <v>0</v>
      </c>
      <c r="O884" s="41"/>
      <c r="P884" s="41"/>
      <c r="Q884" s="40">
        <f>I884</f>
        <v>0</v>
      </c>
      <c r="R884" s="51"/>
      <c r="S884" s="41">
        <f>R884-T884-U884-V884-W884-X884</f>
        <v>0</v>
      </c>
      <c r="T884" s="41">
        <f>P884*K884</f>
        <v>0</v>
      </c>
      <c r="U884" s="41">
        <f>L884*P884</f>
        <v>0</v>
      </c>
      <c r="V884" s="41">
        <f>P884*M884</f>
        <v>0</v>
      </c>
      <c r="W884" s="51"/>
      <c r="X884" s="51"/>
      <c r="Y884" s="41"/>
      <c r="Z884" s="40">
        <f t="shared" si="863"/>
        <v>0</v>
      </c>
      <c r="AA884" s="54">
        <f>Z884-AB884-AC884-AD884-AE884-AF884</f>
        <v>0</v>
      </c>
      <c r="AB884" s="54">
        <f t="shared" si="923"/>
        <v>0</v>
      </c>
      <c r="AC884" s="54">
        <f t="shared" si="923"/>
        <v>0</v>
      </c>
      <c r="AD884" s="54">
        <f>M884</f>
        <v>0</v>
      </c>
      <c r="AE884" s="54">
        <f t="shared" si="924"/>
        <v>0</v>
      </c>
      <c r="AF884" s="54">
        <f t="shared" si="924"/>
        <v>0</v>
      </c>
      <c r="AG884" s="54"/>
      <c r="AH884" s="42">
        <f>SUM(AA884:AG884)</f>
        <v>0</v>
      </c>
      <c r="AI884" s="56">
        <f>I884-Z884</f>
        <v>0</v>
      </c>
    </row>
    <row r="885" spans="1:35" x14ac:dyDescent="0.25">
      <c r="A885" s="32" t="s">
        <v>37</v>
      </c>
      <c r="B885" s="39">
        <f>SUM(B881:B884)</f>
        <v>171.8</v>
      </c>
      <c r="C885" s="33"/>
      <c r="D885" s="34"/>
      <c r="E885" s="34"/>
      <c r="F885" s="35"/>
      <c r="G885" s="35"/>
      <c r="H885" s="35"/>
      <c r="I885" s="43">
        <f t="shared" ref="I885:O885" si="925">SUM(I882:I884)</f>
        <v>4056.6699999999996</v>
      </c>
      <c r="J885" s="43">
        <f t="shared" si="925"/>
        <v>422.8219999999996</v>
      </c>
      <c r="K885" s="43">
        <f t="shared" si="925"/>
        <v>1716.364</v>
      </c>
      <c r="L885" s="43">
        <f t="shared" si="925"/>
        <v>1785.1980000000001</v>
      </c>
      <c r="M885" s="43">
        <f t="shared" si="925"/>
        <v>132.286</v>
      </c>
      <c r="N885" s="43">
        <f t="shared" si="925"/>
        <v>0</v>
      </c>
      <c r="O885" s="43">
        <f t="shared" si="925"/>
        <v>0</v>
      </c>
      <c r="P885" s="41">
        <f t="shared" si="860"/>
        <v>1.8871438889532548</v>
      </c>
      <c r="Q885" s="40">
        <f>I885</f>
        <v>4056.6699999999996</v>
      </c>
      <c r="R885" s="43">
        <f>SUM(R882:R884)</f>
        <v>7655.5199999999995</v>
      </c>
      <c r="S885" s="43">
        <f>SUM(S882:S884)</f>
        <v>799.00813082503873</v>
      </c>
      <c r="T885" s="43">
        <f>SUM(T882:T884)</f>
        <v>3236.3160517186252</v>
      </c>
      <c r="U885" s="43">
        <f>SUM(U882:U884)</f>
        <v>3370.6389677746379</v>
      </c>
      <c r="V885" s="43">
        <f>SUM(V882:V884)</f>
        <v>249.55684968169757</v>
      </c>
      <c r="W885" s="43"/>
      <c r="X885" s="43"/>
      <c r="Y885" s="41"/>
      <c r="Z885" s="40">
        <f t="shared" si="863"/>
        <v>7655.5199999999995</v>
      </c>
      <c r="AA885" s="55">
        <f>SUM(AA882:AA884)</f>
        <v>916.27898050673627</v>
      </c>
      <c r="AB885" s="55">
        <f>SUM(AB882:AB884)</f>
        <v>3236.3160517186252</v>
      </c>
      <c r="AC885" s="55">
        <f>SUM(AC882:AC884)</f>
        <v>3370.6389677746379</v>
      </c>
      <c r="AD885" s="55">
        <f>SUM(AD882:AD884)</f>
        <v>132.286</v>
      </c>
      <c r="AE885" s="55">
        <f>SUM(AE883:AE884)</f>
        <v>0</v>
      </c>
      <c r="AF885" s="55">
        <f>SUM(AF882:AF884)</f>
        <v>0</v>
      </c>
      <c r="AG885" s="54"/>
      <c r="AH885" s="42">
        <f>SUM(AH882:AH884)</f>
        <v>7655.5199999999995</v>
      </c>
      <c r="AI885" s="56">
        <f>SUM(AI882:AI884)</f>
        <v>-3598.85</v>
      </c>
    </row>
    <row r="886" spans="1:35" x14ac:dyDescent="0.25">
      <c r="A886" s="67" t="s">
        <v>61</v>
      </c>
      <c r="B886" s="68">
        <f>B834+B852+B860+B866+B880+B885</f>
        <v>10324.9</v>
      </c>
      <c r="C886" s="67"/>
      <c r="D886" s="67"/>
      <c r="E886" s="67"/>
      <c r="F886" s="67"/>
      <c r="G886" s="67"/>
      <c r="H886" s="67"/>
      <c r="I886" s="68">
        <f t="shared" ref="I886:O886" si="926">I834+I852+I860+I866+I880+I885</f>
        <v>169417.36000000002</v>
      </c>
      <c r="J886" s="68">
        <f t="shared" si="926"/>
        <v>17016.796999999995</v>
      </c>
      <c r="K886" s="68">
        <f t="shared" si="926"/>
        <v>91414.789000000019</v>
      </c>
      <c r="L886" s="68">
        <f t="shared" si="926"/>
        <v>41707.605000000003</v>
      </c>
      <c r="M886" s="68">
        <f t="shared" si="926"/>
        <v>7946.3230000000003</v>
      </c>
      <c r="N886" s="68">
        <f t="shared" si="926"/>
        <v>11262.996000000001</v>
      </c>
      <c r="O886" s="68">
        <f t="shared" si="926"/>
        <v>0</v>
      </c>
      <c r="P886" s="80">
        <f>R886/I886</f>
        <v>1.0451208778132297</v>
      </c>
      <c r="Q886" s="83">
        <f>I886</f>
        <v>169417.36000000002</v>
      </c>
      <c r="R886" s="68">
        <f>R834+R852+R860+R866+R880+R885</f>
        <v>177061.61999999997</v>
      </c>
      <c r="S886" s="68">
        <f>S834+S852+S860+S866+S880+S885</f>
        <v>24716.461614950953</v>
      </c>
      <c r="T886" s="68">
        <f>T834+T852+T860+T866+T880+T885</f>
        <v>92678.827293493596</v>
      </c>
      <c r="U886" s="68">
        <f>U834+U852+U860+U866+U880+U885</f>
        <v>37963.16781609883</v>
      </c>
      <c r="V886" s="68">
        <f>V834+V852+V860+V866+V880+V885</f>
        <v>8082.413275456609</v>
      </c>
      <c r="W886" s="68">
        <f t="shared" ref="W886:X886" si="927">W834+W852+W860+W866+W880+W885</f>
        <v>0</v>
      </c>
      <c r="X886" s="68">
        <f t="shared" si="927"/>
        <v>13620.75</v>
      </c>
      <c r="Y886" s="68"/>
      <c r="Z886" s="68">
        <f t="shared" ref="Z886:AI886" si="928">Z834+Z852+Z860+Z866+Z880+Z885</f>
        <v>163440.87</v>
      </c>
      <c r="AA886" s="68">
        <f t="shared" si="928"/>
        <v>9573.4662141335593</v>
      </c>
      <c r="AB886" s="68">
        <f t="shared" si="928"/>
        <v>86295.890814244704</v>
      </c>
      <c r="AC886" s="68">
        <f t="shared" si="928"/>
        <v>35309.507971621737</v>
      </c>
      <c r="AD886" s="68">
        <f t="shared" si="928"/>
        <v>7481.7050000000017</v>
      </c>
      <c r="AE886" s="68">
        <f t="shared" si="928"/>
        <v>0</v>
      </c>
      <c r="AF886" s="68">
        <f t="shared" si="928"/>
        <v>13620.75</v>
      </c>
      <c r="AG886" s="68">
        <f t="shared" si="928"/>
        <v>0</v>
      </c>
      <c r="AH886" s="68">
        <f t="shared" si="928"/>
        <v>152281.31999999998</v>
      </c>
      <c r="AI886" s="68">
        <f t="shared" si="928"/>
        <v>17136.04</v>
      </c>
    </row>
    <row r="887" spans="1:35" x14ac:dyDescent="0.25">
      <c r="P887" s="78"/>
    </row>
    <row r="888" spans="1:35" ht="18.75" x14ac:dyDescent="0.3">
      <c r="A888" s="8"/>
      <c r="B888" s="157" t="s">
        <v>75</v>
      </c>
      <c r="C888" s="9"/>
      <c r="D888" s="9"/>
      <c r="E888" s="10" t="s">
        <v>95</v>
      </c>
      <c r="F888" s="10"/>
      <c r="G888" s="10"/>
      <c r="H888" s="10"/>
      <c r="I888" s="10"/>
      <c r="J888" s="10"/>
      <c r="K888" s="10"/>
      <c r="L888" s="10"/>
      <c r="M888" s="11"/>
      <c r="N888" s="11"/>
      <c r="O888" s="11"/>
      <c r="P888" s="11"/>
      <c r="Q888" s="11"/>
      <c r="R888" s="12"/>
      <c r="S888" s="13"/>
      <c r="T888" s="13"/>
      <c r="U888" s="13"/>
      <c r="V888" s="13"/>
      <c r="W888" s="13"/>
      <c r="X888" s="13"/>
      <c r="Y888" s="13"/>
      <c r="Z888" s="12"/>
      <c r="AA888" s="12"/>
      <c r="AB888" s="12"/>
      <c r="AC888" s="12"/>
      <c r="AD888" s="12"/>
      <c r="AE888" s="12"/>
      <c r="AF888" s="12"/>
      <c r="AG888" s="12"/>
      <c r="AH888" s="11"/>
    </row>
    <row r="889" spans="1:35" ht="18.75" x14ac:dyDescent="0.3">
      <c r="A889" s="1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7"/>
      <c r="M889" s="11" t="s">
        <v>52</v>
      </c>
      <c r="N889" s="11"/>
      <c r="O889" s="11"/>
      <c r="P889" s="11"/>
      <c r="Q889" s="11"/>
      <c r="R889" s="12"/>
      <c r="S889" s="13"/>
      <c r="T889" s="14" t="s">
        <v>53</v>
      </c>
      <c r="U889" s="13"/>
      <c r="V889" s="13"/>
      <c r="W889" s="13"/>
      <c r="X889" s="13"/>
      <c r="Y889" s="13"/>
      <c r="Z889" s="12"/>
      <c r="AA889" s="12"/>
      <c r="AB889" s="12"/>
      <c r="AC889" s="12"/>
      <c r="AD889" s="12"/>
      <c r="AE889" s="12"/>
      <c r="AF889" s="12"/>
      <c r="AG889" s="12"/>
      <c r="AH889" s="11"/>
    </row>
    <row r="890" spans="1:35" ht="21.75" x14ac:dyDescent="0.25">
      <c r="A890" s="171" t="s">
        <v>1</v>
      </c>
      <c r="B890" s="171" t="s">
        <v>39</v>
      </c>
      <c r="C890" s="202" t="s">
        <v>2</v>
      </c>
      <c r="D890" s="203"/>
      <c r="E890" s="203"/>
      <c r="F890" s="203"/>
      <c r="G890" s="203"/>
      <c r="H890" s="204"/>
      <c r="I890" s="122" t="s">
        <v>51</v>
      </c>
      <c r="J890" s="122" t="s">
        <v>55</v>
      </c>
      <c r="K890" s="201" t="s">
        <v>46</v>
      </c>
      <c r="L890" s="200"/>
      <c r="M890" s="123" t="s">
        <v>47</v>
      </c>
      <c r="N890" s="46"/>
      <c r="O890" s="47"/>
      <c r="P890" s="187" t="s">
        <v>54</v>
      </c>
      <c r="Q890" s="170" t="s">
        <v>50</v>
      </c>
      <c r="R890" s="45" t="s">
        <v>51</v>
      </c>
      <c r="S890" s="48" t="s">
        <v>55</v>
      </c>
      <c r="T890" s="168" t="s">
        <v>46</v>
      </c>
      <c r="U890" s="169"/>
      <c r="V890" s="49" t="s">
        <v>47</v>
      </c>
      <c r="W890" s="49"/>
      <c r="X890" s="50" t="s">
        <v>49</v>
      </c>
      <c r="Y890" s="45"/>
      <c r="Z890" s="170" t="s">
        <v>42</v>
      </c>
      <c r="AA890" s="184" t="s">
        <v>3</v>
      </c>
      <c r="AB890" s="185"/>
      <c r="AC890" s="185"/>
      <c r="AD890" s="185"/>
      <c r="AE890" s="185"/>
      <c r="AF890" s="185"/>
      <c r="AG890" s="186"/>
      <c r="AH890" s="181" t="s">
        <v>44</v>
      </c>
      <c r="AI890" s="178" t="s">
        <v>43</v>
      </c>
    </row>
    <row r="891" spans="1:35" x14ac:dyDescent="0.25">
      <c r="A891" s="172"/>
      <c r="B891" s="172"/>
      <c r="C891" s="171" t="s">
        <v>4</v>
      </c>
      <c r="D891" s="171" t="s">
        <v>5</v>
      </c>
      <c r="E891" s="171" t="s">
        <v>6</v>
      </c>
      <c r="F891" s="171" t="s">
        <v>7</v>
      </c>
      <c r="G891" s="171"/>
      <c r="H891" s="171"/>
      <c r="I891" s="166"/>
      <c r="J891" s="166" t="s">
        <v>4</v>
      </c>
      <c r="K891" s="166" t="s">
        <v>5</v>
      </c>
      <c r="L891" s="166" t="s">
        <v>6</v>
      </c>
      <c r="M891" s="166" t="s">
        <v>7</v>
      </c>
      <c r="N891" s="166"/>
      <c r="O891" s="166"/>
      <c r="P891" s="188"/>
      <c r="Q891" s="170"/>
      <c r="R891" s="166"/>
      <c r="S891" s="166" t="s">
        <v>4</v>
      </c>
      <c r="T891" s="166" t="s">
        <v>5</v>
      </c>
      <c r="U891" s="166" t="s">
        <v>6</v>
      </c>
      <c r="V891" s="166" t="s">
        <v>7</v>
      </c>
      <c r="W891" s="166"/>
      <c r="X891" s="166" t="s">
        <v>98</v>
      </c>
      <c r="Y891" s="166"/>
      <c r="Z891" s="170"/>
      <c r="AA891" s="165" t="s">
        <v>4</v>
      </c>
      <c r="AB891" s="165" t="s">
        <v>5</v>
      </c>
      <c r="AC891" s="165" t="s">
        <v>6</v>
      </c>
      <c r="AD891" s="165" t="s">
        <v>7</v>
      </c>
      <c r="AE891" s="165" t="s">
        <v>8</v>
      </c>
      <c r="AF891" s="165" t="s">
        <v>9</v>
      </c>
      <c r="AG891" s="165" t="s">
        <v>10</v>
      </c>
      <c r="AH891" s="182"/>
      <c r="AI891" s="179"/>
    </row>
    <row r="892" spans="1:35" x14ac:dyDescent="0.25">
      <c r="A892" s="173"/>
      <c r="B892" s="173"/>
      <c r="C892" s="173"/>
      <c r="D892" s="173"/>
      <c r="E892" s="173"/>
      <c r="F892" s="173"/>
      <c r="G892" s="173"/>
      <c r="H892" s="173"/>
      <c r="I892" s="167"/>
      <c r="J892" s="167"/>
      <c r="K892" s="167"/>
      <c r="L892" s="167"/>
      <c r="M892" s="167"/>
      <c r="N892" s="167"/>
      <c r="O892" s="167"/>
      <c r="P892" s="189"/>
      <c r="Q892" s="170"/>
      <c r="R892" s="167"/>
      <c r="S892" s="167"/>
      <c r="T892" s="167"/>
      <c r="U892" s="167"/>
      <c r="V892" s="167"/>
      <c r="W892" s="167"/>
      <c r="X892" s="167"/>
      <c r="Y892" s="167"/>
      <c r="Z892" s="170"/>
      <c r="AA892" s="165"/>
      <c r="AB892" s="165"/>
      <c r="AC892" s="165"/>
      <c r="AD892" s="165"/>
      <c r="AE892" s="165"/>
      <c r="AF892" s="165"/>
      <c r="AG892" s="165"/>
      <c r="AH892" s="182"/>
      <c r="AI892" s="179"/>
    </row>
    <row r="893" spans="1:35" x14ac:dyDescent="0.25">
      <c r="A893" s="19" t="s">
        <v>11</v>
      </c>
      <c r="B893" s="19">
        <v>2</v>
      </c>
      <c r="C893" s="20">
        <v>3</v>
      </c>
      <c r="D893" s="21" t="s">
        <v>12</v>
      </c>
      <c r="E893" s="21" t="s">
        <v>13</v>
      </c>
      <c r="F893" s="21" t="s">
        <v>14</v>
      </c>
      <c r="G893" s="21" t="s">
        <v>15</v>
      </c>
      <c r="H893" s="21" t="s">
        <v>16</v>
      </c>
      <c r="I893" s="22" t="s">
        <v>17</v>
      </c>
      <c r="J893" s="22" t="s">
        <v>18</v>
      </c>
      <c r="K893" s="22" t="s">
        <v>19</v>
      </c>
      <c r="L893" s="22" t="s">
        <v>20</v>
      </c>
      <c r="M893" s="22" t="s">
        <v>21</v>
      </c>
      <c r="N893" s="22" t="s">
        <v>22</v>
      </c>
      <c r="O893" s="22" t="s">
        <v>23</v>
      </c>
      <c r="P893" s="22" t="s">
        <v>24</v>
      </c>
      <c r="Q893" s="23" t="s">
        <v>25</v>
      </c>
      <c r="R893" s="22" t="s">
        <v>26</v>
      </c>
      <c r="S893" s="22" t="s">
        <v>27</v>
      </c>
      <c r="T893" s="22" t="s">
        <v>28</v>
      </c>
      <c r="U893" s="22" t="s">
        <v>29</v>
      </c>
      <c r="V893" s="22" t="s">
        <v>30</v>
      </c>
      <c r="W893" s="22" t="s">
        <v>31</v>
      </c>
      <c r="X893" s="22" t="s">
        <v>32</v>
      </c>
      <c r="Y893" s="22" t="s">
        <v>33</v>
      </c>
      <c r="Z893" s="23" t="s">
        <v>34</v>
      </c>
      <c r="AA893" s="66">
        <v>36</v>
      </c>
      <c r="AB893" s="66">
        <v>37</v>
      </c>
      <c r="AC893" s="66">
        <v>38</v>
      </c>
      <c r="AD893" s="66">
        <v>39</v>
      </c>
      <c r="AE893" s="66">
        <v>40</v>
      </c>
      <c r="AF893" s="66">
        <v>41</v>
      </c>
      <c r="AG893" s="66">
        <v>42</v>
      </c>
      <c r="AH893" s="183"/>
      <c r="AI893" s="180"/>
    </row>
    <row r="894" spans="1:35" x14ac:dyDescent="0.25">
      <c r="A894" s="6" t="s">
        <v>35</v>
      </c>
      <c r="B894" s="37"/>
      <c r="C894" s="7"/>
      <c r="D894" s="24"/>
      <c r="E894" s="24"/>
      <c r="F894" s="24"/>
      <c r="G894" s="25"/>
      <c r="H894" s="25"/>
      <c r="I894" s="26"/>
      <c r="J894" s="26"/>
      <c r="K894" s="26"/>
      <c r="L894" s="26"/>
      <c r="M894" s="26"/>
      <c r="N894" s="26"/>
      <c r="O894" s="27"/>
      <c r="P894" s="27"/>
      <c r="Q894" s="28"/>
      <c r="R894" s="26"/>
      <c r="S894" s="26"/>
      <c r="T894" s="26"/>
      <c r="U894" s="26"/>
      <c r="V894" s="26"/>
      <c r="W894" s="26"/>
      <c r="X894" s="27"/>
      <c r="Y894" s="27"/>
      <c r="Z894" s="28"/>
      <c r="AA894" s="29"/>
      <c r="AB894" s="29"/>
      <c r="AC894" s="29"/>
      <c r="AD894" s="29"/>
      <c r="AE894" s="29"/>
      <c r="AF894" s="29"/>
      <c r="AG894" s="29"/>
      <c r="AH894" s="30"/>
      <c r="AI894" s="36"/>
    </row>
    <row r="895" spans="1:35" x14ac:dyDescent="0.25">
      <c r="A895" s="31">
        <v>1</v>
      </c>
      <c r="B895" s="52">
        <v>562</v>
      </c>
      <c r="C895" s="33">
        <v>2.2999999999999998</v>
      </c>
      <c r="D895" s="33">
        <v>9.4600000000000009</v>
      </c>
      <c r="E895" s="33">
        <v>3.46</v>
      </c>
      <c r="F895" s="35">
        <v>0.77</v>
      </c>
      <c r="G895" s="35"/>
      <c r="H895" s="35"/>
      <c r="I895" s="51">
        <v>8870.65</v>
      </c>
      <c r="J895" s="41">
        <f>I895-K895-L895-M895-N895</f>
        <v>1176.8699999999992</v>
      </c>
      <c r="K895" s="41">
        <f>B895*D895</f>
        <v>5316.52</v>
      </c>
      <c r="L895" s="41">
        <f>E895*B895</f>
        <v>1944.52</v>
      </c>
      <c r="M895" s="41">
        <f>F895*B895</f>
        <v>432.74</v>
      </c>
      <c r="N895" s="41">
        <f>G895*B895</f>
        <v>0</v>
      </c>
      <c r="O895" s="41"/>
      <c r="P895" s="41">
        <f>R895/I895</f>
        <v>1.9445001211861588</v>
      </c>
      <c r="Q895" s="40">
        <f t="shared" ref="Q895:Q906" si="929">I895</f>
        <v>8870.65</v>
      </c>
      <c r="R895" s="51">
        <v>17248.98</v>
      </c>
      <c r="S895" s="41">
        <f>R895-T895-U895-V895-W895-X895</f>
        <v>2288.4238576203552</v>
      </c>
      <c r="T895" s="41">
        <f>P895*K895</f>
        <v>10337.973784288637</v>
      </c>
      <c r="U895" s="41">
        <f>L895*P895</f>
        <v>3781.1193756489092</v>
      </c>
      <c r="V895" s="41">
        <f t="shared" ref="V895:V905" si="930">P895*M895</f>
        <v>841.46298244209834</v>
      </c>
      <c r="W895" s="51"/>
      <c r="X895" s="51"/>
      <c r="Y895" s="41"/>
      <c r="Z895" s="40">
        <f>SUM(S895:Y895)</f>
        <v>17248.98</v>
      </c>
      <c r="AA895" s="54">
        <f t="shared" ref="AA895:AA905" si="931">Z895-AB895-AC895-AD895-AE895-AF895</f>
        <v>2697.1468400624535</v>
      </c>
      <c r="AB895" s="54">
        <f t="shared" ref="AB895:AC898" si="932">T895</f>
        <v>10337.973784288637</v>
      </c>
      <c r="AC895" s="54">
        <f t="shared" si="932"/>
        <v>3781.1193756489092</v>
      </c>
      <c r="AD895" s="54">
        <f t="shared" ref="AD895:AD905" si="933">M895</f>
        <v>432.74</v>
      </c>
      <c r="AE895" s="54">
        <f t="shared" ref="AE895:AF898" si="934">W895</f>
        <v>0</v>
      </c>
      <c r="AF895" s="54">
        <f t="shared" si="934"/>
        <v>0</v>
      </c>
      <c r="AG895" s="54"/>
      <c r="AH895" s="42">
        <f>SUM(AA895:AG895)</f>
        <v>17248.98</v>
      </c>
      <c r="AI895" s="56">
        <f t="shared" ref="AI895:AI905" si="935">I895-Z895</f>
        <v>-8378.33</v>
      </c>
    </row>
    <row r="896" spans="1:35" x14ac:dyDescent="0.25">
      <c r="A896" s="31">
        <v>2</v>
      </c>
      <c r="B896" s="52">
        <v>401.9</v>
      </c>
      <c r="C896" s="33">
        <v>2.2999999999999998</v>
      </c>
      <c r="D896" s="33">
        <v>8.23</v>
      </c>
      <c r="E896" s="33">
        <v>3.54</v>
      </c>
      <c r="F896" s="35">
        <v>0.77</v>
      </c>
      <c r="G896" s="35"/>
      <c r="H896" s="35"/>
      <c r="I896" s="51">
        <v>5976.25</v>
      </c>
      <c r="J896" s="41">
        <f>I896-K896-L896-M896-N896</f>
        <v>936.42399999999998</v>
      </c>
      <c r="K896" s="41">
        <f>B896*D896</f>
        <v>3307.6370000000002</v>
      </c>
      <c r="L896" s="41">
        <f>E896*B896</f>
        <v>1422.7259999999999</v>
      </c>
      <c r="M896" s="41">
        <f>F896*B896</f>
        <v>309.46299999999997</v>
      </c>
      <c r="N896" s="41">
        <f>G896*B896</f>
        <v>0</v>
      </c>
      <c r="O896" s="41"/>
      <c r="P896" s="41">
        <f>R896/I896</f>
        <v>1.8365262497385486</v>
      </c>
      <c r="Q896" s="40">
        <f t="shared" si="929"/>
        <v>5976.25</v>
      </c>
      <c r="R896" s="51">
        <v>10975.54</v>
      </c>
      <c r="S896" s="41">
        <f>R896-T896-U896-V896-W896-X896</f>
        <v>1719.7672568851708</v>
      </c>
      <c r="T896" s="41">
        <f>P896*K896</f>
        <v>6074.5621751064637</v>
      </c>
      <c r="U896" s="41">
        <f>L896*P896</f>
        <v>2612.8736451855261</v>
      </c>
      <c r="V896" s="41">
        <f t="shared" si="930"/>
        <v>568.33692282284039</v>
      </c>
      <c r="W896" s="51"/>
      <c r="X896" s="51"/>
      <c r="Y896" s="41"/>
      <c r="Z896" s="40">
        <f>SUM(S896:Y896)</f>
        <v>10975.54</v>
      </c>
      <c r="AA896" s="54">
        <f t="shared" si="931"/>
        <v>1978.6411797080111</v>
      </c>
      <c r="AB896" s="54">
        <f t="shared" si="932"/>
        <v>6074.5621751064637</v>
      </c>
      <c r="AC896" s="54">
        <f t="shared" si="932"/>
        <v>2612.8736451855261</v>
      </c>
      <c r="AD896" s="54">
        <f t="shared" si="933"/>
        <v>309.46299999999997</v>
      </c>
      <c r="AE896" s="54">
        <f t="shared" si="934"/>
        <v>0</v>
      </c>
      <c r="AF896" s="54">
        <f t="shared" si="934"/>
        <v>0</v>
      </c>
      <c r="AG896" s="54"/>
      <c r="AH896" s="42">
        <f>SUM(AA896:AG896)</f>
        <v>10975.54</v>
      </c>
      <c r="AI896" s="56">
        <f t="shared" si="935"/>
        <v>-4999.2900000000009</v>
      </c>
    </row>
    <row r="897" spans="1:35" x14ac:dyDescent="0.25">
      <c r="A897" s="31">
        <v>5</v>
      </c>
      <c r="B897" s="52">
        <v>329.8</v>
      </c>
      <c r="C897" s="33">
        <v>2.2999999999999998</v>
      </c>
      <c r="D897" s="33">
        <v>8.81</v>
      </c>
      <c r="E897" s="33">
        <v>3.12</v>
      </c>
      <c r="F897" s="35">
        <v>0.77</v>
      </c>
      <c r="G897" s="35"/>
      <c r="H897" s="35"/>
      <c r="I897" s="51">
        <v>4933.8100000000004</v>
      </c>
      <c r="J897" s="41">
        <f>I897-K897-L897-M897-N897-O897</f>
        <v>745.3499999999998</v>
      </c>
      <c r="K897" s="41">
        <f>B897*D897</f>
        <v>2905.5380000000005</v>
      </c>
      <c r="L897" s="41">
        <f>E897*B897</f>
        <v>1028.9760000000001</v>
      </c>
      <c r="M897" s="41">
        <f>F897*B897</f>
        <v>253.94600000000003</v>
      </c>
      <c r="N897" s="41">
        <f>G897*B897</f>
        <v>0</v>
      </c>
      <c r="O897" s="41">
        <f>H897*B897</f>
        <v>0</v>
      </c>
      <c r="P897" s="41">
        <f>R897/I897</f>
        <v>0.82534998307595941</v>
      </c>
      <c r="Q897" s="40">
        <f t="shared" si="929"/>
        <v>4933.8100000000004</v>
      </c>
      <c r="R897" s="51">
        <v>4072.12</v>
      </c>
      <c r="S897" s="41">
        <f>R897-T897-U897-V897-W897-X897</f>
        <v>615.17460988566654</v>
      </c>
      <c r="T897" s="41">
        <f>P897*K897</f>
        <v>2398.0857391265572</v>
      </c>
      <c r="U897" s="41">
        <f>L897*P897</f>
        <v>849.26532418556849</v>
      </c>
      <c r="V897" s="41">
        <f t="shared" si="930"/>
        <v>209.5943268022076</v>
      </c>
      <c r="W897" s="51"/>
      <c r="X897" s="51"/>
      <c r="Y897" s="41"/>
      <c r="Z897" s="40">
        <f>SUM(S897:Y897)</f>
        <v>4072.12</v>
      </c>
      <c r="AA897" s="54">
        <f t="shared" si="931"/>
        <v>570.82293668787418</v>
      </c>
      <c r="AB897" s="54">
        <f t="shared" si="932"/>
        <v>2398.0857391265572</v>
      </c>
      <c r="AC897" s="54">
        <f t="shared" si="932"/>
        <v>849.26532418556849</v>
      </c>
      <c r="AD897" s="54">
        <f t="shared" si="933"/>
        <v>253.94600000000003</v>
      </c>
      <c r="AE897" s="54">
        <f t="shared" si="934"/>
        <v>0</v>
      </c>
      <c r="AF897" s="54">
        <f t="shared" si="934"/>
        <v>0</v>
      </c>
      <c r="AG897" s="54"/>
      <c r="AH897" s="42">
        <f>SUM(AA897:AG897)</f>
        <v>4072.12</v>
      </c>
      <c r="AI897" s="56">
        <f t="shared" si="935"/>
        <v>861.69000000000051</v>
      </c>
    </row>
    <row r="898" spans="1:35" x14ac:dyDescent="0.25">
      <c r="A898" s="31">
        <v>7</v>
      </c>
      <c r="B898" s="52">
        <v>264.10000000000002</v>
      </c>
      <c r="C898" s="33">
        <v>2.2999999999999998</v>
      </c>
      <c r="D898" s="33">
        <v>8.91</v>
      </c>
      <c r="E898" s="33">
        <v>2.96</v>
      </c>
      <c r="F898" s="35">
        <v>0.77</v>
      </c>
      <c r="G898" s="35"/>
      <c r="H898" s="35"/>
      <c r="I898" s="51">
        <v>3940.38</v>
      </c>
      <c r="J898" s="41">
        <f>I898-K898-L898-M898-N898-O898</f>
        <v>602.15599999999972</v>
      </c>
      <c r="K898" s="41">
        <f>B898*D898</f>
        <v>2353.1310000000003</v>
      </c>
      <c r="L898" s="41">
        <f>E898*B898</f>
        <v>781.7360000000001</v>
      </c>
      <c r="M898" s="41">
        <f>F898*B898</f>
        <v>203.35700000000003</v>
      </c>
      <c r="N898" s="41">
        <f>G898*B898</f>
        <v>0</v>
      </c>
      <c r="O898" s="41">
        <f>H898*B898</f>
        <v>0</v>
      </c>
      <c r="P898" s="41">
        <f>R898/I898</f>
        <v>1.5028398276308377</v>
      </c>
      <c r="Q898" s="40">
        <f t="shared" si="929"/>
        <v>3940.38</v>
      </c>
      <c r="R898" s="51">
        <v>5921.76</v>
      </c>
      <c r="S898" s="41">
        <f>R898-T898-U898-V898-W898-X898</f>
        <v>904.9440192468744</v>
      </c>
      <c r="T898" s="41">
        <f>P898*K898</f>
        <v>3536.3789864327809</v>
      </c>
      <c r="U898" s="41">
        <f t="shared" ref="U898:U899" si="936">L898*P898</f>
        <v>1174.8239954928206</v>
      </c>
      <c r="V898" s="41">
        <f t="shared" si="930"/>
        <v>305.61299882752428</v>
      </c>
      <c r="W898" s="51"/>
      <c r="X898" s="51"/>
      <c r="Y898" s="41"/>
      <c r="Z898" s="40">
        <f>SUM(S898:Y898)</f>
        <v>5921.76</v>
      </c>
      <c r="AA898" s="54">
        <f t="shared" si="931"/>
        <v>1007.2000180743987</v>
      </c>
      <c r="AB898" s="54">
        <f t="shared" si="932"/>
        <v>3536.3789864327809</v>
      </c>
      <c r="AC898" s="54">
        <f t="shared" si="932"/>
        <v>1174.8239954928206</v>
      </c>
      <c r="AD898" s="54">
        <f t="shared" si="933"/>
        <v>203.35700000000003</v>
      </c>
      <c r="AE898" s="54">
        <f t="shared" si="934"/>
        <v>0</v>
      </c>
      <c r="AF898" s="54">
        <f t="shared" si="934"/>
        <v>0</v>
      </c>
      <c r="AG898" s="54"/>
      <c r="AH898" s="42">
        <f>SUM(AA898:AG898)</f>
        <v>5921.76</v>
      </c>
      <c r="AI898" s="56">
        <f t="shared" si="935"/>
        <v>-1981.38</v>
      </c>
    </row>
    <row r="899" spans="1:35" x14ac:dyDescent="0.25">
      <c r="A899" s="31" t="s">
        <v>36</v>
      </c>
      <c r="B899" s="52"/>
      <c r="C899" s="33"/>
      <c r="D899" s="33"/>
      <c r="E899" s="33"/>
      <c r="F899" s="35"/>
      <c r="G899" s="35"/>
      <c r="H899" s="35"/>
      <c r="I899" s="51"/>
      <c r="J899" s="41"/>
      <c r="K899" s="41"/>
      <c r="L899" s="41"/>
      <c r="M899" s="41"/>
      <c r="N899" s="41"/>
      <c r="O899" s="41"/>
      <c r="P899" s="41">
        <v>0</v>
      </c>
      <c r="Q899" s="40">
        <f t="shared" si="929"/>
        <v>0</v>
      </c>
      <c r="R899" s="51"/>
      <c r="S899" s="41"/>
      <c r="T899" s="41"/>
      <c r="U899" s="41">
        <f t="shared" si="936"/>
        <v>0</v>
      </c>
      <c r="V899" s="41">
        <f t="shared" si="930"/>
        <v>0</v>
      </c>
      <c r="W899" s="51"/>
      <c r="X899" s="51"/>
      <c r="Y899" s="41"/>
      <c r="Z899" s="40"/>
      <c r="AA899" s="54">
        <f t="shared" si="931"/>
        <v>0</v>
      </c>
      <c r="AB899" s="54"/>
      <c r="AC899" s="54"/>
      <c r="AD899" s="54">
        <f t="shared" si="933"/>
        <v>0</v>
      </c>
      <c r="AE899" s="54"/>
      <c r="AF899" s="54"/>
      <c r="AG899" s="54"/>
      <c r="AH899" s="42"/>
      <c r="AI899" s="56">
        <f t="shared" si="935"/>
        <v>0</v>
      </c>
    </row>
    <row r="900" spans="1:35" x14ac:dyDescent="0.25">
      <c r="A900" s="31">
        <v>8</v>
      </c>
      <c r="B900" s="52">
        <v>175.3</v>
      </c>
      <c r="C900" s="33">
        <v>2.2999999999999998</v>
      </c>
      <c r="D900" s="33">
        <v>8.85</v>
      </c>
      <c r="E900" s="33">
        <v>2.66</v>
      </c>
      <c r="F900" s="35">
        <v>0.77</v>
      </c>
      <c r="G900" s="35"/>
      <c r="H900" s="35"/>
      <c r="I900" s="51">
        <v>2571.65</v>
      </c>
      <c r="J900" s="41">
        <f>I900-K900-L900-M900-N900-O900</f>
        <v>418.96600000000012</v>
      </c>
      <c r="K900" s="41">
        <f>B900*D900</f>
        <v>1551.405</v>
      </c>
      <c r="L900" s="41">
        <f>E900*B900</f>
        <v>466.29800000000006</v>
      </c>
      <c r="M900" s="41">
        <f>F900*B900</f>
        <v>134.98100000000002</v>
      </c>
      <c r="N900" s="41">
        <f>G900*B900</f>
        <v>0</v>
      </c>
      <c r="O900" s="41">
        <f>H900*B900</f>
        <v>0</v>
      </c>
      <c r="P900" s="41">
        <f>R900/I900</f>
        <v>0.27780607780996636</v>
      </c>
      <c r="Q900" s="40">
        <f t="shared" si="929"/>
        <v>2571.65</v>
      </c>
      <c r="R900" s="51">
        <v>714.42</v>
      </c>
      <c r="S900" s="41">
        <f>R900-T900-U900-V900-W900-X900</f>
        <v>116.39130119573031</v>
      </c>
      <c r="T900" s="41">
        <f>P900*K900</f>
        <v>430.98973814477085</v>
      </c>
      <c r="U900" s="41">
        <f>L900*P900</f>
        <v>129.54041847063172</v>
      </c>
      <c r="V900" s="41">
        <f t="shared" si="930"/>
        <v>37.498542188867077</v>
      </c>
      <c r="W900" s="51"/>
      <c r="X900" s="51"/>
      <c r="Y900" s="41"/>
      <c r="Z900" s="40">
        <f>SUM(S900:Y900)</f>
        <v>714.42</v>
      </c>
      <c r="AA900" s="54">
        <f t="shared" si="931"/>
        <v>18.908843384597361</v>
      </c>
      <c r="AB900" s="54">
        <f>T900</f>
        <v>430.98973814477085</v>
      </c>
      <c r="AC900" s="54">
        <f>U900</f>
        <v>129.54041847063172</v>
      </c>
      <c r="AD900" s="54">
        <f t="shared" si="933"/>
        <v>134.98100000000002</v>
      </c>
      <c r="AE900" s="54">
        <f>W900</f>
        <v>0</v>
      </c>
      <c r="AF900" s="54">
        <f>X900</f>
        <v>0</v>
      </c>
      <c r="AG900" s="54"/>
      <c r="AH900" s="42">
        <f>SUM(AA900:AG900)</f>
        <v>714.42</v>
      </c>
      <c r="AI900" s="56">
        <f t="shared" si="935"/>
        <v>1857.23</v>
      </c>
    </row>
    <row r="901" spans="1:35" x14ac:dyDescent="0.25">
      <c r="A901" s="31">
        <v>9</v>
      </c>
      <c r="B901" s="52"/>
      <c r="C901" s="33"/>
      <c r="D901" s="33"/>
      <c r="E901" s="33"/>
      <c r="F901" s="35"/>
      <c r="G901" s="35"/>
      <c r="H901" s="35"/>
      <c r="I901" s="51"/>
      <c r="J901" s="41"/>
      <c r="K901" s="41"/>
      <c r="L901" s="41"/>
      <c r="M901" s="41"/>
      <c r="N901" s="41"/>
      <c r="O901" s="41"/>
      <c r="P901" s="41">
        <v>0</v>
      </c>
      <c r="Q901" s="40">
        <f t="shared" si="929"/>
        <v>0</v>
      </c>
      <c r="R901" s="51"/>
      <c r="S901" s="41"/>
      <c r="T901" s="41"/>
      <c r="U901" s="41"/>
      <c r="V901" s="41">
        <f t="shared" si="930"/>
        <v>0</v>
      </c>
      <c r="W901" s="51"/>
      <c r="X901" s="51"/>
      <c r="Y901" s="41"/>
      <c r="Z901" s="40"/>
      <c r="AA901" s="54">
        <f t="shared" si="931"/>
        <v>0</v>
      </c>
      <c r="AB901" s="54"/>
      <c r="AC901" s="54"/>
      <c r="AD901" s="54">
        <f t="shared" si="933"/>
        <v>0</v>
      </c>
      <c r="AE901" s="54"/>
      <c r="AF901" s="54"/>
      <c r="AG901" s="54"/>
      <c r="AH901" s="42"/>
      <c r="AI901" s="56">
        <f t="shared" si="935"/>
        <v>0</v>
      </c>
    </row>
    <row r="902" spans="1:35" x14ac:dyDescent="0.25">
      <c r="A902" s="31">
        <v>10</v>
      </c>
      <c r="B902" s="52"/>
      <c r="C902" s="33"/>
      <c r="D902" s="33"/>
      <c r="E902" s="33"/>
      <c r="F902" s="35"/>
      <c r="G902" s="35"/>
      <c r="H902" s="35"/>
      <c r="I902" s="51"/>
      <c r="J902" s="41"/>
      <c r="K902" s="41"/>
      <c r="L902" s="41"/>
      <c r="M902" s="41"/>
      <c r="N902" s="41"/>
      <c r="O902" s="41"/>
      <c r="P902" s="41">
        <v>0</v>
      </c>
      <c r="Q902" s="40">
        <f t="shared" si="929"/>
        <v>0</v>
      </c>
      <c r="R902" s="51"/>
      <c r="S902" s="41"/>
      <c r="T902" s="41"/>
      <c r="U902" s="41"/>
      <c r="V902" s="41">
        <f t="shared" si="930"/>
        <v>0</v>
      </c>
      <c r="W902" s="51"/>
      <c r="X902" s="51"/>
      <c r="Y902" s="41"/>
      <c r="Z902" s="40"/>
      <c r="AA902" s="54">
        <f t="shared" si="931"/>
        <v>0</v>
      </c>
      <c r="AB902" s="54"/>
      <c r="AC902" s="54"/>
      <c r="AD902" s="54">
        <f t="shared" si="933"/>
        <v>0</v>
      </c>
      <c r="AE902" s="54"/>
      <c r="AF902" s="54"/>
      <c r="AG902" s="54"/>
      <c r="AH902" s="42"/>
      <c r="AI902" s="56">
        <f t="shared" si="935"/>
        <v>0</v>
      </c>
    </row>
    <row r="903" spans="1:35" x14ac:dyDescent="0.25">
      <c r="A903" s="31">
        <v>11</v>
      </c>
      <c r="B903" s="52">
        <v>27.6</v>
      </c>
      <c r="C903" s="33">
        <v>2.48</v>
      </c>
      <c r="D903" s="33">
        <v>8.57</v>
      </c>
      <c r="E903" s="33">
        <v>3.83</v>
      </c>
      <c r="F903" s="35">
        <v>0.77</v>
      </c>
      <c r="G903" s="35">
        <v>5.51</v>
      </c>
      <c r="H903" s="35"/>
      <c r="I903" s="51">
        <v>597.54</v>
      </c>
      <c r="J903" s="41">
        <f>I903-K903-L903-M903-N903</f>
        <v>81.971999999999895</v>
      </c>
      <c r="K903" s="41">
        <f>B903*D903</f>
        <v>236.53200000000001</v>
      </c>
      <c r="L903" s="41">
        <f>E903*B903</f>
        <v>105.70800000000001</v>
      </c>
      <c r="M903" s="41">
        <f>F903*B903</f>
        <v>21.252000000000002</v>
      </c>
      <c r="N903" s="41">
        <f>G903*B903</f>
        <v>152.07599999999999</v>
      </c>
      <c r="O903" s="41"/>
      <c r="P903" s="41">
        <f>R903/I903</f>
        <v>2</v>
      </c>
      <c r="Q903" s="40">
        <f t="shared" si="929"/>
        <v>597.54</v>
      </c>
      <c r="R903" s="51">
        <v>1195.08</v>
      </c>
      <c r="S903" s="41">
        <f>R903-T903-U903-V903-W903-X903</f>
        <v>163.93599999999975</v>
      </c>
      <c r="T903" s="41">
        <f>P903*K903</f>
        <v>473.06400000000002</v>
      </c>
      <c r="U903" s="41">
        <f>L903*P903</f>
        <v>211.41600000000003</v>
      </c>
      <c r="V903" s="41">
        <f t="shared" si="930"/>
        <v>42.504000000000005</v>
      </c>
      <c r="W903" s="51"/>
      <c r="X903" s="51">
        <v>304.16000000000003</v>
      </c>
      <c r="Y903" s="41"/>
      <c r="Z903" s="40">
        <f>SUM(S903:Y903)</f>
        <v>1195.08</v>
      </c>
      <c r="AA903" s="54">
        <f t="shared" si="931"/>
        <v>185.18799999999976</v>
      </c>
      <c r="AB903" s="54">
        <f t="shared" ref="AB903:AC905" si="937">T903</f>
        <v>473.06400000000002</v>
      </c>
      <c r="AC903" s="54">
        <f t="shared" si="937"/>
        <v>211.41600000000003</v>
      </c>
      <c r="AD903" s="54">
        <f t="shared" si="933"/>
        <v>21.252000000000002</v>
      </c>
      <c r="AE903" s="54">
        <f t="shared" ref="AE903:AF905" si="938">W903</f>
        <v>0</v>
      </c>
      <c r="AF903" s="54">
        <f t="shared" si="938"/>
        <v>304.16000000000003</v>
      </c>
      <c r="AG903" s="54"/>
      <c r="AH903" s="42">
        <f>SUM(AA903:AG903)</f>
        <v>1195.0799999999997</v>
      </c>
      <c r="AI903" s="56">
        <f t="shared" si="935"/>
        <v>-597.54</v>
      </c>
    </row>
    <row r="904" spans="1:35" x14ac:dyDescent="0.25">
      <c r="A904" s="31">
        <v>12</v>
      </c>
      <c r="B904" s="52">
        <v>132.1</v>
      </c>
      <c r="C904" s="33">
        <v>2.2999999999999998</v>
      </c>
      <c r="D904" s="33">
        <v>8.07</v>
      </c>
      <c r="E904" s="33">
        <v>3.28</v>
      </c>
      <c r="F904" s="35">
        <v>0.77</v>
      </c>
      <c r="G904" s="35"/>
      <c r="H904" s="35"/>
      <c r="I904" s="51">
        <v>1898.28</v>
      </c>
      <c r="J904" s="41">
        <f>I904-K904-L904-M904-N904</f>
        <v>297.22800000000001</v>
      </c>
      <c r="K904" s="41">
        <f>B904*D904</f>
        <v>1066.047</v>
      </c>
      <c r="L904" s="41">
        <f>E904*B904</f>
        <v>433.28799999999995</v>
      </c>
      <c r="M904" s="41">
        <f>F904*B904</f>
        <v>101.717</v>
      </c>
      <c r="N904" s="41">
        <f>G904*B904</f>
        <v>0</v>
      </c>
      <c r="O904" s="41"/>
      <c r="P904" s="41">
        <f>R904/I904</f>
        <v>2</v>
      </c>
      <c r="Q904" s="40">
        <f t="shared" si="929"/>
        <v>1898.28</v>
      </c>
      <c r="R904" s="51">
        <v>3796.56</v>
      </c>
      <c r="S904" s="41">
        <f>R904-T904-U904-V904-W904-X904</f>
        <v>594.45600000000002</v>
      </c>
      <c r="T904" s="41">
        <f>P904*K904</f>
        <v>2132.0940000000001</v>
      </c>
      <c r="U904" s="41">
        <f>L904*P904</f>
        <v>866.57599999999991</v>
      </c>
      <c r="V904" s="41">
        <f t="shared" si="930"/>
        <v>203.434</v>
      </c>
      <c r="W904" s="51"/>
      <c r="X904" s="51"/>
      <c r="Y904" s="41"/>
      <c r="Z904" s="40">
        <f>SUM(S904:Y904)</f>
        <v>3796.5600000000004</v>
      </c>
      <c r="AA904" s="54">
        <f t="shared" si="931"/>
        <v>696.17300000000046</v>
      </c>
      <c r="AB904" s="54">
        <f t="shared" si="937"/>
        <v>2132.0940000000001</v>
      </c>
      <c r="AC904" s="54">
        <f t="shared" si="937"/>
        <v>866.57599999999991</v>
      </c>
      <c r="AD904" s="54">
        <f t="shared" si="933"/>
        <v>101.717</v>
      </c>
      <c r="AE904" s="54">
        <f t="shared" si="938"/>
        <v>0</v>
      </c>
      <c r="AF904" s="54">
        <f t="shared" si="938"/>
        <v>0</v>
      </c>
      <c r="AG904" s="54"/>
      <c r="AH904" s="42">
        <f>SUM(AA904:AG904)</f>
        <v>3796.5600000000009</v>
      </c>
      <c r="AI904" s="56">
        <f t="shared" si="935"/>
        <v>-1898.2800000000004</v>
      </c>
    </row>
    <row r="905" spans="1:35" x14ac:dyDescent="0.25">
      <c r="A905" s="31">
        <v>16</v>
      </c>
      <c r="B905" s="52">
        <v>116.9</v>
      </c>
      <c r="C905" s="33">
        <v>2.2999999999999998</v>
      </c>
      <c r="D905" s="33">
        <v>8.9700000000000006</v>
      </c>
      <c r="E905" s="33">
        <v>3.26</v>
      </c>
      <c r="F905" s="35">
        <v>0.77</v>
      </c>
      <c r="G905" s="35"/>
      <c r="H905" s="35"/>
      <c r="I905" s="51">
        <v>1765.19</v>
      </c>
      <c r="J905" s="41">
        <f>I905-K905-L905-M905-N905</f>
        <v>245.48999999999998</v>
      </c>
      <c r="K905" s="41">
        <f>B905*D905</f>
        <v>1048.5930000000001</v>
      </c>
      <c r="L905" s="41">
        <f>E905*B905</f>
        <v>381.09399999999999</v>
      </c>
      <c r="M905" s="41">
        <f>F905*B905</f>
        <v>90.013000000000005</v>
      </c>
      <c r="N905" s="41">
        <f>G905*B905</f>
        <v>0</v>
      </c>
      <c r="O905" s="41"/>
      <c r="P905" s="41">
        <f>R905/I905</f>
        <v>1</v>
      </c>
      <c r="Q905" s="40">
        <f t="shared" si="929"/>
        <v>1765.19</v>
      </c>
      <c r="R905" s="51">
        <v>1765.19</v>
      </c>
      <c r="S905" s="41">
        <f>R905-T905-U905-V905-W905-X905</f>
        <v>245.48999999999998</v>
      </c>
      <c r="T905" s="41">
        <f>P905*K905</f>
        <v>1048.5930000000001</v>
      </c>
      <c r="U905" s="41">
        <f>L905*P905</f>
        <v>381.09399999999999</v>
      </c>
      <c r="V905" s="41">
        <f t="shared" si="930"/>
        <v>90.013000000000005</v>
      </c>
      <c r="W905" s="51"/>
      <c r="X905" s="51"/>
      <c r="Y905" s="41"/>
      <c r="Z905" s="40">
        <f>SUM(S905:Y905)</f>
        <v>1765.19</v>
      </c>
      <c r="AA905" s="54">
        <f t="shared" si="931"/>
        <v>245.48999999999998</v>
      </c>
      <c r="AB905" s="54">
        <f t="shared" si="937"/>
        <v>1048.5930000000001</v>
      </c>
      <c r="AC905" s="54">
        <f t="shared" si="937"/>
        <v>381.09399999999999</v>
      </c>
      <c r="AD905" s="54">
        <f t="shared" si="933"/>
        <v>90.013000000000005</v>
      </c>
      <c r="AE905" s="54">
        <f t="shared" si="938"/>
        <v>0</v>
      </c>
      <c r="AF905" s="54">
        <f t="shared" si="938"/>
        <v>0</v>
      </c>
      <c r="AG905" s="54"/>
      <c r="AH905" s="42">
        <f>SUM(AA905:AG905)</f>
        <v>1765.19</v>
      </c>
      <c r="AI905" s="56">
        <f t="shared" si="935"/>
        <v>0</v>
      </c>
    </row>
    <row r="906" spans="1:35" x14ac:dyDescent="0.25">
      <c r="A906" s="70" t="s">
        <v>37</v>
      </c>
      <c r="B906" s="71">
        <f>SUM(B895:B905)</f>
        <v>2009.7</v>
      </c>
      <c r="C906" s="33"/>
      <c r="D906" s="34"/>
      <c r="E906" s="34"/>
      <c r="F906" s="35"/>
      <c r="G906" s="35"/>
      <c r="H906" s="35"/>
      <c r="I906" s="43">
        <f>SUM(I895:I905)</f>
        <v>30553.75</v>
      </c>
      <c r="J906" s="43">
        <f t="shared" ref="J906:O906" si="939">SUM(J895:J905)</f>
        <v>4504.4559999999983</v>
      </c>
      <c r="K906" s="43">
        <f t="shared" si="939"/>
        <v>17785.403000000002</v>
      </c>
      <c r="L906" s="43">
        <f t="shared" si="939"/>
        <v>6564.3459999999986</v>
      </c>
      <c r="M906" s="43">
        <f t="shared" si="939"/>
        <v>1547.4690000000001</v>
      </c>
      <c r="N906" s="43">
        <f t="shared" si="939"/>
        <v>152.07599999999999</v>
      </c>
      <c r="O906" s="43">
        <f t="shared" si="939"/>
        <v>0</v>
      </c>
      <c r="P906" s="41">
        <f>R906/I906</f>
        <v>1.4953860000818231</v>
      </c>
      <c r="Q906" s="40">
        <f t="shared" si="929"/>
        <v>30553.75</v>
      </c>
      <c r="R906" s="43">
        <f>SUM(R895:R905)</f>
        <v>45689.65</v>
      </c>
      <c r="S906" s="43">
        <f>SUM(S895:S905)</f>
        <v>6648.5830448337974</v>
      </c>
      <c r="T906" s="43">
        <f>SUM(T895:T905)</f>
        <v>26431.741423099207</v>
      </c>
      <c r="U906" s="43">
        <f>SUM(U895:U905)</f>
        <v>10006.708758983454</v>
      </c>
      <c r="V906" s="43">
        <f>SUM(V895:V905)</f>
        <v>2298.4567730835379</v>
      </c>
      <c r="W906" s="43">
        <f t="shared" ref="W906:X906" si="940">SUM(W895:W905)</f>
        <v>0</v>
      </c>
      <c r="X906" s="43">
        <f t="shared" si="940"/>
        <v>304.16000000000003</v>
      </c>
      <c r="Y906" s="41"/>
      <c r="Z906" s="40">
        <f>SUM(S906:Y906)</f>
        <v>45689.65</v>
      </c>
      <c r="AA906" s="55">
        <f t="shared" ref="AA906:AF906" si="941">SUM(AA895:AA905)</f>
        <v>7399.5708179173353</v>
      </c>
      <c r="AB906" s="55">
        <f t="shared" si="941"/>
        <v>26431.741423099207</v>
      </c>
      <c r="AC906" s="55">
        <f t="shared" si="941"/>
        <v>10006.708758983454</v>
      </c>
      <c r="AD906" s="55">
        <f t="shared" si="941"/>
        <v>1547.4690000000001</v>
      </c>
      <c r="AE906" s="55">
        <f t="shared" si="941"/>
        <v>0</v>
      </c>
      <c r="AF906" s="55">
        <f t="shared" si="941"/>
        <v>304.16000000000003</v>
      </c>
      <c r="AG906" s="54"/>
      <c r="AH906" s="42">
        <f>SUM(AH895:AH905)</f>
        <v>45689.65</v>
      </c>
      <c r="AI906" s="56">
        <f>SUM(AI895:AI905)</f>
        <v>-15135.900000000003</v>
      </c>
    </row>
    <row r="907" spans="1:35" x14ac:dyDescent="0.25">
      <c r="A907" s="6" t="s">
        <v>56</v>
      </c>
      <c r="B907" s="37"/>
      <c r="C907" s="7"/>
      <c r="D907" s="85"/>
      <c r="E907" s="85"/>
      <c r="F907" s="85"/>
      <c r="G907" s="25"/>
      <c r="H907" s="116"/>
      <c r="I907" s="85"/>
      <c r="J907" s="85"/>
      <c r="K907" s="85"/>
      <c r="L907" s="85"/>
      <c r="M907" s="85"/>
      <c r="N907" s="85"/>
      <c r="O907" s="86"/>
      <c r="P907" s="51"/>
      <c r="Q907" s="87"/>
      <c r="R907" s="85"/>
      <c r="S907" s="85"/>
      <c r="T907" s="85"/>
      <c r="U907" s="85"/>
      <c r="V907" s="85"/>
      <c r="W907" s="85"/>
      <c r="X907" s="86"/>
      <c r="Y907" s="86"/>
      <c r="Z907" s="29"/>
      <c r="AA907" s="29"/>
      <c r="AB907" s="29"/>
      <c r="AC907" s="29"/>
      <c r="AD907" s="29"/>
      <c r="AE907" s="29"/>
      <c r="AF907" s="29"/>
      <c r="AG907" s="29"/>
      <c r="AH907" s="85"/>
      <c r="AI907" s="88"/>
    </row>
    <row r="908" spans="1:35" x14ac:dyDescent="0.25">
      <c r="A908" s="31">
        <v>1</v>
      </c>
      <c r="B908" s="52">
        <v>18.8</v>
      </c>
      <c r="C908" s="33">
        <v>2.2999999999999998</v>
      </c>
      <c r="D908" s="33">
        <v>9.27</v>
      </c>
      <c r="E908" s="33">
        <v>10.1</v>
      </c>
      <c r="F908" s="35">
        <v>0.77</v>
      </c>
      <c r="G908" s="35"/>
      <c r="H908" s="35"/>
      <c r="I908" s="51">
        <v>426.76</v>
      </c>
      <c r="J908" s="41">
        <f>I908-K908-L908-M908-N908</f>
        <v>48.127999999999986</v>
      </c>
      <c r="K908" s="41">
        <f>B908*D908</f>
        <v>174.27600000000001</v>
      </c>
      <c r="L908" s="41">
        <f>E908*B908</f>
        <v>189.88</v>
      </c>
      <c r="M908" s="41">
        <f>F908*B908</f>
        <v>14.476000000000001</v>
      </c>
      <c r="N908" s="41">
        <f>G908*B908</f>
        <v>0</v>
      </c>
      <c r="O908" s="41"/>
      <c r="P908" s="41">
        <f>R908/I908</f>
        <v>2</v>
      </c>
      <c r="Q908" s="40">
        <f t="shared" ref="Q908:Q924" si="942">I908</f>
        <v>426.76</v>
      </c>
      <c r="R908" s="51">
        <v>853.52</v>
      </c>
      <c r="S908" s="41">
        <f>R908-T908-U908-V908-W908-X908</f>
        <v>96.255999999999972</v>
      </c>
      <c r="T908" s="41">
        <f>P908*K908</f>
        <v>348.55200000000002</v>
      </c>
      <c r="U908" s="41">
        <f>L908*P908</f>
        <v>379.76</v>
      </c>
      <c r="V908" s="41">
        <f t="shared" ref="V908:V923" si="943">P908*M908</f>
        <v>28.952000000000002</v>
      </c>
      <c r="W908" s="51"/>
      <c r="X908" s="51"/>
      <c r="Y908" s="41"/>
      <c r="Z908" s="40">
        <f>SUM(S908:Y908)</f>
        <v>853.52</v>
      </c>
      <c r="AA908" s="54">
        <f t="shared" ref="AA908:AA923" si="944">Z908-AB908-AC908-AD908-AE908-AF908</f>
        <v>110.73199999999997</v>
      </c>
      <c r="AB908" s="54">
        <f>T908</f>
        <v>348.55200000000002</v>
      </c>
      <c r="AC908" s="54">
        <f>U908</f>
        <v>379.76</v>
      </c>
      <c r="AD908" s="54">
        <f t="shared" ref="AD908:AD923" si="945">M908</f>
        <v>14.476000000000001</v>
      </c>
      <c r="AE908" s="54">
        <f>W908</f>
        <v>0</v>
      </c>
      <c r="AF908" s="54">
        <f>X908</f>
        <v>0</v>
      </c>
      <c r="AG908" s="54"/>
      <c r="AH908" s="42">
        <f>SUM(AA908:AG908)</f>
        <v>853.52</v>
      </c>
      <c r="AI908" s="56">
        <f>I908-Z908</f>
        <v>-426.76</v>
      </c>
    </row>
    <row r="909" spans="1:35" x14ac:dyDescent="0.25">
      <c r="A909" s="31">
        <v>2</v>
      </c>
      <c r="B909" s="52"/>
      <c r="C909" s="33"/>
      <c r="D909" s="33"/>
      <c r="E909" s="33"/>
      <c r="F909" s="35"/>
      <c r="G909" s="35"/>
      <c r="H909" s="35"/>
      <c r="I909" s="51"/>
      <c r="J909" s="41"/>
      <c r="K909" s="41"/>
      <c r="L909" s="41"/>
      <c r="M909" s="41"/>
      <c r="N909" s="41"/>
      <c r="O909" s="41"/>
      <c r="P909" s="41">
        <v>0</v>
      </c>
      <c r="Q909" s="40">
        <f t="shared" si="942"/>
        <v>0</v>
      </c>
      <c r="R909" s="51"/>
      <c r="S909" s="41"/>
      <c r="T909" s="41"/>
      <c r="U909" s="41"/>
      <c r="V909" s="41">
        <f t="shared" si="943"/>
        <v>0</v>
      </c>
      <c r="W909" s="51"/>
      <c r="X909" s="51"/>
      <c r="Y909" s="41"/>
      <c r="Z909" s="40"/>
      <c r="AA909" s="54">
        <f t="shared" si="944"/>
        <v>0</v>
      </c>
      <c r="AB909" s="54"/>
      <c r="AC909" s="54"/>
      <c r="AD909" s="54">
        <f t="shared" si="945"/>
        <v>0</v>
      </c>
      <c r="AE909" s="54"/>
      <c r="AF909" s="54"/>
      <c r="AG909" s="54"/>
      <c r="AH909" s="42"/>
      <c r="AI909" s="56">
        <f>I909-Z909</f>
        <v>0</v>
      </c>
    </row>
    <row r="910" spans="1:35" x14ac:dyDescent="0.25">
      <c r="A910" s="31">
        <v>3</v>
      </c>
      <c r="B910" s="52"/>
      <c r="C910" s="33"/>
      <c r="D910" s="33"/>
      <c r="E910" s="33"/>
      <c r="F910" s="35"/>
      <c r="G910" s="35"/>
      <c r="H910" s="35"/>
      <c r="I910" s="51"/>
      <c r="J910" s="41"/>
      <c r="K910" s="41"/>
      <c r="L910" s="41"/>
      <c r="M910" s="41"/>
      <c r="N910" s="41"/>
      <c r="O910" s="41"/>
      <c r="P910" s="41">
        <v>0</v>
      </c>
      <c r="Q910" s="40">
        <f t="shared" si="942"/>
        <v>0</v>
      </c>
      <c r="R910" s="51"/>
      <c r="S910" s="41"/>
      <c r="T910" s="41"/>
      <c r="U910" s="41"/>
      <c r="V910" s="41">
        <f t="shared" si="943"/>
        <v>0</v>
      </c>
      <c r="W910" s="51"/>
      <c r="X910" s="51"/>
      <c r="Y910" s="41"/>
      <c r="Z910" s="40"/>
      <c r="AA910" s="54">
        <f t="shared" si="944"/>
        <v>0</v>
      </c>
      <c r="AB910" s="54"/>
      <c r="AC910" s="54"/>
      <c r="AD910" s="54">
        <f t="shared" si="945"/>
        <v>0</v>
      </c>
      <c r="AE910" s="54"/>
      <c r="AF910" s="54"/>
      <c r="AG910" s="54"/>
      <c r="AH910" s="42"/>
      <c r="AI910" s="56">
        <f>I910-Z910</f>
        <v>0</v>
      </c>
    </row>
    <row r="911" spans="1:35" x14ac:dyDescent="0.25">
      <c r="A911" s="31">
        <v>4</v>
      </c>
      <c r="B911" s="52"/>
      <c r="C911" s="33"/>
      <c r="D911" s="33"/>
      <c r="E911" s="33"/>
      <c r="F911" s="35"/>
      <c r="G911" s="35"/>
      <c r="H911" s="35"/>
      <c r="I911" s="51"/>
      <c r="J911" s="41"/>
      <c r="K911" s="41"/>
      <c r="L911" s="41"/>
      <c r="M911" s="41"/>
      <c r="N911" s="41"/>
      <c r="O911" s="41"/>
      <c r="P911" s="41">
        <v>0</v>
      </c>
      <c r="Q911" s="40">
        <f t="shared" si="942"/>
        <v>0</v>
      </c>
      <c r="R911" s="51"/>
      <c r="S911" s="41"/>
      <c r="T911" s="41"/>
      <c r="U911" s="41"/>
      <c r="V911" s="41">
        <f t="shared" si="943"/>
        <v>0</v>
      </c>
      <c r="W911" s="51"/>
      <c r="X911" s="51"/>
      <c r="Y911" s="41"/>
      <c r="Z911" s="40"/>
      <c r="AA911" s="54">
        <f t="shared" si="944"/>
        <v>0</v>
      </c>
      <c r="AB911" s="54"/>
      <c r="AC911" s="54"/>
      <c r="AD911" s="54">
        <f t="shared" si="945"/>
        <v>0</v>
      </c>
      <c r="AE911" s="54"/>
      <c r="AF911" s="54"/>
      <c r="AG911" s="54"/>
      <c r="AH911" s="42"/>
      <c r="AI911" s="56">
        <f>I911-Z911</f>
        <v>0</v>
      </c>
    </row>
    <row r="912" spans="1:35" x14ac:dyDescent="0.25">
      <c r="A912" s="31">
        <v>5</v>
      </c>
      <c r="B912" s="52">
        <v>288</v>
      </c>
      <c r="C912" s="33">
        <v>2.2999999999999998</v>
      </c>
      <c r="D912" s="33">
        <v>8.59</v>
      </c>
      <c r="E912" s="33">
        <v>3.72</v>
      </c>
      <c r="F912" s="35">
        <v>0.77</v>
      </c>
      <c r="G912" s="35"/>
      <c r="H912" s="35"/>
      <c r="I912" s="51">
        <v>4371.84</v>
      </c>
      <c r="J912" s="41">
        <f>I912-K912-L912-M912-N912</f>
        <v>604.79999999999995</v>
      </c>
      <c r="K912" s="41">
        <f t="shared" ref="K912:K919" si="946">B912*D912</f>
        <v>2473.92</v>
      </c>
      <c r="L912" s="41">
        <f t="shared" ref="L912:L919" si="947">E912*B912</f>
        <v>1071.3600000000001</v>
      </c>
      <c r="M912" s="41">
        <f t="shared" ref="M912:M919" si="948">F912*B912</f>
        <v>221.76</v>
      </c>
      <c r="N912" s="41">
        <f t="shared" ref="N912:N921" si="949">G912*B912</f>
        <v>0</v>
      </c>
      <c r="O912" s="41"/>
      <c r="P912" s="41">
        <f t="shared" ref="P912:P919" si="950">R912/I912</f>
        <v>0.9865091128678084</v>
      </c>
      <c r="Q912" s="40">
        <f t="shared" si="942"/>
        <v>4371.84</v>
      </c>
      <c r="R912" s="51">
        <v>4312.8599999999997</v>
      </c>
      <c r="S912" s="41">
        <f t="shared" ref="S912:S919" si="951">R912-T912-U912-V912-W912-X912</f>
        <v>596.64071146245033</v>
      </c>
      <c r="T912" s="41">
        <f t="shared" ref="T912:T919" si="952">P912*K912</f>
        <v>2440.5446245059288</v>
      </c>
      <c r="U912" s="41">
        <f t="shared" ref="U912:U919" si="953">L912*P912</f>
        <v>1056.9064031620553</v>
      </c>
      <c r="V912" s="41">
        <f t="shared" si="943"/>
        <v>218.76826086956518</v>
      </c>
      <c r="W912" s="51"/>
      <c r="X912" s="51"/>
      <c r="Y912" s="41"/>
      <c r="Z912" s="40">
        <f t="shared" ref="Z912:Z921" si="954">SUM(S912:Y912)</f>
        <v>4312.8599999999997</v>
      </c>
      <c r="AA912" s="54">
        <f t="shared" si="944"/>
        <v>593.64897233201555</v>
      </c>
      <c r="AB912" s="54">
        <f t="shared" ref="AB912:AC921" si="955">T912</f>
        <v>2440.5446245059288</v>
      </c>
      <c r="AC912" s="54">
        <f t="shared" si="955"/>
        <v>1056.9064031620553</v>
      </c>
      <c r="AD912" s="54">
        <f t="shared" si="945"/>
        <v>221.76</v>
      </c>
      <c r="AE912" s="54">
        <f t="shared" ref="AE912:AF921" si="956">W912</f>
        <v>0</v>
      </c>
      <c r="AF912" s="54">
        <f t="shared" si="956"/>
        <v>0</v>
      </c>
      <c r="AG912" s="54"/>
      <c r="AH912" s="42">
        <f t="shared" ref="AH912:AH921" si="957">SUM(AA912:AG912)</f>
        <v>4312.8599999999997</v>
      </c>
      <c r="AI912" s="56">
        <f t="shared" ref="AI912:AI922" si="958">I912-Z912</f>
        <v>58.980000000000473</v>
      </c>
    </row>
    <row r="913" spans="1:35" x14ac:dyDescent="0.25">
      <c r="A913" s="31">
        <v>6</v>
      </c>
      <c r="B913" s="52">
        <v>252.7</v>
      </c>
      <c r="C913" s="33">
        <v>2.2999999999999998</v>
      </c>
      <c r="D913" s="33">
        <v>8.82</v>
      </c>
      <c r="E913" s="33">
        <v>2.5099999999999998</v>
      </c>
      <c r="F913" s="35">
        <v>0.77</v>
      </c>
      <c r="G913" s="35"/>
      <c r="H913" s="35"/>
      <c r="I913" s="51">
        <v>3590.87</v>
      </c>
      <c r="J913" s="41">
        <f>I913-K913-L913-M913-N913</f>
        <v>533.20000000000005</v>
      </c>
      <c r="K913" s="41">
        <f t="shared" si="946"/>
        <v>2228.8139999999999</v>
      </c>
      <c r="L913" s="41">
        <f t="shared" si="947"/>
        <v>634.27699999999993</v>
      </c>
      <c r="M913" s="41">
        <f t="shared" si="948"/>
        <v>194.57900000000001</v>
      </c>
      <c r="N913" s="41">
        <f t="shared" si="949"/>
        <v>0</v>
      </c>
      <c r="O913" s="41"/>
      <c r="P913" s="41">
        <f t="shared" si="950"/>
        <v>0.50851186481270561</v>
      </c>
      <c r="Q913" s="40">
        <f t="shared" si="942"/>
        <v>3590.87</v>
      </c>
      <c r="R913" s="51">
        <v>1826</v>
      </c>
      <c r="S913" s="41">
        <f t="shared" si="951"/>
        <v>271.13852631813461</v>
      </c>
      <c r="T913" s="41">
        <f t="shared" si="952"/>
        <v>1133.3783634606655</v>
      </c>
      <c r="U913" s="41">
        <f t="shared" si="953"/>
        <v>322.53738007780845</v>
      </c>
      <c r="V913" s="41">
        <f t="shared" si="943"/>
        <v>98.945730143391444</v>
      </c>
      <c r="W913" s="51"/>
      <c r="X913" s="51"/>
      <c r="Y913" s="41"/>
      <c r="Z913" s="40">
        <f t="shared" si="954"/>
        <v>1826</v>
      </c>
      <c r="AA913" s="54">
        <f t="shared" si="944"/>
        <v>175.50525646152607</v>
      </c>
      <c r="AB913" s="54">
        <f t="shared" si="955"/>
        <v>1133.3783634606655</v>
      </c>
      <c r="AC913" s="54">
        <f t="shared" si="955"/>
        <v>322.53738007780845</v>
      </c>
      <c r="AD913" s="54">
        <f t="shared" si="945"/>
        <v>194.57900000000001</v>
      </c>
      <c r="AE913" s="54">
        <f t="shared" si="956"/>
        <v>0</v>
      </c>
      <c r="AF913" s="54">
        <f t="shared" si="956"/>
        <v>0</v>
      </c>
      <c r="AG913" s="54"/>
      <c r="AH913" s="42">
        <f t="shared" si="957"/>
        <v>1825.9999999999998</v>
      </c>
      <c r="AI913" s="56">
        <f t="shared" si="958"/>
        <v>1764.87</v>
      </c>
    </row>
    <row r="914" spans="1:35" x14ac:dyDescent="0.25">
      <c r="A914" s="31">
        <v>7</v>
      </c>
      <c r="B914" s="52">
        <v>121.7</v>
      </c>
      <c r="C914" s="33">
        <v>2.2999999999999998</v>
      </c>
      <c r="D914" s="33">
        <v>9.19</v>
      </c>
      <c r="E914" s="33">
        <v>3.45</v>
      </c>
      <c r="F914" s="35">
        <v>0.77</v>
      </c>
      <c r="G914" s="35"/>
      <c r="H914" s="35"/>
      <c r="I914" s="51">
        <v>1917.99</v>
      </c>
      <c r="J914" s="41">
        <f>I914-K914-L914-M914-N914-O914</f>
        <v>285.99299999999999</v>
      </c>
      <c r="K914" s="41">
        <f t="shared" si="946"/>
        <v>1118.423</v>
      </c>
      <c r="L914" s="41">
        <f t="shared" si="947"/>
        <v>419.86500000000001</v>
      </c>
      <c r="M914" s="41">
        <f t="shared" si="948"/>
        <v>93.709000000000003</v>
      </c>
      <c r="N914" s="41">
        <f t="shared" si="949"/>
        <v>0</v>
      </c>
      <c r="O914" s="41">
        <f>H914*B914</f>
        <v>0</v>
      </c>
      <c r="P914" s="41">
        <f t="shared" si="950"/>
        <v>1.3362947669174501</v>
      </c>
      <c r="Q914" s="40">
        <f t="shared" si="942"/>
        <v>1917.99</v>
      </c>
      <c r="R914" s="51">
        <v>2563</v>
      </c>
      <c r="S914" s="41">
        <f t="shared" si="951"/>
        <v>382.17094927502211</v>
      </c>
      <c r="T914" s="41">
        <f t="shared" si="952"/>
        <v>1494.5428021001153</v>
      </c>
      <c r="U914" s="41">
        <f t="shared" si="953"/>
        <v>561.06340231179524</v>
      </c>
      <c r="V914" s="41">
        <f t="shared" si="943"/>
        <v>125.22284631306734</v>
      </c>
      <c r="W914" s="51"/>
      <c r="X914" s="51"/>
      <c r="Y914" s="41"/>
      <c r="Z914" s="40">
        <f t="shared" si="954"/>
        <v>2563</v>
      </c>
      <c r="AA914" s="54">
        <f t="shared" si="944"/>
        <v>413.68479558808946</v>
      </c>
      <c r="AB914" s="54">
        <f t="shared" si="955"/>
        <v>1494.5428021001153</v>
      </c>
      <c r="AC914" s="54">
        <f t="shared" si="955"/>
        <v>561.06340231179524</v>
      </c>
      <c r="AD914" s="54">
        <f t="shared" si="945"/>
        <v>93.709000000000003</v>
      </c>
      <c r="AE914" s="54">
        <f t="shared" si="956"/>
        <v>0</v>
      </c>
      <c r="AF914" s="54">
        <f t="shared" si="956"/>
        <v>0</v>
      </c>
      <c r="AG914" s="54"/>
      <c r="AH914" s="42">
        <f t="shared" si="957"/>
        <v>2563</v>
      </c>
      <c r="AI914" s="56">
        <f t="shared" si="958"/>
        <v>-645.01</v>
      </c>
    </row>
    <row r="915" spans="1:35" x14ac:dyDescent="0.25">
      <c r="A915" s="31">
        <v>8</v>
      </c>
      <c r="B915" s="52">
        <v>5</v>
      </c>
      <c r="C915" s="33">
        <v>2.2999999999999998</v>
      </c>
      <c r="D915" s="33">
        <v>8.57</v>
      </c>
      <c r="E915" s="33">
        <v>3.07</v>
      </c>
      <c r="F915" s="35">
        <v>0.77</v>
      </c>
      <c r="G915" s="35"/>
      <c r="H915" s="35"/>
      <c r="I915" s="51">
        <v>68.849999999999994</v>
      </c>
      <c r="J915" s="41"/>
      <c r="K915" s="41"/>
      <c r="L915" s="41"/>
      <c r="M915" s="41"/>
      <c r="N915" s="41"/>
      <c r="O915" s="41"/>
      <c r="P915" s="41"/>
      <c r="Q915" s="40"/>
      <c r="R915" s="51"/>
      <c r="S915" s="41"/>
      <c r="T915" s="41"/>
      <c r="U915" s="41"/>
      <c r="V915" s="41"/>
      <c r="W915" s="51"/>
      <c r="X915" s="51"/>
      <c r="Y915" s="41"/>
      <c r="Z915" s="40"/>
      <c r="AA915" s="54"/>
      <c r="AB915" s="54"/>
      <c r="AC915" s="54"/>
      <c r="AD915" s="54"/>
      <c r="AE915" s="54"/>
      <c r="AF915" s="54"/>
      <c r="AG915" s="54"/>
      <c r="AH915" s="42"/>
      <c r="AI915" s="56">
        <f t="shared" si="958"/>
        <v>68.849999999999994</v>
      </c>
    </row>
    <row r="916" spans="1:35" x14ac:dyDescent="0.25">
      <c r="A916" s="31">
        <v>9</v>
      </c>
      <c r="B916" s="52">
        <v>281.60000000000002</v>
      </c>
      <c r="C916" s="33">
        <v>2.2999999999999998</v>
      </c>
      <c r="D916" s="33">
        <v>8.83</v>
      </c>
      <c r="E916" s="33">
        <v>3.26</v>
      </c>
      <c r="F916" s="35">
        <v>0.77</v>
      </c>
      <c r="G916" s="35"/>
      <c r="H916" s="35"/>
      <c r="I916" s="51">
        <v>4269.0600000000004</v>
      </c>
      <c r="J916" s="41">
        <f>I916-K916-L916-M916-N916-O916</f>
        <v>647.6840000000002</v>
      </c>
      <c r="K916" s="41">
        <f t="shared" si="946"/>
        <v>2486.5280000000002</v>
      </c>
      <c r="L916" s="41">
        <f t="shared" si="947"/>
        <v>918.01599999999996</v>
      </c>
      <c r="M916" s="41">
        <f t="shared" si="948"/>
        <v>216.83200000000002</v>
      </c>
      <c r="N916" s="41">
        <f t="shared" si="949"/>
        <v>0</v>
      </c>
      <c r="O916" s="41">
        <f>H916*B916</f>
        <v>0</v>
      </c>
      <c r="P916" s="41">
        <f t="shared" si="950"/>
        <v>1.120738523234623</v>
      </c>
      <c r="Q916" s="40">
        <f t="shared" si="942"/>
        <v>4269.0600000000004</v>
      </c>
      <c r="R916" s="51">
        <v>4784.5</v>
      </c>
      <c r="S916" s="41">
        <f t="shared" si="951"/>
        <v>725.88440968269344</v>
      </c>
      <c r="T916" s="41">
        <f t="shared" si="952"/>
        <v>2786.7477187015411</v>
      </c>
      <c r="U916" s="41">
        <f t="shared" si="953"/>
        <v>1028.8558961457557</v>
      </c>
      <c r="V916" s="41">
        <f t="shared" si="943"/>
        <v>243.01197547000979</v>
      </c>
      <c r="W916" s="51"/>
      <c r="X916" s="51"/>
      <c r="Y916" s="41"/>
      <c r="Z916" s="40">
        <f t="shared" si="954"/>
        <v>4784.5</v>
      </c>
      <c r="AA916" s="54">
        <f t="shared" si="944"/>
        <v>752.06438515270327</v>
      </c>
      <c r="AB916" s="54">
        <f t="shared" si="955"/>
        <v>2786.7477187015411</v>
      </c>
      <c r="AC916" s="54">
        <f t="shared" si="955"/>
        <v>1028.8558961457557</v>
      </c>
      <c r="AD916" s="54">
        <f t="shared" si="945"/>
        <v>216.83200000000002</v>
      </c>
      <c r="AE916" s="54">
        <f t="shared" si="956"/>
        <v>0</v>
      </c>
      <c r="AF916" s="54">
        <f t="shared" si="956"/>
        <v>0</v>
      </c>
      <c r="AG916" s="54"/>
      <c r="AH916" s="42">
        <f t="shared" si="957"/>
        <v>4784.5</v>
      </c>
      <c r="AI916" s="56">
        <f t="shared" si="958"/>
        <v>-515.4399999999996</v>
      </c>
    </row>
    <row r="917" spans="1:35" x14ac:dyDescent="0.25">
      <c r="A917" s="31">
        <v>10</v>
      </c>
      <c r="B917" s="52">
        <v>387.7</v>
      </c>
      <c r="C917" s="33">
        <v>2.2999999999999998</v>
      </c>
      <c r="D917" s="33">
        <v>8.52</v>
      </c>
      <c r="E917" s="33">
        <v>3.97</v>
      </c>
      <c r="F917" s="35">
        <v>0.77</v>
      </c>
      <c r="G917" s="35"/>
      <c r="H917" s="35"/>
      <c r="I917" s="51">
        <v>6032.61</v>
      </c>
      <c r="J917" s="41">
        <f>I917-K917-L917-M917-N917</f>
        <v>891.70799999999986</v>
      </c>
      <c r="K917" s="41">
        <f t="shared" si="946"/>
        <v>3303.2039999999997</v>
      </c>
      <c r="L917" s="41">
        <f t="shared" si="947"/>
        <v>1539.1690000000001</v>
      </c>
      <c r="M917" s="41">
        <f t="shared" si="948"/>
        <v>298.529</v>
      </c>
      <c r="N917" s="41">
        <f t="shared" si="949"/>
        <v>0</v>
      </c>
      <c r="O917" s="41"/>
      <c r="P917" s="41">
        <f t="shared" si="950"/>
        <v>0.66649427030754516</v>
      </c>
      <c r="Q917" s="40">
        <f t="shared" si="942"/>
        <v>6032.61</v>
      </c>
      <c r="R917" s="51">
        <v>4020.7</v>
      </c>
      <c r="S917" s="41">
        <f t="shared" si="951"/>
        <v>594.31827278740025</v>
      </c>
      <c r="T917" s="41">
        <f t="shared" si="952"/>
        <v>2201.5665396569643</v>
      </c>
      <c r="U917" s="41">
        <f t="shared" si="953"/>
        <v>1025.8473195349941</v>
      </c>
      <c r="V917" s="41">
        <f t="shared" si="943"/>
        <v>198.96786802064113</v>
      </c>
      <c r="W917" s="51"/>
      <c r="X917" s="51"/>
      <c r="Y917" s="41"/>
      <c r="Z917" s="40">
        <f t="shared" si="954"/>
        <v>4020.7000000000003</v>
      </c>
      <c r="AA917" s="54">
        <f t="shared" si="944"/>
        <v>494.75714080804187</v>
      </c>
      <c r="AB917" s="54">
        <f t="shared" si="955"/>
        <v>2201.5665396569643</v>
      </c>
      <c r="AC917" s="54">
        <f t="shared" si="955"/>
        <v>1025.8473195349941</v>
      </c>
      <c r="AD917" s="54">
        <f t="shared" si="945"/>
        <v>298.529</v>
      </c>
      <c r="AE917" s="54">
        <f t="shared" si="956"/>
        <v>0</v>
      </c>
      <c r="AF917" s="54">
        <f t="shared" si="956"/>
        <v>0</v>
      </c>
      <c r="AG917" s="54"/>
      <c r="AH917" s="42">
        <f t="shared" si="957"/>
        <v>4020.7000000000003</v>
      </c>
      <c r="AI917" s="56">
        <f t="shared" si="958"/>
        <v>2011.9099999999994</v>
      </c>
    </row>
    <row r="918" spans="1:35" x14ac:dyDescent="0.25">
      <c r="A918" s="31">
        <v>11</v>
      </c>
      <c r="B918" s="52">
        <v>514.29999999999995</v>
      </c>
      <c r="C918" s="33">
        <v>2.2999999999999998</v>
      </c>
      <c r="D918" s="33">
        <v>8.31</v>
      </c>
      <c r="E918" s="33">
        <v>3.3</v>
      </c>
      <c r="F918" s="35">
        <v>0.77</v>
      </c>
      <c r="G918" s="35"/>
      <c r="H918" s="35"/>
      <c r="I918" s="51">
        <v>7481.44</v>
      </c>
      <c r="J918" s="41">
        <f>I918-K918-L918-M918-N918</f>
        <v>1114.4060000000002</v>
      </c>
      <c r="K918" s="41">
        <f t="shared" si="946"/>
        <v>4273.8329999999996</v>
      </c>
      <c r="L918" s="41">
        <f t="shared" si="947"/>
        <v>1697.1899999999998</v>
      </c>
      <c r="M918" s="41">
        <f t="shared" si="948"/>
        <v>396.01099999999997</v>
      </c>
      <c r="N918" s="41">
        <f t="shared" si="949"/>
        <v>0</v>
      </c>
      <c r="O918" s="41"/>
      <c r="P918" s="41">
        <f t="shared" si="950"/>
        <v>1.4275540537650506</v>
      </c>
      <c r="Q918" s="40">
        <f t="shared" si="942"/>
        <v>7481.44</v>
      </c>
      <c r="R918" s="51">
        <v>10680.16</v>
      </c>
      <c r="S918" s="41">
        <f t="shared" si="951"/>
        <v>1590.8748028400951</v>
      </c>
      <c r="T918" s="41">
        <f t="shared" si="952"/>
        <v>6101.1276242648473</v>
      </c>
      <c r="U918" s="41">
        <f t="shared" si="953"/>
        <v>2422.8304645095059</v>
      </c>
      <c r="V918" s="41">
        <f t="shared" si="943"/>
        <v>565.32710838555147</v>
      </c>
      <c r="W918" s="51"/>
      <c r="X918" s="51"/>
      <c r="Y918" s="41"/>
      <c r="Z918" s="40">
        <f t="shared" si="954"/>
        <v>10680.16</v>
      </c>
      <c r="AA918" s="54">
        <f t="shared" si="944"/>
        <v>1760.1909112256467</v>
      </c>
      <c r="AB918" s="54">
        <f t="shared" si="955"/>
        <v>6101.1276242648473</v>
      </c>
      <c r="AC918" s="54">
        <f t="shared" si="955"/>
        <v>2422.8304645095059</v>
      </c>
      <c r="AD918" s="54">
        <f t="shared" si="945"/>
        <v>396.01099999999997</v>
      </c>
      <c r="AE918" s="54">
        <f t="shared" si="956"/>
        <v>0</v>
      </c>
      <c r="AF918" s="54">
        <f t="shared" si="956"/>
        <v>0</v>
      </c>
      <c r="AG918" s="54"/>
      <c r="AH918" s="42">
        <f t="shared" si="957"/>
        <v>10680.160000000002</v>
      </c>
      <c r="AI918" s="56">
        <f t="shared" si="958"/>
        <v>-3198.7200000000003</v>
      </c>
    </row>
    <row r="919" spans="1:35" x14ac:dyDescent="0.25">
      <c r="A919" s="31">
        <v>12</v>
      </c>
      <c r="B919" s="52">
        <v>70.3</v>
      </c>
      <c r="C919" s="33">
        <v>2.2999999999999998</v>
      </c>
      <c r="D919" s="33">
        <v>8.65</v>
      </c>
      <c r="E919" s="33">
        <v>2.95</v>
      </c>
      <c r="F919" s="35">
        <v>0.77</v>
      </c>
      <c r="G919" s="35"/>
      <c r="H919" s="35"/>
      <c r="I919" s="51">
        <v>1038.33</v>
      </c>
      <c r="J919" s="41">
        <f>I919-K919-L919-M919-N919</f>
        <v>168.71899999999991</v>
      </c>
      <c r="K919" s="41">
        <f t="shared" si="946"/>
        <v>608.09500000000003</v>
      </c>
      <c r="L919" s="41">
        <f t="shared" si="947"/>
        <v>207.38499999999999</v>
      </c>
      <c r="M919" s="41">
        <f t="shared" si="948"/>
        <v>54.131</v>
      </c>
      <c r="N919" s="41">
        <f t="shared" si="949"/>
        <v>0</v>
      </c>
      <c r="O919" s="41"/>
      <c r="P919" s="41">
        <f t="shared" si="950"/>
        <v>0</v>
      </c>
      <c r="Q919" s="40">
        <f t="shared" si="942"/>
        <v>1038.33</v>
      </c>
      <c r="R919" s="51"/>
      <c r="S919" s="41">
        <f t="shared" si="951"/>
        <v>0</v>
      </c>
      <c r="T919" s="41">
        <f t="shared" si="952"/>
        <v>0</v>
      </c>
      <c r="U919" s="41">
        <f t="shared" si="953"/>
        <v>0</v>
      </c>
      <c r="V919" s="41">
        <f t="shared" si="943"/>
        <v>0</v>
      </c>
      <c r="W919" s="51"/>
      <c r="X919" s="51"/>
      <c r="Y919" s="41"/>
      <c r="Z919" s="40">
        <f t="shared" si="954"/>
        <v>0</v>
      </c>
      <c r="AA919" s="54">
        <f t="shared" si="944"/>
        <v>-54.131</v>
      </c>
      <c r="AB919" s="54">
        <f t="shared" si="955"/>
        <v>0</v>
      </c>
      <c r="AC919" s="54">
        <f t="shared" si="955"/>
        <v>0</v>
      </c>
      <c r="AD919" s="54">
        <f t="shared" si="945"/>
        <v>54.131</v>
      </c>
      <c r="AE919" s="54">
        <f t="shared" si="956"/>
        <v>0</v>
      </c>
      <c r="AF919" s="54">
        <f t="shared" si="956"/>
        <v>0</v>
      </c>
      <c r="AG919" s="54"/>
      <c r="AH919" s="42">
        <f t="shared" si="957"/>
        <v>0</v>
      </c>
      <c r="AI919" s="56">
        <f t="shared" si="958"/>
        <v>1038.33</v>
      </c>
    </row>
    <row r="920" spans="1:35" x14ac:dyDescent="0.25">
      <c r="A920" s="31">
        <v>13</v>
      </c>
      <c r="B920" s="52"/>
      <c r="C920" s="33"/>
      <c r="D920" s="33"/>
      <c r="E920" s="33"/>
      <c r="F920" s="35"/>
      <c r="G920" s="35"/>
      <c r="H920" s="35"/>
      <c r="I920" s="51"/>
      <c r="J920" s="41">
        <v>0</v>
      </c>
      <c r="K920" s="41">
        <v>0</v>
      </c>
      <c r="L920" s="41">
        <v>0</v>
      </c>
      <c r="M920" s="41">
        <v>0</v>
      </c>
      <c r="N920" s="41">
        <f t="shared" si="949"/>
        <v>0</v>
      </c>
      <c r="O920" s="41"/>
      <c r="P920" s="41">
        <v>0</v>
      </c>
      <c r="Q920" s="40">
        <f t="shared" si="942"/>
        <v>0</v>
      </c>
      <c r="R920" s="51"/>
      <c r="S920" s="41">
        <v>0</v>
      </c>
      <c r="T920" s="41">
        <v>0</v>
      </c>
      <c r="U920" s="41">
        <v>0</v>
      </c>
      <c r="V920" s="41">
        <f t="shared" si="943"/>
        <v>0</v>
      </c>
      <c r="W920" s="51"/>
      <c r="X920" s="51"/>
      <c r="Y920" s="41"/>
      <c r="Z920" s="40">
        <f t="shared" si="954"/>
        <v>0</v>
      </c>
      <c r="AA920" s="54">
        <f t="shared" si="944"/>
        <v>0</v>
      </c>
      <c r="AB920" s="54">
        <f t="shared" si="955"/>
        <v>0</v>
      </c>
      <c r="AC920" s="54">
        <f t="shared" si="955"/>
        <v>0</v>
      </c>
      <c r="AD920" s="54">
        <f t="shared" si="945"/>
        <v>0</v>
      </c>
      <c r="AE920" s="54">
        <f t="shared" si="956"/>
        <v>0</v>
      </c>
      <c r="AF920" s="54">
        <f t="shared" si="956"/>
        <v>0</v>
      </c>
      <c r="AG920" s="54"/>
      <c r="AH920" s="42">
        <f t="shared" si="957"/>
        <v>0</v>
      </c>
      <c r="AI920" s="56">
        <f t="shared" si="958"/>
        <v>0</v>
      </c>
    </row>
    <row r="921" spans="1:35" x14ac:dyDescent="0.25">
      <c r="A921" s="31">
        <v>14</v>
      </c>
      <c r="B921" s="52">
        <v>66.900000000000006</v>
      </c>
      <c r="C921" s="33">
        <v>2.2999999999999998</v>
      </c>
      <c r="D921" s="33">
        <v>8.9600000000000009</v>
      </c>
      <c r="E921" s="33">
        <v>2.82</v>
      </c>
      <c r="F921" s="35">
        <v>0.77</v>
      </c>
      <c r="G921" s="35"/>
      <c r="H921" s="35"/>
      <c r="I921" s="51">
        <v>992.8</v>
      </c>
      <c r="J921" s="41">
        <f>I921-K921-L921-M921-N921</f>
        <v>153.20499999999984</v>
      </c>
      <c r="K921" s="41">
        <f>B921*D921</f>
        <v>599.42400000000009</v>
      </c>
      <c r="L921" s="41">
        <f>E921*B921</f>
        <v>188.65800000000002</v>
      </c>
      <c r="M921" s="41">
        <f>F921*B921</f>
        <v>51.513000000000005</v>
      </c>
      <c r="N921" s="41">
        <f t="shared" si="949"/>
        <v>0</v>
      </c>
      <c r="O921" s="41"/>
      <c r="P921" s="41">
        <f>R921/I921</f>
        <v>0</v>
      </c>
      <c r="Q921" s="40">
        <f t="shared" si="942"/>
        <v>992.8</v>
      </c>
      <c r="R921" s="51"/>
      <c r="S921" s="41">
        <f>R921-T921-U921-V921</f>
        <v>0</v>
      </c>
      <c r="T921" s="41">
        <f>P921*K921</f>
        <v>0</v>
      </c>
      <c r="U921" s="41">
        <f>L921*P921</f>
        <v>0</v>
      </c>
      <c r="V921" s="41">
        <f t="shared" si="943"/>
        <v>0</v>
      </c>
      <c r="W921" s="51"/>
      <c r="X921" s="51"/>
      <c r="Y921" s="41"/>
      <c r="Z921" s="40">
        <f t="shared" si="954"/>
        <v>0</v>
      </c>
      <c r="AA921" s="54">
        <f t="shared" si="944"/>
        <v>-51.513000000000005</v>
      </c>
      <c r="AB921" s="54">
        <f t="shared" si="955"/>
        <v>0</v>
      </c>
      <c r="AC921" s="54">
        <f t="shared" si="955"/>
        <v>0</v>
      </c>
      <c r="AD921" s="54">
        <f t="shared" si="945"/>
        <v>51.513000000000005</v>
      </c>
      <c r="AE921" s="54">
        <f t="shared" si="956"/>
        <v>0</v>
      </c>
      <c r="AF921" s="54">
        <f t="shared" si="956"/>
        <v>0</v>
      </c>
      <c r="AG921" s="54"/>
      <c r="AH921" s="42">
        <f t="shared" si="957"/>
        <v>0</v>
      </c>
      <c r="AI921" s="56">
        <f t="shared" si="958"/>
        <v>992.8</v>
      </c>
    </row>
    <row r="922" spans="1:35" x14ac:dyDescent="0.25">
      <c r="A922" s="31"/>
      <c r="B922" s="52"/>
      <c r="C922" s="33"/>
      <c r="D922" s="33"/>
      <c r="E922" s="33"/>
      <c r="F922" s="35"/>
      <c r="G922" s="35"/>
      <c r="H922" s="35"/>
      <c r="I922" s="51"/>
      <c r="J922" s="41"/>
      <c r="K922" s="41"/>
      <c r="L922" s="41"/>
      <c r="M922" s="41"/>
      <c r="N922" s="41"/>
      <c r="O922" s="41"/>
      <c r="P922" s="41">
        <v>0</v>
      </c>
      <c r="Q922" s="40">
        <f t="shared" si="942"/>
        <v>0</v>
      </c>
      <c r="R922" s="51"/>
      <c r="S922" s="41"/>
      <c r="T922" s="41"/>
      <c r="U922" s="41"/>
      <c r="V922" s="41">
        <f t="shared" si="943"/>
        <v>0</v>
      </c>
      <c r="W922" s="51"/>
      <c r="X922" s="51"/>
      <c r="Y922" s="41"/>
      <c r="Z922" s="40"/>
      <c r="AA922" s="54">
        <f t="shared" si="944"/>
        <v>0</v>
      </c>
      <c r="AB922" s="54"/>
      <c r="AC922" s="54"/>
      <c r="AD922" s="54">
        <f t="shared" si="945"/>
        <v>0</v>
      </c>
      <c r="AE922" s="54"/>
      <c r="AF922" s="54"/>
      <c r="AG922" s="54"/>
      <c r="AH922" s="42"/>
      <c r="AI922" s="56">
        <f t="shared" si="958"/>
        <v>0</v>
      </c>
    </row>
    <row r="923" spans="1:35" x14ac:dyDescent="0.25">
      <c r="A923" s="31">
        <v>32</v>
      </c>
      <c r="B923" s="52">
        <v>54.9</v>
      </c>
      <c r="C923" s="33">
        <v>2.2999999999999998</v>
      </c>
      <c r="D923" s="33">
        <v>8.6999999999999993</v>
      </c>
      <c r="E923" s="33">
        <v>2.02</v>
      </c>
      <c r="F923" s="35">
        <v>0.77</v>
      </c>
      <c r="G923" s="35"/>
      <c r="H923" s="35"/>
      <c r="I923" s="51">
        <v>741.73</v>
      </c>
      <c r="J923" s="41">
        <f>I923-K923-L923-M923-N923</f>
        <v>110.92900000000009</v>
      </c>
      <c r="K923" s="41">
        <f>B923*D923</f>
        <v>477.62999999999994</v>
      </c>
      <c r="L923" s="41">
        <f>E923*B923</f>
        <v>110.898</v>
      </c>
      <c r="M923" s="41">
        <f>F923*B923</f>
        <v>42.273000000000003</v>
      </c>
      <c r="N923" s="41">
        <f>G923*B923</f>
        <v>0</v>
      </c>
      <c r="O923" s="41"/>
      <c r="P923" s="41">
        <f>R923/I923</f>
        <v>0</v>
      </c>
      <c r="Q923" s="40">
        <f t="shared" si="942"/>
        <v>741.73</v>
      </c>
      <c r="R923" s="51"/>
      <c r="S923" s="41">
        <f>R923-T923-U923-V923-W923-X923</f>
        <v>0</v>
      </c>
      <c r="T923" s="41">
        <f>P923*K923</f>
        <v>0</v>
      </c>
      <c r="U923" s="41">
        <f>L923*P923</f>
        <v>0</v>
      </c>
      <c r="V923" s="41">
        <f t="shared" si="943"/>
        <v>0</v>
      </c>
      <c r="W923" s="51"/>
      <c r="X923" s="51"/>
      <c r="Y923" s="41"/>
      <c r="Z923" s="40">
        <f>SUM(S923:Y923)</f>
        <v>0</v>
      </c>
      <c r="AA923" s="54">
        <f t="shared" si="944"/>
        <v>-42.273000000000003</v>
      </c>
      <c r="AB923" s="54">
        <f>T923</f>
        <v>0</v>
      </c>
      <c r="AC923" s="54">
        <f>U923</f>
        <v>0</v>
      </c>
      <c r="AD923" s="54">
        <f t="shared" si="945"/>
        <v>42.273000000000003</v>
      </c>
      <c r="AE923" s="54">
        <f>W923</f>
        <v>0</v>
      </c>
      <c r="AF923" s="54">
        <f>X923</f>
        <v>0</v>
      </c>
      <c r="AG923" s="54"/>
      <c r="AH923" s="42">
        <f>SUM(AA923:AG923)</f>
        <v>0</v>
      </c>
      <c r="AI923" s="56">
        <f>I923-Z923</f>
        <v>741.73</v>
      </c>
    </row>
    <row r="924" spans="1:35" x14ac:dyDescent="0.25">
      <c r="A924" s="32" t="s">
        <v>37</v>
      </c>
      <c r="B924" s="53">
        <f>SUM(B908:B923)</f>
        <v>2061.9</v>
      </c>
      <c r="C924" s="33"/>
      <c r="D924" s="34"/>
      <c r="E924" s="34"/>
      <c r="F924" s="35"/>
      <c r="G924" s="35"/>
      <c r="H924" s="35"/>
      <c r="I924" s="43">
        <f t="shared" ref="I924:N924" si="959">SUM(I908:I923)</f>
        <v>30932.28</v>
      </c>
      <c r="J924" s="43">
        <f t="shared" si="959"/>
        <v>4558.7719999999999</v>
      </c>
      <c r="K924" s="43">
        <f t="shared" si="959"/>
        <v>17744.147000000001</v>
      </c>
      <c r="L924" s="43">
        <f t="shared" si="959"/>
        <v>6976.6980000000012</v>
      </c>
      <c r="M924" s="43">
        <f t="shared" si="959"/>
        <v>1583.8129999999999</v>
      </c>
      <c r="N924" s="43">
        <f t="shared" si="959"/>
        <v>0</v>
      </c>
      <c r="O924" s="43">
        <f>SUM(O913:O923)</f>
        <v>0</v>
      </c>
      <c r="P924" s="41">
        <f>R924/I924</f>
        <v>0.93884899528906374</v>
      </c>
      <c r="Q924" s="40">
        <f t="shared" si="942"/>
        <v>30932.28</v>
      </c>
      <c r="R924" s="43">
        <f>SUM(R908:R923)</f>
        <v>29040.739999999998</v>
      </c>
      <c r="S924" s="43">
        <f>SUM(S908:S923)</f>
        <v>4257.2836723657956</v>
      </c>
      <c r="T924" s="43">
        <f>SUM(T908:T923)</f>
        <v>16506.459672690064</v>
      </c>
      <c r="U924" s="43">
        <f>SUM(U908:U923)</f>
        <v>6797.800865741915</v>
      </c>
      <c r="V924" s="43">
        <f>SUM(V908:V923)</f>
        <v>1479.1957892022265</v>
      </c>
      <c r="W924" s="43"/>
      <c r="X924" s="43"/>
      <c r="Y924" s="41"/>
      <c r="Z924" s="40">
        <f t="shared" ref="Z924:AE924" si="960">SUM(Z908:Z923)</f>
        <v>29040.739999999998</v>
      </c>
      <c r="AA924" s="55">
        <f t="shared" si="960"/>
        <v>4152.6664615680229</v>
      </c>
      <c r="AB924" s="55">
        <f t="shared" si="960"/>
        <v>16506.459672690064</v>
      </c>
      <c r="AC924" s="55">
        <f t="shared" si="960"/>
        <v>6797.800865741915</v>
      </c>
      <c r="AD924" s="55">
        <f t="shared" si="960"/>
        <v>1583.8129999999999</v>
      </c>
      <c r="AE924" s="55">
        <f t="shared" si="960"/>
        <v>0</v>
      </c>
      <c r="AF924" s="55">
        <f>SUM(AF913:AF923)</f>
        <v>0</v>
      </c>
      <c r="AG924" s="54"/>
      <c r="AH924" s="42">
        <f>SUM(AH908:AH923)</f>
        <v>29040.739999999998</v>
      </c>
      <c r="AI924" s="56">
        <f>SUM(AI908:AI923)</f>
        <v>1891.5399999999997</v>
      </c>
    </row>
    <row r="925" spans="1:35" x14ac:dyDescent="0.25">
      <c r="A925" s="6" t="s">
        <v>45</v>
      </c>
      <c r="B925" s="37"/>
      <c r="O925" s="65"/>
      <c r="P925" s="51"/>
      <c r="Q925" s="87"/>
      <c r="R925" s="65"/>
    </row>
    <row r="926" spans="1:35" x14ac:dyDescent="0.25">
      <c r="A926" s="31">
        <v>5</v>
      </c>
      <c r="B926" s="52">
        <v>212.7</v>
      </c>
      <c r="C926" s="33">
        <v>2.48</v>
      </c>
      <c r="D926" s="33">
        <v>8.69</v>
      </c>
      <c r="E926" s="33">
        <v>4.29</v>
      </c>
      <c r="F926" s="35">
        <v>0.77</v>
      </c>
      <c r="G926" s="35">
        <v>5.51</v>
      </c>
      <c r="H926" s="35"/>
      <c r="I926" s="51">
        <v>4632.6099999999997</v>
      </c>
      <c r="J926" s="41">
        <f t="shared" ref="J926:J931" si="961">I926-K926-L926-M926-N926</f>
        <v>536.00800000000004</v>
      </c>
      <c r="K926" s="41">
        <f t="shared" ref="K926:K931" si="962">B926*D926</f>
        <v>1848.3629999999998</v>
      </c>
      <c r="L926" s="41">
        <f t="shared" ref="L926:L931" si="963">E926*B926</f>
        <v>912.48299999999995</v>
      </c>
      <c r="M926" s="41">
        <f t="shared" ref="M926:M931" si="964">F926*B926</f>
        <v>163.779</v>
      </c>
      <c r="N926" s="41">
        <f t="shared" ref="N926:N931" si="965">G926*B926</f>
        <v>1171.9769999999999</v>
      </c>
      <c r="O926" s="41"/>
      <c r="P926" s="41">
        <f t="shared" ref="P926:P932" si="966">R926/I926</f>
        <v>0.45792328730456489</v>
      </c>
      <c r="Q926" s="40">
        <f t="shared" ref="Q926:Q932" si="967">I926</f>
        <v>4632.6099999999997</v>
      </c>
      <c r="R926" s="51">
        <v>2121.38</v>
      </c>
      <c r="S926" s="41">
        <f t="shared" ref="S926:S931" si="968">R926-T926-U926-V926-W926-X926</f>
        <v>245.44610586688736</v>
      </c>
      <c r="T926" s="41">
        <f t="shared" ref="T926:T931" si="969">P926*K926</f>
        <v>846.40846109212737</v>
      </c>
      <c r="U926" s="41">
        <f t="shared" ref="U926:U931" si="970">L926*P926</f>
        <v>417.84721496953125</v>
      </c>
      <c r="V926" s="41">
        <f t="shared" ref="V926:V931" si="971">P926*M926</f>
        <v>74.998218071454332</v>
      </c>
      <c r="W926" s="51"/>
      <c r="X926" s="51">
        <v>536.67999999999995</v>
      </c>
      <c r="Y926" s="41"/>
      <c r="Z926" s="40">
        <f t="shared" ref="Z926:Z931" si="972">SUM(S926:Y926)</f>
        <v>2121.3800000000006</v>
      </c>
      <c r="AA926" s="54">
        <f t="shared" ref="AA926:AA931" si="973">Z926-AB926-AC926-AD926-AE926-AF926</f>
        <v>156.66532393834211</v>
      </c>
      <c r="AB926" s="54">
        <f t="shared" ref="AB926:AC931" si="974">T926</f>
        <v>846.40846109212737</v>
      </c>
      <c r="AC926" s="54">
        <f t="shared" si="974"/>
        <v>417.84721496953125</v>
      </c>
      <c r="AD926" s="54">
        <f t="shared" ref="AD926:AD931" si="975">M926</f>
        <v>163.779</v>
      </c>
      <c r="AE926" s="54">
        <f t="shared" ref="AE926:AF931" si="976">W926</f>
        <v>0</v>
      </c>
      <c r="AF926" s="54">
        <f t="shared" si="976"/>
        <v>536.67999999999995</v>
      </c>
      <c r="AG926" s="54"/>
      <c r="AH926" s="42">
        <f t="shared" ref="AH926:AH931" si="977">SUM(AA926:AG926)</f>
        <v>2121.3800000000006</v>
      </c>
      <c r="AI926" s="56">
        <f t="shared" ref="AI926:AI931" si="978">I926-Z926</f>
        <v>2511.2299999999991</v>
      </c>
    </row>
    <row r="927" spans="1:35" x14ac:dyDescent="0.25">
      <c r="A927" s="31">
        <v>13</v>
      </c>
      <c r="B927" s="52"/>
      <c r="C927" s="33"/>
      <c r="D927" s="33"/>
      <c r="E927" s="33"/>
      <c r="F927" s="35"/>
      <c r="G927" s="35"/>
      <c r="H927" s="35"/>
      <c r="I927" s="51"/>
      <c r="J927" s="41">
        <f t="shared" si="961"/>
        <v>0</v>
      </c>
      <c r="K927" s="41">
        <f t="shared" si="962"/>
        <v>0</v>
      </c>
      <c r="L927" s="41">
        <f t="shared" si="963"/>
        <v>0</v>
      </c>
      <c r="M927" s="41">
        <f t="shared" si="964"/>
        <v>0</v>
      </c>
      <c r="N927" s="41">
        <f t="shared" si="965"/>
        <v>0</v>
      </c>
      <c r="O927" s="41"/>
      <c r="P927" s="41"/>
      <c r="Q927" s="40">
        <f t="shared" si="967"/>
        <v>0</v>
      </c>
      <c r="R927" s="51"/>
      <c r="S927" s="41">
        <f t="shared" si="968"/>
        <v>0</v>
      </c>
      <c r="T927" s="41">
        <f t="shared" si="969"/>
        <v>0</v>
      </c>
      <c r="U927" s="41">
        <f t="shared" si="970"/>
        <v>0</v>
      </c>
      <c r="V927" s="41">
        <f t="shared" si="971"/>
        <v>0</v>
      </c>
      <c r="W927" s="51"/>
      <c r="X927" s="51"/>
      <c r="Y927" s="41"/>
      <c r="Z927" s="40">
        <f t="shared" si="972"/>
        <v>0</v>
      </c>
      <c r="AA927" s="54">
        <f t="shared" si="973"/>
        <v>0</v>
      </c>
      <c r="AB927" s="54">
        <f t="shared" si="974"/>
        <v>0</v>
      </c>
      <c r="AC927" s="54">
        <f t="shared" si="974"/>
        <v>0</v>
      </c>
      <c r="AD927" s="54">
        <f t="shared" si="975"/>
        <v>0</v>
      </c>
      <c r="AE927" s="54">
        <f t="shared" si="976"/>
        <v>0</v>
      </c>
      <c r="AF927" s="54">
        <f t="shared" si="976"/>
        <v>0</v>
      </c>
      <c r="AG927" s="54"/>
      <c r="AH927" s="42">
        <f t="shared" si="977"/>
        <v>0</v>
      </c>
      <c r="AI927" s="56">
        <f t="shared" si="978"/>
        <v>0</v>
      </c>
    </row>
    <row r="928" spans="1:35" x14ac:dyDescent="0.25">
      <c r="A928" s="31">
        <v>15</v>
      </c>
      <c r="B928" s="52">
        <v>603.4</v>
      </c>
      <c r="C928" s="33">
        <v>2.2999999999999998</v>
      </c>
      <c r="D928" s="33">
        <v>9.02</v>
      </c>
      <c r="E928" s="33">
        <v>3.75</v>
      </c>
      <c r="F928" s="35">
        <v>0.77</v>
      </c>
      <c r="G928" s="35"/>
      <c r="H928" s="35"/>
      <c r="I928" s="51">
        <v>9515.64</v>
      </c>
      <c r="J928" s="41">
        <f t="shared" si="961"/>
        <v>1345.6039999999998</v>
      </c>
      <c r="K928" s="41">
        <f t="shared" si="962"/>
        <v>5442.6679999999997</v>
      </c>
      <c r="L928" s="41">
        <f t="shared" si="963"/>
        <v>2262.75</v>
      </c>
      <c r="M928" s="41">
        <f t="shared" si="964"/>
        <v>464.61799999999999</v>
      </c>
      <c r="N928" s="41">
        <f t="shared" si="965"/>
        <v>0</v>
      </c>
      <c r="O928" s="41"/>
      <c r="P928" s="41">
        <f t="shared" si="966"/>
        <v>1.2786528283961984</v>
      </c>
      <c r="Q928" s="40">
        <f t="shared" si="967"/>
        <v>9515.64</v>
      </c>
      <c r="R928" s="51">
        <v>12167.2</v>
      </c>
      <c r="S928" s="41">
        <f t="shared" si="968"/>
        <v>1720.5603605012377</v>
      </c>
      <c r="T928" s="41">
        <f t="shared" si="969"/>
        <v>6959.28283222148</v>
      </c>
      <c r="U928" s="41">
        <f t="shared" si="970"/>
        <v>2893.2716874534981</v>
      </c>
      <c r="V928" s="41">
        <f t="shared" si="971"/>
        <v>594.08511982378491</v>
      </c>
      <c r="W928" s="51"/>
      <c r="X928" s="51"/>
      <c r="Y928" s="41"/>
      <c r="Z928" s="40">
        <f t="shared" si="972"/>
        <v>12167.2</v>
      </c>
      <c r="AA928" s="54">
        <f t="shared" si="973"/>
        <v>1850.0274803250227</v>
      </c>
      <c r="AB928" s="54">
        <f t="shared" si="974"/>
        <v>6959.28283222148</v>
      </c>
      <c r="AC928" s="54">
        <f t="shared" si="974"/>
        <v>2893.2716874534981</v>
      </c>
      <c r="AD928" s="54">
        <f t="shared" si="975"/>
        <v>464.61799999999999</v>
      </c>
      <c r="AE928" s="54">
        <f t="shared" si="976"/>
        <v>0</v>
      </c>
      <c r="AF928" s="54">
        <f t="shared" si="976"/>
        <v>0</v>
      </c>
      <c r="AG928" s="54"/>
      <c r="AH928" s="42">
        <f t="shared" si="977"/>
        <v>12167.2</v>
      </c>
      <c r="AI928" s="56">
        <f t="shared" si="978"/>
        <v>-2651.5600000000013</v>
      </c>
    </row>
    <row r="929" spans="1:35" x14ac:dyDescent="0.25">
      <c r="A929" s="31">
        <v>16</v>
      </c>
      <c r="B929" s="52">
        <v>127.5</v>
      </c>
      <c r="C929" s="33">
        <v>2.2999999999999998</v>
      </c>
      <c r="D929" s="33">
        <v>8.6999999999999993</v>
      </c>
      <c r="E929" s="33">
        <v>3</v>
      </c>
      <c r="F929" s="35">
        <v>0.77</v>
      </c>
      <c r="G929" s="35"/>
      <c r="H929" s="35"/>
      <c r="I929" s="51">
        <v>1898.48</v>
      </c>
      <c r="J929" s="41">
        <f t="shared" si="961"/>
        <v>308.55500000000001</v>
      </c>
      <c r="K929" s="41">
        <f t="shared" si="962"/>
        <v>1109.25</v>
      </c>
      <c r="L929" s="41">
        <f t="shared" si="963"/>
        <v>382.5</v>
      </c>
      <c r="M929" s="41">
        <f t="shared" si="964"/>
        <v>98.174999999999997</v>
      </c>
      <c r="N929" s="41">
        <f t="shared" si="965"/>
        <v>0</v>
      </c>
      <c r="O929" s="41"/>
      <c r="P929" s="41">
        <f t="shared" si="966"/>
        <v>0.44862732291096036</v>
      </c>
      <c r="Q929" s="40">
        <f t="shared" si="967"/>
        <v>1898.48</v>
      </c>
      <c r="R929" s="51">
        <v>851.71</v>
      </c>
      <c r="S929" s="41">
        <f t="shared" si="968"/>
        <v>138.42620362079137</v>
      </c>
      <c r="T929" s="41">
        <f t="shared" si="969"/>
        <v>497.6398579389828</v>
      </c>
      <c r="U929" s="41">
        <f t="shared" si="970"/>
        <v>171.59995101344234</v>
      </c>
      <c r="V929" s="41">
        <f t="shared" si="971"/>
        <v>44.043987426783531</v>
      </c>
      <c r="W929" s="51"/>
      <c r="X929" s="51"/>
      <c r="Y929" s="41"/>
      <c r="Z929" s="40">
        <f t="shared" si="972"/>
        <v>851.71</v>
      </c>
      <c r="AA929" s="54">
        <f t="shared" si="973"/>
        <v>84.295191047574903</v>
      </c>
      <c r="AB929" s="54">
        <f t="shared" si="974"/>
        <v>497.6398579389828</v>
      </c>
      <c r="AC929" s="54">
        <f t="shared" si="974"/>
        <v>171.59995101344234</v>
      </c>
      <c r="AD929" s="54">
        <f t="shared" si="975"/>
        <v>98.174999999999997</v>
      </c>
      <c r="AE929" s="54">
        <f t="shared" si="976"/>
        <v>0</v>
      </c>
      <c r="AF929" s="54">
        <f t="shared" si="976"/>
        <v>0</v>
      </c>
      <c r="AG929" s="54"/>
      <c r="AH929" s="42">
        <f t="shared" si="977"/>
        <v>851.71</v>
      </c>
      <c r="AI929" s="56">
        <f t="shared" si="978"/>
        <v>1046.77</v>
      </c>
    </row>
    <row r="930" spans="1:35" x14ac:dyDescent="0.25">
      <c r="A930" s="31">
        <v>17</v>
      </c>
      <c r="B930" s="52">
        <v>130</v>
      </c>
      <c r="C930" s="33">
        <v>2.2999999999999998</v>
      </c>
      <c r="D930" s="33">
        <v>9.0500000000000007</v>
      </c>
      <c r="E930" s="33">
        <v>3.25</v>
      </c>
      <c r="F930" s="35">
        <v>0.77</v>
      </c>
      <c r="G930" s="35"/>
      <c r="H930" s="35"/>
      <c r="I930" s="51">
        <v>1983.8</v>
      </c>
      <c r="J930" s="41">
        <f t="shared" si="961"/>
        <v>284.69999999999993</v>
      </c>
      <c r="K930" s="41">
        <f t="shared" si="962"/>
        <v>1176.5</v>
      </c>
      <c r="L930" s="41">
        <f t="shared" si="963"/>
        <v>422.5</v>
      </c>
      <c r="M930" s="41">
        <f t="shared" si="964"/>
        <v>100.10000000000001</v>
      </c>
      <c r="N930" s="41">
        <f t="shared" si="965"/>
        <v>0</v>
      </c>
      <c r="O930" s="41"/>
      <c r="P930" s="41">
        <f t="shared" si="966"/>
        <v>3</v>
      </c>
      <c r="Q930" s="40">
        <f t="shared" si="967"/>
        <v>1983.8</v>
      </c>
      <c r="R930" s="51">
        <v>5951.4</v>
      </c>
      <c r="S930" s="41">
        <f t="shared" si="968"/>
        <v>854.09999999999968</v>
      </c>
      <c r="T930" s="41">
        <f t="shared" si="969"/>
        <v>3529.5</v>
      </c>
      <c r="U930" s="41">
        <f t="shared" si="970"/>
        <v>1267.5</v>
      </c>
      <c r="V930" s="41">
        <f t="shared" si="971"/>
        <v>300.3</v>
      </c>
      <c r="W930" s="51"/>
      <c r="X930" s="51"/>
      <c r="Y930" s="41"/>
      <c r="Z930" s="40">
        <f t="shared" si="972"/>
        <v>5951.4</v>
      </c>
      <c r="AA930" s="54">
        <f t="shared" si="973"/>
        <v>1054.2999999999997</v>
      </c>
      <c r="AB930" s="54">
        <f t="shared" si="974"/>
        <v>3529.5</v>
      </c>
      <c r="AC930" s="54">
        <f t="shared" si="974"/>
        <v>1267.5</v>
      </c>
      <c r="AD930" s="54">
        <f t="shared" si="975"/>
        <v>100.10000000000001</v>
      </c>
      <c r="AE930" s="54">
        <f t="shared" si="976"/>
        <v>0</v>
      </c>
      <c r="AF930" s="54">
        <f t="shared" si="976"/>
        <v>0</v>
      </c>
      <c r="AG930" s="54"/>
      <c r="AH930" s="42">
        <f t="shared" si="977"/>
        <v>5951.4</v>
      </c>
      <c r="AI930" s="56">
        <f t="shared" si="978"/>
        <v>-3967.5999999999995</v>
      </c>
    </row>
    <row r="931" spans="1:35" x14ac:dyDescent="0.25">
      <c r="A931" s="31" t="s">
        <v>38</v>
      </c>
      <c r="B931" s="52">
        <v>160.30000000000001</v>
      </c>
      <c r="C931" s="33">
        <v>2.2999999999999998</v>
      </c>
      <c r="D931" s="33">
        <v>9.6</v>
      </c>
      <c r="E931" s="33">
        <v>1.51</v>
      </c>
      <c r="F931" s="35">
        <v>0.77</v>
      </c>
      <c r="G931" s="35"/>
      <c r="H931" s="35"/>
      <c r="I931" s="51">
        <v>2245.8000000000002</v>
      </c>
      <c r="J931" s="41">
        <f t="shared" si="961"/>
        <v>341.43600000000004</v>
      </c>
      <c r="K931" s="41">
        <f t="shared" si="962"/>
        <v>1538.88</v>
      </c>
      <c r="L931" s="41">
        <f t="shared" si="963"/>
        <v>242.05300000000003</v>
      </c>
      <c r="M931" s="41">
        <f t="shared" si="964"/>
        <v>123.43100000000001</v>
      </c>
      <c r="N931" s="41">
        <f t="shared" si="965"/>
        <v>0</v>
      </c>
      <c r="O931" s="41"/>
      <c r="P931" s="41">
        <f t="shared" si="966"/>
        <v>0.99076943628105796</v>
      </c>
      <c r="Q931" s="40">
        <f t="shared" si="967"/>
        <v>2245.8000000000002</v>
      </c>
      <c r="R931" s="51">
        <v>2225.0700000000002</v>
      </c>
      <c r="S931" s="41">
        <f t="shared" si="968"/>
        <v>338.28435324605925</v>
      </c>
      <c r="T931" s="41">
        <f t="shared" si="969"/>
        <v>1524.6752701041946</v>
      </c>
      <c r="U931" s="41">
        <f t="shared" si="970"/>
        <v>239.81871436013896</v>
      </c>
      <c r="V931" s="41">
        <f t="shared" si="971"/>
        <v>122.29166228960727</v>
      </c>
      <c r="W931" s="51"/>
      <c r="X931" s="51"/>
      <c r="Y931" s="41"/>
      <c r="Z931" s="40">
        <f t="shared" si="972"/>
        <v>2225.0700000000002</v>
      </c>
      <c r="AA931" s="54">
        <f t="shared" si="973"/>
        <v>337.14501553566652</v>
      </c>
      <c r="AB931" s="54">
        <f t="shared" si="974"/>
        <v>1524.6752701041946</v>
      </c>
      <c r="AC931" s="54">
        <f t="shared" si="974"/>
        <v>239.81871436013896</v>
      </c>
      <c r="AD931" s="54">
        <f t="shared" si="975"/>
        <v>123.43100000000001</v>
      </c>
      <c r="AE931" s="54">
        <f t="shared" si="976"/>
        <v>0</v>
      </c>
      <c r="AF931" s="54">
        <f t="shared" si="976"/>
        <v>0</v>
      </c>
      <c r="AG931" s="54"/>
      <c r="AH931" s="42">
        <f t="shared" si="977"/>
        <v>2225.0700000000002</v>
      </c>
      <c r="AI931" s="56">
        <f t="shared" si="978"/>
        <v>20.730000000000018</v>
      </c>
    </row>
    <row r="932" spans="1:35" x14ac:dyDescent="0.25">
      <c r="A932" s="32" t="s">
        <v>37</v>
      </c>
      <c r="B932" s="39">
        <f>SUM(B926:B931)</f>
        <v>1233.8999999999999</v>
      </c>
      <c r="C932" s="33"/>
      <c r="D932" s="34"/>
      <c r="E932" s="34"/>
      <c r="F932" s="35"/>
      <c r="G932" s="35"/>
      <c r="H932" s="35"/>
      <c r="I932" s="43">
        <f t="shared" ref="I932" si="979">SUM(I926:I931)</f>
        <v>20276.329999999998</v>
      </c>
      <c r="J932" s="43">
        <f t="shared" ref="J932:O932" si="980">SUM(J926:J931)</f>
        <v>2816.3029999999999</v>
      </c>
      <c r="K932" s="43">
        <f t="shared" si="980"/>
        <v>11115.661</v>
      </c>
      <c r="L932" s="43">
        <f t="shared" si="980"/>
        <v>4222.2860000000001</v>
      </c>
      <c r="M932" s="43">
        <f t="shared" si="980"/>
        <v>950.10299999999995</v>
      </c>
      <c r="N932" s="43">
        <f t="shared" si="980"/>
        <v>1171.9769999999999</v>
      </c>
      <c r="O932" s="43">
        <f t="shared" si="980"/>
        <v>0</v>
      </c>
      <c r="P932" s="41">
        <f t="shared" si="966"/>
        <v>1.1499497196977957</v>
      </c>
      <c r="Q932" s="40">
        <f t="shared" si="967"/>
        <v>20276.329999999998</v>
      </c>
      <c r="R932" s="43">
        <f>SUM(R926:R931)</f>
        <v>23316.760000000002</v>
      </c>
      <c r="S932" s="43">
        <f>SUM(S926:S931)</f>
        <v>3296.8170232349757</v>
      </c>
      <c r="T932" s="43">
        <f>SUM(T926:T931)</f>
        <v>13357.506421356786</v>
      </c>
      <c r="U932" s="43">
        <f>SUM(U926:U931)</f>
        <v>4990.0375677966113</v>
      </c>
      <c r="V932" s="43">
        <f>SUM(V926:V931)</f>
        <v>1135.7189876116299</v>
      </c>
      <c r="W932" s="43">
        <f t="shared" ref="W932:X932" si="981">SUM(W926:W931)</f>
        <v>0</v>
      </c>
      <c r="X932" s="43">
        <f t="shared" si="981"/>
        <v>536.67999999999995</v>
      </c>
      <c r="Y932" s="41"/>
      <c r="Z932" s="40">
        <f>SUM(Z926:Z931)</f>
        <v>23316.760000000002</v>
      </c>
      <c r="AA932" s="55">
        <f t="shared" ref="AA932:AF932" si="982">SUM(AA926:AA931)</f>
        <v>3482.4330108466061</v>
      </c>
      <c r="AB932" s="55">
        <f t="shared" si="982"/>
        <v>13357.506421356786</v>
      </c>
      <c r="AC932" s="55">
        <f t="shared" si="982"/>
        <v>4990.0375677966113</v>
      </c>
      <c r="AD932" s="55">
        <f t="shared" si="982"/>
        <v>950.10299999999995</v>
      </c>
      <c r="AE932" s="55">
        <f t="shared" si="982"/>
        <v>0</v>
      </c>
      <c r="AF932" s="55">
        <f t="shared" si="982"/>
        <v>536.67999999999995</v>
      </c>
      <c r="AG932" s="54"/>
      <c r="AH932" s="42">
        <f>SUM(AH926:AH931)</f>
        <v>23316.760000000002</v>
      </c>
      <c r="AI932" s="56">
        <f>SUM(AI926:AI931)</f>
        <v>-3040.4300000000017</v>
      </c>
    </row>
    <row r="933" spans="1:35" x14ac:dyDescent="0.25">
      <c r="A933" t="s">
        <v>40</v>
      </c>
      <c r="G933" s="65"/>
      <c r="O933" s="65"/>
      <c r="P933" s="51"/>
      <c r="Q933" s="87"/>
      <c r="R933" s="65"/>
      <c r="S933" s="65"/>
    </row>
    <row r="934" spans="1:35" x14ac:dyDescent="0.25">
      <c r="A934" s="31">
        <v>2</v>
      </c>
      <c r="B934" s="52">
        <v>418.2</v>
      </c>
      <c r="C934" s="33">
        <v>2.2999999999999998</v>
      </c>
      <c r="D934" s="33">
        <v>8.86</v>
      </c>
      <c r="E934" s="33">
        <v>3.15</v>
      </c>
      <c r="F934" s="35">
        <v>0.77</v>
      </c>
      <c r="G934" s="35"/>
      <c r="H934" s="35"/>
      <c r="I934" s="51">
        <v>6302.28</v>
      </c>
      <c r="J934" s="41">
        <f>I934-K934-L934-M934-N934</f>
        <v>957.68400000000031</v>
      </c>
      <c r="K934" s="41">
        <f>B934*D934</f>
        <v>3705.2519999999995</v>
      </c>
      <c r="L934" s="41">
        <f>E934*B934</f>
        <v>1317.33</v>
      </c>
      <c r="M934" s="41">
        <f>F934*B934</f>
        <v>322.01400000000001</v>
      </c>
      <c r="N934" s="41">
        <v>0</v>
      </c>
      <c r="O934" s="41"/>
      <c r="P934" s="41">
        <f>R934/I934</f>
        <v>0.959087822184987</v>
      </c>
      <c r="Q934" s="40">
        <f t="shared" ref="Q934:Q952" si="983">I934</f>
        <v>6302.28</v>
      </c>
      <c r="R934" s="51">
        <v>6044.44</v>
      </c>
      <c r="S934" s="41">
        <f>R934-T934-U934-V934-W934-X934</f>
        <v>918.50306190140736</v>
      </c>
      <c r="T934" s="41">
        <f>P934*K934</f>
        <v>3553.662071326567</v>
      </c>
      <c r="U934" s="41">
        <f>L934*P934</f>
        <v>1263.4351607989488</v>
      </c>
      <c r="V934" s="41">
        <f>P934*M934</f>
        <v>308.83970597307643</v>
      </c>
      <c r="W934" s="51"/>
      <c r="X934" s="51"/>
      <c r="Y934" s="41"/>
      <c r="Z934" s="40">
        <f>SUM(S934:Y934)</f>
        <v>6044.4399999999987</v>
      </c>
      <c r="AA934" s="54">
        <f>Z934-AB934-AC934-AD934-AE934-AF934</f>
        <v>905.32876787448288</v>
      </c>
      <c r="AB934" s="54">
        <f t="shared" ref="AB934:AC937" si="984">T934</f>
        <v>3553.662071326567</v>
      </c>
      <c r="AC934" s="54">
        <f t="shared" si="984"/>
        <v>1263.4351607989488</v>
      </c>
      <c r="AD934" s="54">
        <f>M934</f>
        <v>322.01400000000001</v>
      </c>
      <c r="AE934" s="54">
        <f t="shared" ref="AE934:AF937" si="985">W934</f>
        <v>0</v>
      </c>
      <c r="AF934" s="54">
        <f t="shared" si="985"/>
        <v>0</v>
      </c>
      <c r="AG934" s="54"/>
      <c r="AH934" s="42">
        <f>SUM(AA934:AG934)</f>
        <v>6044.44</v>
      </c>
      <c r="AI934" s="56">
        <f>I934-Z934</f>
        <v>257.84000000000106</v>
      </c>
    </row>
    <row r="935" spans="1:35" x14ac:dyDescent="0.25">
      <c r="A935" s="31">
        <v>14</v>
      </c>
      <c r="B935" s="52">
        <v>277.60000000000002</v>
      </c>
      <c r="C935" s="33">
        <v>2.2999999999999998</v>
      </c>
      <c r="D935" s="33">
        <v>8.9</v>
      </c>
      <c r="E935" s="33">
        <v>2.95</v>
      </c>
      <c r="F935" s="35">
        <v>0.77</v>
      </c>
      <c r="G935" s="35"/>
      <c r="H935" s="35"/>
      <c r="I935" s="51">
        <v>4191.76</v>
      </c>
      <c r="J935" s="41">
        <f>I935-K935-L935-M935-N935</f>
        <v>688.44799999999987</v>
      </c>
      <c r="K935" s="41">
        <f>B935*D935</f>
        <v>2470.6400000000003</v>
      </c>
      <c r="L935" s="41">
        <f>E935*B935</f>
        <v>818.92000000000007</v>
      </c>
      <c r="M935" s="41">
        <f>F935*B935</f>
        <v>213.75200000000001</v>
      </c>
      <c r="N935" s="41">
        <f>G935*B935</f>
        <v>0</v>
      </c>
      <c r="O935" s="41"/>
      <c r="P935" s="41">
        <f>R935/I935</f>
        <v>3</v>
      </c>
      <c r="Q935" s="40">
        <f t="shared" si="983"/>
        <v>4191.76</v>
      </c>
      <c r="R935" s="51">
        <v>12575.28</v>
      </c>
      <c r="S935" s="41">
        <f>R935-T935-U935-V935-W935-X935</f>
        <v>2065.3439999999991</v>
      </c>
      <c r="T935" s="41">
        <f>P935*K935</f>
        <v>7411.920000000001</v>
      </c>
      <c r="U935" s="41">
        <f>L935*P935</f>
        <v>2456.7600000000002</v>
      </c>
      <c r="V935" s="41">
        <f>P935*M935</f>
        <v>641.25600000000009</v>
      </c>
      <c r="W935" s="51"/>
      <c r="X935" s="51"/>
      <c r="Y935" s="41"/>
      <c r="Z935" s="40">
        <f>SUM(S935:Y935)</f>
        <v>12575.279999999999</v>
      </c>
      <c r="AA935" s="54">
        <f>Z935-AB935-AC935-AD935-AE935-AF935</f>
        <v>2492.8479999999977</v>
      </c>
      <c r="AB935" s="54">
        <f t="shared" si="984"/>
        <v>7411.920000000001</v>
      </c>
      <c r="AC935" s="54">
        <f t="shared" si="984"/>
        <v>2456.7600000000002</v>
      </c>
      <c r="AD935" s="54">
        <f>M935</f>
        <v>213.75200000000001</v>
      </c>
      <c r="AE935" s="54">
        <f t="shared" si="985"/>
        <v>0</v>
      </c>
      <c r="AF935" s="54">
        <f t="shared" si="985"/>
        <v>0</v>
      </c>
      <c r="AG935" s="54"/>
      <c r="AH935" s="42">
        <f>SUM(AA935:AG935)</f>
        <v>12575.279999999999</v>
      </c>
      <c r="AI935" s="56">
        <f>I935-Z935</f>
        <v>-8383.5199999999986</v>
      </c>
    </row>
    <row r="936" spans="1:35" x14ac:dyDescent="0.25">
      <c r="A936" s="31">
        <v>6</v>
      </c>
      <c r="B936" s="52">
        <v>124</v>
      </c>
      <c r="C936" s="33">
        <v>2.2999999999999998</v>
      </c>
      <c r="D936" s="33">
        <v>9.1999999999999993</v>
      </c>
      <c r="E936" s="33">
        <v>3.02</v>
      </c>
      <c r="F936" s="35">
        <v>0.77</v>
      </c>
      <c r="G936" s="35"/>
      <c r="H936" s="35"/>
      <c r="I936" s="51">
        <v>1837.68</v>
      </c>
      <c r="J936" s="41">
        <f>I936-K936-L936-M936-N936</f>
        <v>226.92000000000007</v>
      </c>
      <c r="K936" s="41">
        <f>B936*D936</f>
        <v>1140.8</v>
      </c>
      <c r="L936" s="41">
        <f>E936*B936</f>
        <v>374.48</v>
      </c>
      <c r="M936" s="41">
        <f>F936*B936</f>
        <v>95.48</v>
      </c>
      <c r="N936" s="41">
        <f>G936*B936</f>
        <v>0</v>
      </c>
      <c r="O936" s="41"/>
      <c r="P936" s="41">
        <v>0</v>
      </c>
      <c r="Q936" s="40">
        <f t="shared" si="983"/>
        <v>1837.68</v>
      </c>
      <c r="R936" s="51">
        <v>2850.33</v>
      </c>
      <c r="S936" s="41">
        <f>R936-T936-U936-V936-W936-X936</f>
        <v>2850.33</v>
      </c>
      <c r="T936" s="41">
        <f>P936*K936</f>
        <v>0</v>
      </c>
      <c r="U936" s="41">
        <f>L936*P936</f>
        <v>0</v>
      </c>
      <c r="V936" s="41">
        <f>P936*M936</f>
        <v>0</v>
      </c>
      <c r="W936" s="51"/>
      <c r="X936" s="51"/>
      <c r="Y936" s="41"/>
      <c r="Z936" s="40">
        <f>SUM(S936:Y936)</f>
        <v>2850.33</v>
      </c>
      <c r="AA936" s="54">
        <f>Z936-AB936-AC936-AD936-AE936-AF936</f>
        <v>2754.85</v>
      </c>
      <c r="AB936" s="54">
        <f t="shared" si="984"/>
        <v>0</v>
      </c>
      <c r="AC936" s="54">
        <f t="shared" si="984"/>
        <v>0</v>
      </c>
      <c r="AD936" s="54">
        <f>M936</f>
        <v>95.48</v>
      </c>
      <c r="AE936" s="54">
        <f t="shared" si="985"/>
        <v>0</v>
      </c>
      <c r="AF936" s="54">
        <f t="shared" si="985"/>
        <v>0</v>
      </c>
      <c r="AG936" s="54"/>
      <c r="AH936" s="42">
        <f>SUM(AA936:AG936)</f>
        <v>2850.33</v>
      </c>
      <c r="AI936" s="56">
        <f>I936-Z936</f>
        <v>-1012.6499999999999</v>
      </c>
    </row>
    <row r="937" spans="1:35" x14ac:dyDescent="0.25">
      <c r="A937" s="31">
        <v>24</v>
      </c>
      <c r="B937" s="52"/>
      <c r="C937" s="33"/>
      <c r="D937" s="33"/>
      <c r="E937" s="33"/>
      <c r="F937" s="35"/>
      <c r="G937" s="35"/>
      <c r="H937" s="35"/>
      <c r="I937" s="51"/>
      <c r="J937" s="41">
        <f>I937-K937-L937-M937-N937</f>
        <v>0</v>
      </c>
      <c r="K937" s="41">
        <f>B937*D937</f>
        <v>0</v>
      </c>
      <c r="L937" s="41">
        <f>E937*B937</f>
        <v>0</v>
      </c>
      <c r="M937" s="41">
        <f>F937*B937</f>
        <v>0</v>
      </c>
      <c r="N937" s="41">
        <f>G937*B937</f>
        <v>0</v>
      </c>
      <c r="O937" s="41"/>
      <c r="P937" s="41">
        <v>0</v>
      </c>
      <c r="Q937" s="40">
        <f t="shared" si="983"/>
        <v>0</v>
      </c>
      <c r="R937" s="51"/>
      <c r="S937" s="41">
        <f>R937-T937-U937-V937-W937-X937</f>
        <v>0</v>
      </c>
      <c r="T937" s="41">
        <f>P937*K937</f>
        <v>0</v>
      </c>
      <c r="U937" s="41">
        <f>L937*P937</f>
        <v>0</v>
      </c>
      <c r="V937" s="41">
        <f>P937*M937</f>
        <v>0</v>
      </c>
      <c r="W937" s="51"/>
      <c r="X937" s="51"/>
      <c r="Y937" s="41"/>
      <c r="Z937" s="40">
        <f>SUM(S937:Y937)</f>
        <v>0</v>
      </c>
      <c r="AA937" s="54">
        <f>Z937-AB937-AC937-AD937-AE937-AF937</f>
        <v>0</v>
      </c>
      <c r="AB937" s="54">
        <f t="shared" si="984"/>
        <v>0</v>
      </c>
      <c r="AC937" s="54">
        <f t="shared" si="984"/>
        <v>0</v>
      </c>
      <c r="AD937" s="54">
        <f>M937</f>
        <v>0</v>
      </c>
      <c r="AE937" s="54">
        <f t="shared" si="985"/>
        <v>0</v>
      </c>
      <c r="AF937" s="54">
        <f t="shared" si="985"/>
        <v>0</v>
      </c>
      <c r="AG937" s="54"/>
      <c r="AH937" s="42">
        <f>SUM(AA937:AG937)</f>
        <v>0</v>
      </c>
      <c r="AI937" s="56">
        <f>I937-Z937</f>
        <v>0</v>
      </c>
    </row>
    <row r="938" spans="1:35" x14ac:dyDescent="0.25">
      <c r="A938" s="32" t="s">
        <v>37</v>
      </c>
      <c r="B938" s="39">
        <f>SUM(B934:B937)</f>
        <v>819.8</v>
      </c>
      <c r="C938" s="33"/>
      <c r="D938" s="34"/>
      <c r="E938" s="34"/>
      <c r="F938" s="35"/>
      <c r="G938" s="35"/>
      <c r="H938" s="35"/>
      <c r="I938" s="43">
        <f>SUM(I934:I937)</f>
        <v>12331.720000000001</v>
      </c>
      <c r="J938" s="43">
        <f t="shared" ref="J938:O938" si="986">SUM(J934:J937)</f>
        <v>1873.0520000000001</v>
      </c>
      <c r="K938" s="43">
        <f t="shared" si="986"/>
        <v>7316.692</v>
      </c>
      <c r="L938" s="43">
        <f t="shared" si="986"/>
        <v>2510.73</v>
      </c>
      <c r="M938" s="43">
        <f t="shared" si="986"/>
        <v>631.24600000000009</v>
      </c>
      <c r="N938" s="43">
        <f t="shared" si="986"/>
        <v>0</v>
      </c>
      <c r="O938" s="43">
        <f t="shared" si="986"/>
        <v>0</v>
      </c>
      <c r="P938" s="41">
        <f>R938/I938</f>
        <v>1.7410426120606048</v>
      </c>
      <c r="Q938" s="40">
        <f t="shared" si="983"/>
        <v>12331.720000000001</v>
      </c>
      <c r="R938" s="43">
        <f>SUM(R934:R937)</f>
        <v>21470.050000000003</v>
      </c>
      <c r="S938" s="43">
        <f>SUM(S934:S937)</f>
        <v>5834.177061901406</v>
      </c>
      <c r="T938" s="43">
        <f>SUM(T934:T937)</f>
        <v>10965.582071326568</v>
      </c>
      <c r="U938" s="43">
        <f>SUM(U934:U937)</f>
        <v>3720.195160798949</v>
      </c>
      <c r="V938" s="43">
        <f>SUM(V934:V937)</f>
        <v>950.09570597307652</v>
      </c>
      <c r="W938" s="43"/>
      <c r="X938" s="43"/>
      <c r="Y938" s="41"/>
      <c r="Z938" s="40">
        <f>SUM(Z934:Z937)</f>
        <v>21470.049999999996</v>
      </c>
      <c r="AA938" s="55">
        <f>SUM(AA934:AA937)</f>
        <v>6153.0267678744804</v>
      </c>
      <c r="AB938" s="55">
        <f>SUM(AB934:AB937)</f>
        <v>10965.582071326568</v>
      </c>
      <c r="AC938" s="55">
        <f>SUM(AC934:AC937)</f>
        <v>3720.195160798949</v>
      </c>
      <c r="AD938" s="55">
        <f>SUM(AD934:AD937)</f>
        <v>631.24600000000009</v>
      </c>
      <c r="AE938" s="55">
        <f>SUM(AE936:AE937)</f>
        <v>0</v>
      </c>
      <c r="AF938" s="55">
        <f>SUM(AF934:AF937)</f>
        <v>0</v>
      </c>
      <c r="AG938" s="54"/>
      <c r="AH938" s="42">
        <f>SUM(AH934:AH937)</f>
        <v>21470.049999999996</v>
      </c>
      <c r="AI938" s="56">
        <f>SUM(AI934:AI937)</f>
        <v>-9138.3299999999981</v>
      </c>
    </row>
    <row r="939" spans="1:35" x14ac:dyDescent="0.25">
      <c r="A939" t="s">
        <v>41</v>
      </c>
      <c r="G939" s="65"/>
      <c r="I939" t="s">
        <v>59</v>
      </c>
      <c r="N939" s="65"/>
      <c r="O939" s="65"/>
      <c r="P939" s="51"/>
      <c r="Q939" s="87" t="str">
        <f t="shared" si="983"/>
        <v xml:space="preserve"> </v>
      </c>
      <c r="R939" s="65"/>
      <c r="S939" s="65"/>
    </row>
    <row r="940" spans="1:35" x14ac:dyDescent="0.25">
      <c r="A940" s="31">
        <v>15</v>
      </c>
      <c r="B940" s="52">
        <v>61.8</v>
      </c>
      <c r="C940" s="33">
        <v>2.2999999999999998</v>
      </c>
      <c r="D940" s="33">
        <v>9.7100000000000009</v>
      </c>
      <c r="E940" s="33">
        <v>10</v>
      </c>
      <c r="F940" s="35">
        <v>0.77</v>
      </c>
      <c r="G940" s="35"/>
      <c r="H940" s="35"/>
      <c r="I940" s="51">
        <v>1431.29</v>
      </c>
      <c r="J940" s="41">
        <f t="shared" ref="J940:J945" si="987">I940-K940-L940-M940-N940</f>
        <v>165.62599999999998</v>
      </c>
      <c r="K940" s="41">
        <f t="shared" ref="K940:K945" si="988">B940*D940</f>
        <v>600.07799999999997</v>
      </c>
      <c r="L940" s="41">
        <f t="shared" ref="L940:L945" si="989">E940*B940</f>
        <v>618</v>
      </c>
      <c r="M940" s="41">
        <f t="shared" ref="M940:M945" si="990">F940*B940</f>
        <v>47.585999999999999</v>
      </c>
      <c r="N940" s="41">
        <f t="shared" ref="N940:N945" si="991">G940*B940</f>
        <v>0</v>
      </c>
      <c r="O940" s="41"/>
      <c r="P940" s="41">
        <f t="shared" ref="P940:P945" si="992">R940/I940</f>
        <v>0</v>
      </c>
      <c r="Q940" s="40">
        <f t="shared" si="983"/>
        <v>1431.29</v>
      </c>
      <c r="R940" s="51"/>
      <c r="S940" s="41">
        <f>R940-T940-U940-V940-W940-X940</f>
        <v>0</v>
      </c>
      <c r="T940" s="41">
        <f t="shared" ref="T940:T946" si="993">P940*K940</f>
        <v>0</v>
      </c>
      <c r="U940" s="41">
        <f t="shared" ref="U940:U946" si="994">L940*P940</f>
        <v>0</v>
      </c>
      <c r="V940" s="41">
        <f t="shared" ref="V940:V951" si="995">P940*M940</f>
        <v>0</v>
      </c>
      <c r="W940" s="51"/>
      <c r="X940" s="51"/>
      <c r="Y940" s="41"/>
      <c r="Z940" s="40">
        <f t="shared" ref="Z940:Z948" si="996">SUM(S940:Y940)</f>
        <v>0</v>
      </c>
      <c r="AA940" s="54">
        <f t="shared" ref="AA940:AA951" si="997">Z940-AB940-AC940-AD940-AE940-AF940</f>
        <v>-47.585999999999999</v>
      </c>
      <c r="AB940" s="54">
        <f t="shared" ref="AB940:AC948" si="998">T940</f>
        <v>0</v>
      </c>
      <c r="AC940" s="54">
        <f t="shared" si="998"/>
        <v>0</v>
      </c>
      <c r="AD940" s="54">
        <f t="shared" ref="AD940:AD951" si="999">M940</f>
        <v>47.585999999999999</v>
      </c>
      <c r="AE940" s="54">
        <f t="shared" ref="AE940:AF948" si="1000">W940</f>
        <v>0</v>
      </c>
      <c r="AF940" s="54">
        <f t="shared" si="1000"/>
        <v>0</v>
      </c>
      <c r="AG940" s="54"/>
      <c r="AH940" s="42">
        <f t="shared" ref="AH940:AH945" si="1001">SUM(AA940:AG940)</f>
        <v>0</v>
      </c>
      <c r="AI940" s="56">
        <f t="shared" ref="AI940:AI945" si="1002">I940-Z940</f>
        <v>1431.29</v>
      </c>
    </row>
    <row r="941" spans="1:35" x14ac:dyDescent="0.25">
      <c r="A941" s="31">
        <v>17</v>
      </c>
      <c r="B941" s="52">
        <v>806</v>
      </c>
      <c r="C941" s="33">
        <v>2.2999999999999998</v>
      </c>
      <c r="D941" s="33">
        <v>8.89</v>
      </c>
      <c r="E941" s="33">
        <v>10</v>
      </c>
      <c r="F941" s="35">
        <v>0.77</v>
      </c>
      <c r="G941" s="35"/>
      <c r="H941" s="35"/>
      <c r="I941" s="51">
        <v>10510.24</v>
      </c>
      <c r="J941" s="41">
        <f t="shared" si="987"/>
        <v>-5335.72</v>
      </c>
      <c r="K941" s="41">
        <f t="shared" si="988"/>
        <v>7165.34</v>
      </c>
      <c r="L941" s="41">
        <f t="shared" si="989"/>
        <v>8060</v>
      </c>
      <c r="M941" s="41">
        <f t="shared" si="990"/>
        <v>620.62</v>
      </c>
      <c r="N941" s="41">
        <f t="shared" si="991"/>
        <v>0</v>
      </c>
      <c r="O941" s="41"/>
      <c r="P941" s="41">
        <f t="shared" si="992"/>
        <v>2</v>
      </c>
      <c r="Q941" s="40">
        <f t="shared" si="983"/>
        <v>10510.24</v>
      </c>
      <c r="R941" s="51">
        <v>21020.48</v>
      </c>
      <c r="S941" s="41">
        <f>R941-T941-U941-V941-W941-X941</f>
        <v>-10671.44</v>
      </c>
      <c r="T941" s="41">
        <f t="shared" si="993"/>
        <v>14330.68</v>
      </c>
      <c r="U941" s="41">
        <f t="shared" si="994"/>
        <v>16120</v>
      </c>
      <c r="V941" s="41">
        <f t="shared" si="995"/>
        <v>1241.24</v>
      </c>
      <c r="W941" s="51"/>
      <c r="X941" s="51"/>
      <c r="Y941" s="41"/>
      <c r="Z941" s="40">
        <f t="shared" si="996"/>
        <v>21020.48</v>
      </c>
      <c r="AA941" s="54">
        <f t="shared" si="997"/>
        <v>-10050.820000000002</v>
      </c>
      <c r="AB941" s="54">
        <f t="shared" si="998"/>
        <v>14330.68</v>
      </c>
      <c r="AC941" s="54">
        <f t="shared" si="998"/>
        <v>16120</v>
      </c>
      <c r="AD941" s="54">
        <f t="shared" si="999"/>
        <v>620.62</v>
      </c>
      <c r="AE941" s="54">
        <f t="shared" si="1000"/>
        <v>0</v>
      </c>
      <c r="AF941" s="54">
        <f t="shared" si="1000"/>
        <v>0</v>
      </c>
      <c r="AG941" s="54"/>
      <c r="AH941" s="42">
        <f t="shared" si="1001"/>
        <v>21020.48</v>
      </c>
      <c r="AI941" s="56">
        <f t="shared" si="1002"/>
        <v>-10510.24</v>
      </c>
    </row>
    <row r="942" spans="1:35" x14ac:dyDescent="0.25">
      <c r="A942" s="31">
        <v>18</v>
      </c>
      <c r="B942" s="52">
        <v>512.5</v>
      </c>
      <c r="C942" s="33">
        <v>2.48</v>
      </c>
      <c r="D942" s="33">
        <v>8.4</v>
      </c>
      <c r="E942" s="33">
        <v>3.59</v>
      </c>
      <c r="F942" s="35">
        <v>0.77</v>
      </c>
      <c r="G942" s="35">
        <v>5.51</v>
      </c>
      <c r="H942" s="35"/>
      <c r="I942" s="51">
        <v>10813.75</v>
      </c>
      <c r="J942" s="41">
        <f t="shared" si="987"/>
        <v>1450.375</v>
      </c>
      <c r="K942" s="41">
        <f t="shared" si="988"/>
        <v>4305</v>
      </c>
      <c r="L942" s="41">
        <f t="shared" si="989"/>
        <v>1839.875</v>
      </c>
      <c r="M942" s="41">
        <f t="shared" si="990"/>
        <v>394.625</v>
      </c>
      <c r="N942" s="41">
        <f t="shared" si="991"/>
        <v>2823.875</v>
      </c>
      <c r="O942" s="41"/>
      <c r="P942" s="41">
        <f t="shared" si="992"/>
        <v>1</v>
      </c>
      <c r="Q942" s="40">
        <f t="shared" si="983"/>
        <v>10813.75</v>
      </c>
      <c r="R942" s="51">
        <v>10813.75</v>
      </c>
      <c r="S942" s="41">
        <f>R942-T942-U942-V942-W942-X942</f>
        <v>1450.37</v>
      </c>
      <c r="T942" s="41">
        <f t="shared" si="993"/>
        <v>4305</v>
      </c>
      <c r="U942" s="41">
        <f t="shared" si="994"/>
        <v>1839.875</v>
      </c>
      <c r="V942" s="41">
        <f t="shared" si="995"/>
        <v>394.625</v>
      </c>
      <c r="W942" s="51"/>
      <c r="X942" s="51">
        <v>2823.88</v>
      </c>
      <c r="Y942" s="41"/>
      <c r="Z942" s="40">
        <f t="shared" si="996"/>
        <v>10813.75</v>
      </c>
      <c r="AA942" s="54">
        <f t="shared" si="997"/>
        <v>1450.37</v>
      </c>
      <c r="AB942" s="54">
        <f t="shared" si="998"/>
        <v>4305</v>
      </c>
      <c r="AC942" s="54">
        <f t="shared" si="998"/>
        <v>1839.875</v>
      </c>
      <c r="AD942" s="54">
        <f t="shared" si="999"/>
        <v>394.625</v>
      </c>
      <c r="AE942" s="54">
        <f t="shared" si="1000"/>
        <v>0</v>
      </c>
      <c r="AF942" s="54">
        <f t="shared" si="1000"/>
        <v>2823.88</v>
      </c>
      <c r="AG942" s="54"/>
      <c r="AH942" s="42">
        <f t="shared" si="1001"/>
        <v>10813.75</v>
      </c>
      <c r="AI942" s="56">
        <f t="shared" si="1002"/>
        <v>0</v>
      </c>
    </row>
    <row r="943" spans="1:35" x14ac:dyDescent="0.25">
      <c r="A943" s="31">
        <v>19</v>
      </c>
      <c r="B943" s="52">
        <v>490.1</v>
      </c>
      <c r="C943" s="33">
        <v>2.48</v>
      </c>
      <c r="D943" s="33">
        <v>9.3000000000000007</v>
      </c>
      <c r="E943" s="33">
        <v>4.09</v>
      </c>
      <c r="F943" s="35">
        <v>0.77</v>
      </c>
      <c r="G943" s="35">
        <v>5.51</v>
      </c>
      <c r="H943" s="35"/>
      <c r="I943" s="51">
        <v>10974.83</v>
      </c>
      <c r="J943" s="41">
        <f t="shared" si="987"/>
        <v>1332.3539999999998</v>
      </c>
      <c r="K943" s="41">
        <f t="shared" si="988"/>
        <v>4557.93</v>
      </c>
      <c r="L943" s="41">
        <f t="shared" si="989"/>
        <v>2004.509</v>
      </c>
      <c r="M943" s="41">
        <f t="shared" si="990"/>
        <v>377.37700000000001</v>
      </c>
      <c r="N943" s="41">
        <v>2702.66</v>
      </c>
      <c r="O943" s="41"/>
      <c r="P943" s="41">
        <f t="shared" si="992"/>
        <v>1.8349268280237596</v>
      </c>
      <c r="Q943" s="40">
        <f t="shared" si="983"/>
        <v>10974.83</v>
      </c>
      <c r="R943" s="51">
        <v>20138.009999999998</v>
      </c>
      <c r="S943" s="41">
        <f t="shared" ref="S943:S948" si="1003">R943-T943-U943-V943-W943-X943</f>
        <v>3512.2254400514626</v>
      </c>
      <c r="T943" s="41">
        <f t="shared" si="993"/>
        <v>8363.4680372543353</v>
      </c>
      <c r="U943" s="41">
        <f t="shared" si="994"/>
        <v>3678.1273411150783</v>
      </c>
      <c r="V943" s="41">
        <f t="shared" si="995"/>
        <v>692.4591815791224</v>
      </c>
      <c r="W943" s="51"/>
      <c r="X943" s="51">
        <v>3891.73</v>
      </c>
      <c r="Y943" s="41"/>
      <c r="Z943" s="40">
        <f t="shared" si="996"/>
        <v>20138.009999999998</v>
      </c>
      <c r="AA943" s="54">
        <f t="shared" si="997"/>
        <v>3827.3076216305849</v>
      </c>
      <c r="AB943" s="54">
        <f t="shared" si="998"/>
        <v>8363.4680372543353</v>
      </c>
      <c r="AC943" s="54">
        <f t="shared" si="998"/>
        <v>3678.1273411150783</v>
      </c>
      <c r="AD943" s="54">
        <f t="shared" si="999"/>
        <v>377.37700000000001</v>
      </c>
      <c r="AE943" s="54">
        <f t="shared" si="1000"/>
        <v>0</v>
      </c>
      <c r="AF943" s="54">
        <f t="shared" si="1000"/>
        <v>3891.73</v>
      </c>
      <c r="AG943" s="54"/>
      <c r="AH943" s="42">
        <f t="shared" si="1001"/>
        <v>20138.009999999998</v>
      </c>
      <c r="AI943" s="56">
        <f t="shared" si="1002"/>
        <v>-9163.1799999999985</v>
      </c>
    </row>
    <row r="944" spans="1:35" x14ac:dyDescent="0.25">
      <c r="A944" s="31">
        <v>20</v>
      </c>
      <c r="B944" s="52">
        <v>714.5</v>
      </c>
      <c r="C944" s="33">
        <v>2.48</v>
      </c>
      <c r="D944" s="33">
        <v>8.8800000000000008</v>
      </c>
      <c r="E944" s="33">
        <v>3.26</v>
      </c>
      <c r="F944" s="35">
        <v>0.77</v>
      </c>
      <c r="G944" s="35">
        <v>5.51</v>
      </c>
      <c r="H944" s="35"/>
      <c r="I944" s="51">
        <v>15104.55</v>
      </c>
      <c r="J944" s="41">
        <f t="shared" si="987"/>
        <v>1943.4599999999987</v>
      </c>
      <c r="K944" s="41">
        <f t="shared" si="988"/>
        <v>6344.76</v>
      </c>
      <c r="L944" s="41">
        <f t="shared" si="989"/>
        <v>2329.27</v>
      </c>
      <c r="M944" s="41">
        <f t="shared" si="990"/>
        <v>550.16499999999996</v>
      </c>
      <c r="N944" s="41">
        <f t="shared" si="991"/>
        <v>3936.895</v>
      </c>
      <c r="O944" s="41"/>
      <c r="P944" s="41">
        <f t="shared" si="992"/>
        <v>0.64086715592321519</v>
      </c>
      <c r="Q944" s="40">
        <f t="shared" si="983"/>
        <v>15104.55</v>
      </c>
      <c r="R944" s="51">
        <v>9680.01</v>
      </c>
      <c r="S944" s="41">
        <f t="shared" si="1003"/>
        <v>1245.4863846688586</v>
      </c>
      <c r="T944" s="41">
        <f t="shared" si="993"/>
        <v>4066.1482962153791</v>
      </c>
      <c r="U944" s="41">
        <f t="shared" si="994"/>
        <v>1492.7526402772673</v>
      </c>
      <c r="V944" s="41">
        <f t="shared" si="995"/>
        <v>352.58267883849567</v>
      </c>
      <c r="W944" s="51"/>
      <c r="X944" s="51">
        <v>2523.04</v>
      </c>
      <c r="Y944" s="41"/>
      <c r="Z944" s="40">
        <f t="shared" si="996"/>
        <v>9680.01</v>
      </c>
      <c r="AA944" s="54">
        <f t="shared" si="997"/>
        <v>1047.9040635073543</v>
      </c>
      <c r="AB944" s="54">
        <f t="shared" si="998"/>
        <v>4066.1482962153791</v>
      </c>
      <c r="AC944" s="54">
        <f t="shared" si="998"/>
        <v>1492.7526402772673</v>
      </c>
      <c r="AD944" s="54">
        <f t="shared" si="999"/>
        <v>550.16499999999996</v>
      </c>
      <c r="AE944" s="54">
        <f t="shared" si="1000"/>
        <v>0</v>
      </c>
      <c r="AF944" s="54">
        <f t="shared" si="1000"/>
        <v>2523.04</v>
      </c>
      <c r="AG944" s="54"/>
      <c r="AH944" s="42">
        <f t="shared" si="1001"/>
        <v>9680.01</v>
      </c>
      <c r="AI944" s="56">
        <f t="shared" si="1002"/>
        <v>5424.5399999999991</v>
      </c>
    </row>
    <row r="945" spans="1:35" x14ac:dyDescent="0.25">
      <c r="A945" s="31">
        <v>42</v>
      </c>
      <c r="B945" s="52">
        <v>86.3</v>
      </c>
      <c r="C945" s="33">
        <v>2.48</v>
      </c>
      <c r="D945" s="33">
        <v>8.64</v>
      </c>
      <c r="E945" s="33">
        <v>4</v>
      </c>
      <c r="F945" s="35">
        <v>0.77</v>
      </c>
      <c r="G945" s="35">
        <v>5.51</v>
      </c>
      <c r="H945" s="35"/>
      <c r="I945" s="51">
        <v>1878.75</v>
      </c>
      <c r="J945" s="41">
        <f t="shared" si="987"/>
        <v>245.95399999999989</v>
      </c>
      <c r="K945" s="41">
        <f t="shared" si="988"/>
        <v>745.63200000000006</v>
      </c>
      <c r="L945" s="41">
        <f t="shared" si="989"/>
        <v>345.2</v>
      </c>
      <c r="M945" s="41">
        <f t="shared" si="990"/>
        <v>66.450999999999993</v>
      </c>
      <c r="N945" s="41">
        <f t="shared" si="991"/>
        <v>475.51299999999998</v>
      </c>
      <c r="O945" s="41"/>
      <c r="P945" s="41">
        <f t="shared" si="992"/>
        <v>3</v>
      </c>
      <c r="Q945" s="40">
        <f t="shared" si="983"/>
        <v>1878.75</v>
      </c>
      <c r="R945" s="51">
        <v>5636.25</v>
      </c>
      <c r="S945" s="41">
        <f t="shared" si="1003"/>
        <v>737.87099999999987</v>
      </c>
      <c r="T945" s="41">
        <f t="shared" si="993"/>
        <v>2236.8960000000002</v>
      </c>
      <c r="U945" s="41">
        <f t="shared" si="994"/>
        <v>1035.5999999999999</v>
      </c>
      <c r="V945" s="41">
        <f t="shared" si="995"/>
        <v>199.35299999999998</v>
      </c>
      <c r="W945" s="51"/>
      <c r="X945" s="51">
        <v>1426.53</v>
      </c>
      <c r="Y945" s="41"/>
      <c r="Z945" s="40">
        <f t="shared" si="996"/>
        <v>5636.2499999999991</v>
      </c>
      <c r="AA945" s="54">
        <f t="shared" si="997"/>
        <v>870.772999999999</v>
      </c>
      <c r="AB945" s="54">
        <f t="shared" si="998"/>
        <v>2236.8960000000002</v>
      </c>
      <c r="AC945" s="54">
        <f t="shared" si="998"/>
        <v>1035.5999999999999</v>
      </c>
      <c r="AD945" s="54">
        <f t="shared" si="999"/>
        <v>66.450999999999993</v>
      </c>
      <c r="AE945" s="54">
        <f t="shared" si="1000"/>
        <v>0</v>
      </c>
      <c r="AF945" s="54">
        <f t="shared" si="1000"/>
        <v>1426.53</v>
      </c>
      <c r="AG945" s="54"/>
      <c r="AH945" s="42">
        <f t="shared" si="1001"/>
        <v>5636.2499999999982</v>
      </c>
      <c r="AI945" s="56">
        <f t="shared" si="1002"/>
        <v>-3757.4999999999991</v>
      </c>
    </row>
    <row r="946" spans="1:35" x14ac:dyDescent="0.25">
      <c r="A946" s="31">
        <v>43</v>
      </c>
      <c r="B946" s="52"/>
      <c r="C946" s="33"/>
      <c r="D946" s="33"/>
      <c r="E946" s="33"/>
      <c r="F946" s="35"/>
      <c r="G946" s="35"/>
      <c r="H946" s="35"/>
      <c r="I946" s="51"/>
      <c r="J946" s="41"/>
      <c r="K946" s="41"/>
      <c r="L946" s="41"/>
      <c r="M946" s="41"/>
      <c r="N946" s="41"/>
      <c r="O946" s="41"/>
      <c r="P946" s="41">
        <v>0</v>
      </c>
      <c r="Q946" s="40">
        <f t="shared" si="983"/>
        <v>0</v>
      </c>
      <c r="R946" s="51"/>
      <c r="S946" s="41">
        <f t="shared" si="1003"/>
        <v>0</v>
      </c>
      <c r="T946" s="41">
        <f t="shared" si="993"/>
        <v>0</v>
      </c>
      <c r="U946" s="41">
        <f t="shared" si="994"/>
        <v>0</v>
      </c>
      <c r="V946" s="41">
        <f t="shared" si="995"/>
        <v>0</v>
      </c>
      <c r="W946" s="51"/>
      <c r="X946" s="51"/>
      <c r="Y946" s="41"/>
      <c r="Z946" s="40">
        <f t="shared" si="996"/>
        <v>0</v>
      </c>
      <c r="AA946" s="54">
        <f t="shared" si="997"/>
        <v>0</v>
      </c>
      <c r="AB946" s="54">
        <f t="shared" si="998"/>
        <v>0</v>
      </c>
      <c r="AC946" s="54">
        <f t="shared" si="998"/>
        <v>0</v>
      </c>
      <c r="AD946" s="54">
        <f t="shared" si="999"/>
        <v>0</v>
      </c>
      <c r="AE946" s="54">
        <f t="shared" si="1000"/>
        <v>0</v>
      </c>
      <c r="AF946" s="54">
        <f t="shared" si="1000"/>
        <v>0</v>
      </c>
      <c r="AG946" s="54"/>
      <c r="AH946" s="42">
        <f>SUM(AA946:AG946)</f>
        <v>0</v>
      </c>
      <c r="AI946" s="56">
        <f t="shared" ref="AI946:AI951" si="1004">I946-Z946</f>
        <v>0</v>
      </c>
    </row>
    <row r="947" spans="1:35" x14ac:dyDescent="0.25">
      <c r="A947" s="31">
        <v>44</v>
      </c>
      <c r="B947" s="52"/>
      <c r="C947" s="33"/>
      <c r="D947" s="33"/>
      <c r="E947" s="33"/>
      <c r="F947" s="35"/>
      <c r="G947" s="35"/>
      <c r="H947" s="35"/>
      <c r="I947" s="51"/>
      <c r="J947" s="41">
        <f>I947-K947-L947-M947-N947</f>
        <v>0</v>
      </c>
      <c r="K947" s="41">
        <f>B947*D947</f>
        <v>0</v>
      </c>
      <c r="L947" s="41">
        <f>E947*B947</f>
        <v>0</v>
      </c>
      <c r="M947" s="41">
        <f>F947*B947</f>
        <v>0</v>
      </c>
      <c r="N947" s="41">
        <f>G947*B947</f>
        <v>0</v>
      </c>
      <c r="O947" s="41"/>
      <c r="P947" s="41">
        <v>0</v>
      </c>
      <c r="Q947" s="40">
        <f t="shared" si="983"/>
        <v>0</v>
      </c>
      <c r="R947" s="51"/>
      <c r="S947" s="41">
        <f t="shared" si="1003"/>
        <v>0</v>
      </c>
      <c r="T947" s="41">
        <v>0</v>
      </c>
      <c r="U947" s="41">
        <v>0</v>
      </c>
      <c r="V947" s="41">
        <f t="shared" si="995"/>
        <v>0</v>
      </c>
      <c r="W947" s="51"/>
      <c r="X947" s="51"/>
      <c r="Y947" s="41"/>
      <c r="Z947" s="40">
        <f t="shared" si="996"/>
        <v>0</v>
      </c>
      <c r="AA947" s="54">
        <f t="shared" si="997"/>
        <v>0</v>
      </c>
      <c r="AB947" s="54">
        <f t="shared" si="998"/>
        <v>0</v>
      </c>
      <c r="AC947" s="54">
        <f t="shared" si="998"/>
        <v>0</v>
      </c>
      <c r="AD947" s="54">
        <f t="shared" si="999"/>
        <v>0</v>
      </c>
      <c r="AE947" s="54">
        <f t="shared" si="1000"/>
        <v>0</v>
      </c>
      <c r="AF947" s="54">
        <f t="shared" si="1000"/>
        <v>0</v>
      </c>
      <c r="AG947" s="54"/>
      <c r="AH947" s="42">
        <f>SUM(AA947:AG947)</f>
        <v>0</v>
      </c>
      <c r="AI947" s="56">
        <f t="shared" si="1004"/>
        <v>0</v>
      </c>
    </row>
    <row r="948" spans="1:35" x14ac:dyDescent="0.25">
      <c r="A948" s="31">
        <v>65</v>
      </c>
      <c r="B948" s="52">
        <v>1044.7</v>
      </c>
      <c r="C948" s="33">
        <v>2.2999999999999998</v>
      </c>
      <c r="D948" s="33">
        <v>8.73</v>
      </c>
      <c r="E948" s="33">
        <v>3.44</v>
      </c>
      <c r="F948" s="35">
        <v>0.77</v>
      </c>
      <c r="G948" s="35"/>
      <c r="H948" s="35"/>
      <c r="I948" s="51">
        <v>15830.92</v>
      </c>
      <c r="J948" s="41">
        <f>I948-K948-L948-M948-N948</f>
        <v>2312.5019999999986</v>
      </c>
      <c r="K948" s="41">
        <f>B948*D948</f>
        <v>9120.2310000000016</v>
      </c>
      <c r="L948" s="41">
        <f>E948*B948</f>
        <v>3593.768</v>
      </c>
      <c r="M948" s="41">
        <f>F948*B948</f>
        <v>804.4190000000001</v>
      </c>
      <c r="N948" s="41">
        <f>G948*B948</f>
        <v>0</v>
      </c>
      <c r="O948" s="41">
        <f>H948*B948</f>
        <v>0</v>
      </c>
      <c r="P948" s="41">
        <f>R948/I948</f>
        <v>1.9572033716296968</v>
      </c>
      <c r="Q948" s="40">
        <f t="shared" si="983"/>
        <v>15830.92</v>
      </c>
      <c r="R948" s="51">
        <v>30984.33</v>
      </c>
      <c r="S948" s="41">
        <f t="shared" si="1003"/>
        <v>4526.0367113004168</v>
      </c>
      <c r="T948" s="41">
        <f>P948*K948</f>
        <v>17850.146863241684</v>
      </c>
      <c r="U948" s="41">
        <f>L948*P948</f>
        <v>7033.7348464549123</v>
      </c>
      <c r="V948" s="41">
        <f t="shared" si="995"/>
        <v>1574.4115790029894</v>
      </c>
      <c r="W948" s="51"/>
      <c r="X948" s="51"/>
      <c r="Y948" s="41"/>
      <c r="Z948" s="40">
        <f t="shared" si="996"/>
        <v>30984.33</v>
      </c>
      <c r="AA948" s="54">
        <f t="shared" si="997"/>
        <v>5296.029290303406</v>
      </c>
      <c r="AB948" s="54">
        <f t="shared" si="998"/>
        <v>17850.146863241684</v>
      </c>
      <c r="AC948" s="54">
        <f t="shared" si="998"/>
        <v>7033.7348464549123</v>
      </c>
      <c r="AD948" s="54">
        <f t="shared" si="999"/>
        <v>804.4190000000001</v>
      </c>
      <c r="AE948" s="54">
        <f t="shared" si="1000"/>
        <v>0</v>
      </c>
      <c r="AF948" s="54">
        <f t="shared" si="1000"/>
        <v>0</v>
      </c>
      <c r="AG948" s="54"/>
      <c r="AH948" s="42">
        <f>SUM(AA948:AG948)</f>
        <v>30984.33</v>
      </c>
      <c r="AI948" s="56">
        <f t="shared" si="1004"/>
        <v>-15153.410000000002</v>
      </c>
    </row>
    <row r="949" spans="1:35" x14ac:dyDescent="0.25">
      <c r="A949" s="31">
        <v>66</v>
      </c>
      <c r="B949" s="52"/>
      <c r="C949" s="33"/>
      <c r="D949" s="33"/>
      <c r="E949" s="33"/>
      <c r="F949" s="35"/>
      <c r="G949" s="35"/>
      <c r="H949" s="35"/>
      <c r="I949" s="51"/>
      <c r="J949" s="41"/>
      <c r="K949" s="41"/>
      <c r="L949" s="41"/>
      <c r="M949" s="41"/>
      <c r="N949" s="41"/>
      <c r="O949" s="41"/>
      <c r="P949" s="41">
        <v>0</v>
      </c>
      <c r="Q949" s="40">
        <f t="shared" si="983"/>
        <v>0</v>
      </c>
      <c r="R949" s="51"/>
      <c r="S949" s="41"/>
      <c r="T949" s="41"/>
      <c r="U949" s="41"/>
      <c r="V949" s="41">
        <f t="shared" si="995"/>
        <v>0</v>
      </c>
      <c r="W949" s="51"/>
      <c r="X949" s="51"/>
      <c r="Y949" s="41"/>
      <c r="Z949" s="40"/>
      <c r="AA949" s="54">
        <f t="shared" si="997"/>
        <v>0</v>
      </c>
      <c r="AB949" s="54"/>
      <c r="AC949" s="54"/>
      <c r="AD949" s="54">
        <f t="shared" si="999"/>
        <v>0</v>
      </c>
      <c r="AE949" s="54"/>
      <c r="AF949" s="54"/>
      <c r="AG949" s="54"/>
      <c r="AH949" s="42"/>
      <c r="AI949" s="56">
        <f t="shared" si="1004"/>
        <v>0</v>
      </c>
    </row>
    <row r="950" spans="1:35" x14ac:dyDescent="0.25">
      <c r="A950" s="31"/>
      <c r="B950" s="52"/>
      <c r="C950" s="33"/>
      <c r="D950" s="33"/>
      <c r="E950" s="33"/>
      <c r="F950" s="35"/>
      <c r="G950" s="35"/>
      <c r="H950" s="35"/>
      <c r="I950" s="51"/>
      <c r="J950" s="41"/>
      <c r="K950" s="41"/>
      <c r="L950" s="41"/>
      <c r="M950" s="41"/>
      <c r="N950" s="41"/>
      <c r="O950" s="41"/>
      <c r="P950" s="41">
        <v>0</v>
      </c>
      <c r="Q950" s="40">
        <f t="shared" si="983"/>
        <v>0</v>
      </c>
      <c r="R950" s="51"/>
      <c r="S950" s="41"/>
      <c r="T950" s="41"/>
      <c r="U950" s="41"/>
      <c r="V950" s="41">
        <f t="shared" si="995"/>
        <v>0</v>
      </c>
      <c r="W950" s="51"/>
      <c r="X950" s="51"/>
      <c r="Y950" s="41"/>
      <c r="Z950" s="40"/>
      <c r="AA950" s="54">
        <f t="shared" si="997"/>
        <v>0</v>
      </c>
      <c r="AB950" s="54"/>
      <c r="AC950" s="54"/>
      <c r="AD950" s="54">
        <f t="shared" si="999"/>
        <v>0</v>
      </c>
      <c r="AE950" s="54"/>
      <c r="AF950" s="54"/>
      <c r="AG950" s="54"/>
      <c r="AH950" s="42"/>
      <c r="AI950" s="56">
        <f t="shared" si="1004"/>
        <v>0</v>
      </c>
    </row>
    <row r="951" spans="1:35" x14ac:dyDescent="0.25">
      <c r="A951" s="31">
        <v>67</v>
      </c>
      <c r="B951" s="52">
        <v>311.89999999999998</v>
      </c>
      <c r="C951" s="33">
        <v>2.2999999999999998</v>
      </c>
      <c r="D951" s="33">
        <v>9.2899999999999991</v>
      </c>
      <c r="E951" s="33">
        <v>2.75</v>
      </c>
      <c r="F951" s="35">
        <v>0.77</v>
      </c>
      <c r="G951" s="35"/>
      <c r="H951" s="35"/>
      <c r="I951" s="51">
        <v>4722.18</v>
      </c>
      <c r="J951" s="41">
        <f>I951-K951-L951-M951-N951</f>
        <v>726.74100000000089</v>
      </c>
      <c r="K951" s="41">
        <f>B951*D951</f>
        <v>2897.5509999999995</v>
      </c>
      <c r="L951" s="41">
        <f>E951*B951</f>
        <v>857.72499999999991</v>
      </c>
      <c r="M951" s="41">
        <f>F951*B951</f>
        <v>240.16299999999998</v>
      </c>
      <c r="N951" s="41">
        <f>G951*B951</f>
        <v>0</v>
      </c>
      <c r="O951" s="41"/>
      <c r="P951" s="41">
        <f>R951/I951</f>
        <v>2.7251269540762952</v>
      </c>
      <c r="Q951" s="40">
        <f t="shared" si="983"/>
        <v>4722.18</v>
      </c>
      <c r="R951" s="51">
        <v>12868.54</v>
      </c>
      <c r="S951" s="41">
        <f>R951-T951-U951-V951-W951-X951</f>
        <v>1980.4614877323634</v>
      </c>
      <c r="T951" s="41">
        <f>P951*K951</f>
        <v>7896.1943309107219</v>
      </c>
      <c r="U951" s="41">
        <f>L951*P951</f>
        <v>2337.4095166850902</v>
      </c>
      <c r="V951" s="41">
        <f t="shared" si="995"/>
        <v>654.47466467182528</v>
      </c>
      <c r="W951" s="51"/>
      <c r="X951" s="51"/>
      <c r="Y951" s="41"/>
      <c r="Z951" s="40">
        <f>SUM(S951:Y951)</f>
        <v>12868.539999999999</v>
      </c>
      <c r="AA951" s="54">
        <f t="shared" si="997"/>
        <v>2394.7731524041869</v>
      </c>
      <c r="AB951" s="54">
        <f>T951</f>
        <v>7896.1943309107219</v>
      </c>
      <c r="AC951" s="54">
        <f>U951</f>
        <v>2337.4095166850902</v>
      </c>
      <c r="AD951" s="54">
        <f t="shared" si="999"/>
        <v>240.16299999999998</v>
      </c>
      <c r="AE951" s="54">
        <f>W951</f>
        <v>0</v>
      </c>
      <c r="AF951" s="54">
        <f>X951</f>
        <v>0</v>
      </c>
      <c r="AG951" s="54"/>
      <c r="AH951" s="42">
        <f>SUM(AA951:AG951)</f>
        <v>12868.54</v>
      </c>
      <c r="AI951" s="56">
        <f t="shared" si="1004"/>
        <v>-8146.3599999999988</v>
      </c>
    </row>
    <row r="952" spans="1:35" x14ac:dyDescent="0.25">
      <c r="A952" s="32" t="s">
        <v>37</v>
      </c>
      <c r="B952" s="53">
        <f>SUM(B940:B951)</f>
        <v>4027.8000000000006</v>
      </c>
      <c r="C952" s="33"/>
      <c r="D952" s="34"/>
      <c r="E952" s="34"/>
      <c r="F952" s="35"/>
      <c r="G952" s="35"/>
      <c r="H952" s="35"/>
      <c r="I952" s="43">
        <f t="shared" ref="I952:N952" si="1005">SUM(I940:I951)</f>
        <v>71266.510000000009</v>
      </c>
      <c r="J952" s="43">
        <f t="shared" si="1005"/>
        <v>2841.2919999999976</v>
      </c>
      <c r="K952" s="43">
        <f t="shared" si="1005"/>
        <v>35736.522000000004</v>
      </c>
      <c r="L952" s="43">
        <f t="shared" si="1005"/>
        <v>19648.347000000002</v>
      </c>
      <c r="M952" s="43">
        <f t="shared" si="1005"/>
        <v>3101.4060000000004</v>
      </c>
      <c r="N952" s="43">
        <f t="shared" si="1005"/>
        <v>9938.9430000000011</v>
      </c>
      <c r="O952" s="43"/>
      <c r="P952" s="41">
        <f>R952/I952</f>
        <v>1.5595175068906837</v>
      </c>
      <c r="Q952" s="40">
        <f t="shared" si="983"/>
        <v>71266.510000000009</v>
      </c>
      <c r="R952" s="43">
        <f>SUM(R940:R951)</f>
        <v>111141.37</v>
      </c>
      <c r="S952" s="43">
        <f>SUM(S940:S951)</f>
        <v>2781.0110237531021</v>
      </c>
      <c r="T952" s="43">
        <f>SUM(T940:T951)</f>
        <v>59048.533527622123</v>
      </c>
      <c r="U952" s="43">
        <f>SUM(U940:U951)</f>
        <v>33537.499344532349</v>
      </c>
      <c r="V952" s="43">
        <f>SUM(V940:V951)</f>
        <v>5109.1461040924323</v>
      </c>
      <c r="W952" s="43">
        <f t="shared" ref="W952:X952" si="1006">SUM(W940:W951)</f>
        <v>0</v>
      </c>
      <c r="X952" s="43">
        <f t="shared" si="1006"/>
        <v>10665.180000000002</v>
      </c>
      <c r="Y952" s="41"/>
      <c r="Z952" s="40">
        <f t="shared" ref="Z952:AF952" si="1007">SUM(Z940:Z951)</f>
        <v>111141.37</v>
      </c>
      <c r="AA952" s="55">
        <f t="shared" si="1007"/>
        <v>4788.7511278455313</v>
      </c>
      <c r="AB952" s="55">
        <f t="shared" si="1007"/>
        <v>59048.533527622123</v>
      </c>
      <c r="AC952" s="55">
        <f t="shared" si="1007"/>
        <v>33537.499344532349</v>
      </c>
      <c r="AD952" s="55">
        <f t="shared" si="1007"/>
        <v>3101.4060000000004</v>
      </c>
      <c r="AE952" s="55">
        <f t="shared" si="1007"/>
        <v>0</v>
      </c>
      <c r="AF952" s="55">
        <f t="shared" si="1007"/>
        <v>10665.180000000002</v>
      </c>
      <c r="AG952" s="54"/>
      <c r="AH952" s="42">
        <f>SUM(AH940:AH951)</f>
        <v>111141.37</v>
      </c>
      <c r="AI952" s="56">
        <f>SUM(AI940:AI951)</f>
        <v>-39874.86</v>
      </c>
    </row>
    <row r="953" spans="1:35" x14ac:dyDescent="0.25">
      <c r="A953" t="s">
        <v>60</v>
      </c>
      <c r="J953" s="51"/>
      <c r="K953" s="51"/>
      <c r="L953" s="51"/>
      <c r="M953" s="51"/>
      <c r="N953" s="51"/>
      <c r="O953" s="65"/>
      <c r="P953" s="51"/>
      <c r="Q953" s="87"/>
      <c r="R953" s="65"/>
      <c r="S953" s="65"/>
    </row>
    <row r="954" spans="1:35" x14ac:dyDescent="0.25">
      <c r="A954" s="31">
        <v>1</v>
      </c>
      <c r="B954" s="52">
        <v>9</v>
      </c>
      <c r="C954" s="33">
        <v>2.2999999999999998</v>
      </c>
      <c r="D954" s="33">
        <v>10.18</v>
      </c>
      <c r="E954" s="33">
        <v>10.050000000000001</v>
      </c>
      <c r="F954" s="35">
        <v>0.77</v>
      </c>
      <c r="G954" s="35"/>
      <c r="H954" s="35"/>
      <c r="I954" s="51">
        <v>209.7</v>
      </c>
      <c r="J954" s="41">
        <f>I954-K954-L954-M954-N954</f>
        <v>20.699999999999982</v>
      </c>
      <c r="K954" s="41">
        <f>B954*D954</f>
        <v>91.62</v>
      </c>
      <c r="L954" s="41">
        <f>E954*B954</f>
        <v>90.45</v>
      </c>
      <c r="M954" s="41">
        <f>F954*B954</f>
        <v>6.93</v>
      </c>
      <c r="N954" s="41">
        <f>G954*B954</f>
        <v>0</v>
      </c>
      <c r="O954" s="41"/>
      <c r="P954" s="41">
        <f>R954/I954</f>
        <v>2</v>
      </c>
      <c r="Q954" s="40">
        <f>I954</f>
        <v>209.7</v>
      </c>
      <c r="R954" s="51">
        <v>419.4</v>
      </c>
      <c r="S954" s="41">
        <f>R954-T954-U954-V954-W954-X954</f>
        <v>41.399999999999963</v>
      </c>
      <c r="T954" s="41">
        <f>P954*K954</f>
        <v>183.24</v>
      </c>
      <c r="U954" s="41">
        <f>L954*P954</f>
        <v>180.9</v>
      </c>
      <c r="V954" s="41">
        <f>P954*M954</f>
        <v>13.86</v>
      </c>
      <c r="W954" s="51"/>
      <c r="X954" s="51"/>
      <c r="Y954" s="41"/>
      <c r="Z954" s="40">
        <f>SUM(S954:Y954)</f>
        <v>419.4</v>
      </c>
      <c r="AA954" s="54">
        <f>Z954-AB954-AC954-AD954-AE954-AF954</f>
        <v>48.329999999999963</v>
      </c>
      <c r="AB954" s="54">
        <f t="shared" ref="AB954:AC956" si="1008">T954</f>
        <v>183.24</v>
      </c>
      <c r="AC954" s="54">
        <f t="shared" si="1008"/>
        <v>180.9</v>
      </c>
      <c r="AD954" s="54">
        <f>M954</f>
        <v>6.93</v>
      </c>
      <c r="AE954" s="54">
        <f t="shared" ref="AE954:AF956" si="1009">W954</f>
        <v>0</v>
      </c>
      <c r="AF954" s="54">
        <f t="shared" si="1009"/>
        <v>0</v>
      </c>
      <c r="AG954" s="54"/>
      <c r="AH954" s="42">
        <f>SUM(AA954:AG954)</f>
        <v>419.4</v>
      </c>
      <c r="AI954" s="56">
        <f>I954-Z954</f>
        <v>-209.7</v>
      </c>
    </row>
    <row r="955" spans="1:35" x14ac:dyDescent="0.25">
      <c r="A955" s="31">
        <v>2</v>
      </c>
      <c r="B955" s="52">
        <v>162.80000000000001</v>
      </c>
      <c r="C955" s="33">
        <v>2.2999999999999998</v>
      </c>
      <c r="D955" s="33">
        <v>9.98</v>
      </c>
      <c r="E955" s="33">
        <v>10.41</v>
      </c>
      <c r="F955" s="35">
        <v>0.77</v>
      </c>
      <c r="G955" s="35"/>
      <c r="H955" s="35"/>
      <c r="I955" s="51">
        <v>3846.97</v>
      </c>
      <c r="J955" s="41">
        <f>I955-K955-L955-M955-N955</f>
        <v>402.12199999999962</v>
      </c>
      <c r="K955" s="41">
        <f>B955*D955</f>
        <v>1624.7440000000001</v>
      </c>
      <c r="L955" s="41">
        <f>E955*B955</f>
        <v>1694.748</v>
      </c>
      <c r="M955" s="41">
        <f>F955*B955</f>
        <v>125.35600000000001</v>
      </c>
      <c r="N955" s="41">
        <f>G955*B955</f>
        <v>0</v>
      </c>
      <c r="O955" s="41"/>
      <c r="P955" s="41">
        <f>R955/I955</f>
        <v>1.0644975136276082</v>
      </c>
      <c r="Q955" s="40">
        <f>I955</f>
        <v>3846.97</v>
      </c>
      <c r="R955" s="51">
        <v>4095.09</v>
      </c>
      <c r="S955" s="41">
        <f>R955-T955-U955-V955-W955-X955</f>
        <v>428.05786917496118</v>
      </c>
      <c r="T955" s="41">
        <f>P955*K955</f>
        <v>1729.5359482813749</v>
      </c>
      <c r="U955" s="41">
        <f>L955*P955</f>
        <v>1804.0550322253619</v>
      </c>
      <c r="V955" s="41">
        <f>P955*M955</f>
        <v>133.44115031830248</v>
      </c>
      <c r="W955" s="51"/>
      <c r="X955" s="51"/>
      <c r="Y955" s="41"/>
      <c r="Z955" s="40">
        <f>SUM(S955:Y955)</f>
        <v>4095.0900000000006</v>
      </c>
      <c r="AA955" s="54">
        <f>Z955-AB955-AC955-AD955-AE955-AF955</f>
        <v>436.14301949326364</v>
      </c>
      <c r="AB955" s="54">
        <f t="shared" si="1008"/>
        <v>1729.5359482813749</v>
      </c>
      <c r="AC955" s="54">
        <f t="shared" si="1008"/>
        <v>1804.0550322253619</v>
      </c>
      <c r="AD955" s="54">
        <f>M955</f>
        <v>125.35600000000001</v>
      </c>
      <c r="AE955" s="54">
        <f t="shared" si="1009"/>
        <v>0</v>
      </c>
      <c r="AF955" s="54">
        <f t="shared" si="1009"/>
        <v>0</v>
      </c>
      <c r="AG955" s="54"/>
      <c r="AH955" s="42">
        <f>SUM(AA955:AG955)</f>
        <v>4095.0900000000006</v>
      </c>
      <c r="AI955" s="56">
        <f>I955-Z955</f>
        <v>-248.1200000000008</v>
      </c>
    </row>
    <row r="956" spans="1:35" x14ac:dyDescent="0.25">
      <c r="A956" s="31">
        <v>3</v>
      </c>
      <c r="B956" s="52">
        <v>0</v>
      </c>
      <c r="C956" s="33"/>
      <c r="D956" s="33"/>
      <c r="E956" s="33"/>
      <c r="F956" s="35"/>
      <c r="G956" s="35"/>
      <c r="H956" s="35"/>
      <c r="I956" s="51"/>
      <c r="J956" s="41">
        <f>I956-K956-L956-M956-N956</f>
        <v>0</v>
      </c>
      <c r="K956" s="41">
        <f>B956*D956</f>
        <v>0</v>
      </c>
      <c r="L956" s="41">
        <f>E956*B956</f>
        <v>0</v>
      </c>
      <c r="M956" s="41">
        <f>F956*B956</f>
        <v>0</v>
      </c>
      <c r="N956" s="41">
        <f>G956*B956</f>
        <v>0</v>
      </c>
      <c r="O956" s="41"/>
      <c r="P956" s="41">
        <v>0</v>
      </c>
      <c r="Q956" s="40">
        <f>I956</f>
        <v>0</v>
      </c>
      <c r="R956" s="51"/>
      <c r="S956" s="41">
        <f>R956-T956-U956-V956-W956-X956</f>
        <v>0</v>
      </c>
      <c r="T956" s="41">
        <f>P956*K956</f>
        <v>0</v>
      </c>
      <c r="U956" s="41">
        <f>L956*P956</f>
        <v>0</v>
      </c>
      <c r="V956" s="41">
        <f>P956*M956</f>
        <v>0</v>
      </c>
      <c r="W956" s="51"/>
      <c r="X956" s="51"/>
      <c r="Y956" s="41"/>
      <c r="Z956" s="40">
        <f>SUM(S956:Y956)</f>
        <v>0</v>
      </c>
      <c r="AA956" s="54">
        <f>Z956-AB956-AC956-AD956-AE956-AF956</f>
        <v>0</v>
      </c>
      <c r="AB956" s="54">
        <f t="shared" si="1008"/>
        <v>0</v>
      </c>
      <c r="AC956" s="54">
        <f t="shared" si="1008"/>
        <v>0</v>
      </c>
      <c r="AD956" s="54">
        <f>M956</f>
        <v>0</v>
      </c>
      <c r="AE956" s="54">
        <f t="shared" si="1009"/>
        <v>0</v>
      </c>
      <c r="AF956" s="54">
        <f t="shared" si="1009"/>
        <v>0</v>
      </c>
      <c r="AG956" s="54"/>
      <c r="AH956" s="42">
        <f>SUM(AA956:AG956)</f>
        <v>0</v>
      </c>
      <c r="AI956" s="56">
        <f>I956-Z956</f>
        <v>0</v>
      </c>
    </row>
    <row r="957" spans="1:35" x14ac:dyDescent="0.25">
      <c r="A957" s="32" t="s">
        <v>37</v>
      </c>
      <c r="B957" s="39">
        <f>SUM(B953:B956)</f>
        <v>171.8</v>
      </c>
      <c r="C957" s="33"/>
      <c r="D957" s="34"/>
      <c r="E957" s="34"/>
      <c r="F957" s="35"/>
      <c r="G957" s="35"/>
      <c r="H957" s="35"/>
      <c r="I957" s="43">
        <f t="shared" ref="I957" si="1010">SUM(I954:I956)</f>
        <v>4056.6699999999996</v>
      </c>
      <c r="J957" s="43">
        <f t="shared" ref="J957:O957" si="1011">SUM(J954:J956)</f>
        <v>422.8219999999996</v>
      </c>
      <c r="K957" s="43">
        <f t="shared" si="1011"/>
        <v>1716.364</v>
      </c>
      <c r="L957" s="43">
        <f t="shared" si="1011"/>
        <v>1785.1980000000001</v>
      </c>
      <c r="M957" s="43">
        <f t="shared" si="1011"/>
        <v>132.286</v>
      </c>
      <c r="N957" s="43">
        <f t="shared" si="1011"/>
        <v>0</v>
      </c>
      <c r="O957" s="43">
        <f t="shared" si="1011"/>
        <v>0</v>
      </c>
      <c r="P957" s="41">
        <v>0</v>
      </c>
      <c r="Q957" s="40">
        <f>I957</f>
        <v>4056.6699999999996</v>
      </c>
      <c r="R957" s="43">
        <f>SUM(R954:R956)</f>
        <v>4514.49</v>
      </c>
      <c r="S957" s="43">
        <f>SUM(S954:S956)</f>
        <v>469.45786917496116</v>
      </c>
      <c r="T957" s="43">
        <f>SUM(T954:T956)</f>
        <v>1912.7759482813749</v>
      </c>
      <c r="U957" s="43">
        <f>SUM(U954:U956)</f>
        <v>1984.9550322253619</v>
      </c>
      <c r="V957" s="43">
        <f>SUM(V954:V956)</f>
        <v>147.30115031830246</v>
      </c>
      <c r="W957" s="43"/>
      <c r="X957" s="43"/>
      <c r="Y957" s="41"/>
      <c r="Z957" s="40">
        <f>SUM(Z954:Z956)</f>
        <v>4514.4900000000007</v>
      </c>
      <c r="AA957" s="55">
        <f>SUM(AA954:AA956)</f>
        <v>484.47301949326362</v>
      </c>
      <c r="AB957" s="55">
        <f>SUM(AB954:AB956)</f>
        <v>1912.7759482813749</v>
      </c>
      <c r="AC957" s="55">
        <f>SUM(AC954:AC956)</f>
        <v>1984.9550322253619</v>
      </c>
      <c r="AD957" s="55">
        <f>SUM(AD954:AD956)</f>
        <v>132.286</v>
      </c>
      <c r="AE957" s="55">
        <f>SUM(AE955:AE956)</f>
        <v>0</v>
      </c>
      <c r="AF957" s="55">
        <f>SUM(AF954:AF956)</f>
        <v>0</v>
      </c>
      <c r="AG957" s="54"/>
      <c r="AH957" s="42">
        <f>SUM(AH954:AH956)</f>
        <v>4514.4900000000007</v>
      </c>
      <c r="AI957" s="56">
        <f>SUM(AI954:AI956)</f>
        <v>-457.82000000000079</v>
      </c>
    </row>
    <row r="958" spans="1:35" x14ac:dyDescent="0.25">
      <c r="A958" s="67" t="s">
        <v>61</v>
      </c>
      <c r="B958" s="68">
        <f>B906+B924+B932+B938+B952+B957</f>
        <v>10324.9</v>
      </c>
      <c r="C958" s="67"/>
      <c r="D958" s="67"/>
      <c r="E958" s="67"/>
      <c r="F958" s="67"/>
      <c r="G958" s="67"/>
      <c r="H958" s="67"/>
      <c r="I958" s="68">
        <f t="shared" ref="I958:O958" si="1012">I906+I924+I932+I938+I952+I957</f>
        <v>169417.26000000004</v>
      </c>
      <c r="J958" s="68">
        <f t="shared" si="1012"/>
        <v>17016.696999999996</v>
      </c>
      <c r="K958" s="68">
        <f t="shared" si="1012"/>
        <v>91414.789000000019</v>
      </c>
      <c r="L958" s="68">
        <f t="shared" si="1012"/>
        <v>41707.605000000003</v>
      </c>
      <c r="M958" s="68">
        <f t="shared" si="1012"/>
        <v>7946.3230000000003</v>
      </c>
      <c r="N958" s="68">
        <f t="shared" si="1012"/>
        <v>11262.996000000001</v>
      </c>
      <c r="O958" s="68">
        <f t="shared" si="1012"/>
        <v>0</v>
      </c>
      <c r="P958" s="80">
        <f>R958/I958</f>
        <v>1.3881292850563156</v>
      </c>
      <c r="Q958" s="83">
        <f>I958</f>
        <v>169417.26000000004</v>
      </c>
      <c r="R958" s="68">
        <f>R906+R924+R932+R938+R952+R957</f>
        <v>235173.06</v>
      </c>
      <c r="S958" s="68">
        <f>S906+S924+S932+S938+S952+S957</f>
        <v>23287.329695264038</v>
      </c>
      <c r="T958" s="68">
        <f>T906+T924+T932+T938+T952+T957</f>
        <v>128222.59906437612</v>
      </c>
      <c r="U958" s="68">
        <f>U906+U924+U932+U938+U952+U957</f>
        <v>61037.196730078642</v>
      </c>
      <c r="V958" s="68">
        <f>V906+V924+V932+V938+V952+V957</f>
        <v>11119.914510281205</v>
      </c>
      <c r="W958" s="68">
        <f t="shared" ref="W958:X958" si="1013">W906+W924+W932+W938+W952+W957</f>
        <v>0</v>
      </c>
      <c r="X958" s="68">
        <f t="shared" si="1013"/>
        <v>11506.020000000002</v>
      </c>
      <c r="Y958" s="68"/>
      <c r="Z958" s="68">
        <f t="shared" ref="Z958:AI958" si="1014">Z906+Z924+Z932+Z938+Z952+Z957</f>
        <v>235173.05999999997</v>
      </c>
      <c r="AA958" s="68">
        <f t="shared" si="1014"/>
        <v>26460.921205545241</v>
      </c>
      <c r="AB958" s="68">
        <f t="shared" si="1014"/>
        <v>128222.59906437612</v>
      </c>
      <c r="AC958" s="68">
        <f t="shared" si="1014"/>
        <v>61037.196730078642</v>
      </c>
      <c r="AD958" s="68">
        <f t="shared" si="1014"/>
        <v>7946.3230000000003</v>
      </c>
      <c r="AE958" s="68">
        <f t="shared" si="1014"/>
        <v>0</v>
      </c>
      <c r="AF958" s="68">
        <f t="shared" si="1014"/>
        <v>11506.020000000002</v>
      </c>
      <c r="AG958" s="68">
        <f t="shared" si="1014"/>
        <v>0</v>
      </c>
      <c r="AH958" s="68">
        <f t="shared" si="1014"/>
        <v>235173.05999999997</v>
      </c>
      <c r="AI958" s="68">
        <f t="shared" si="1014"/>
        <v>-65755.8</v>
      </c>
    </row>
  </sheetData>
  <mergeCells count="509">
    <mergeCell ref="AH890:AH893"/>
    <mergeCell ref="U891:U892"/>
    <mergeCell ref="V891:V892"/>
    <mergeCell ref="W891:W892"/>
    <mergeCell ref="X891:X892"/>
    <mergeCell ref="AF891:AF892"/>
    <mergeCell ref="AG891:AG892"/>
    <mergeCell ref="Y891:Y892"/>
    <mergeCell ref="M891:M892"/>
    <mergeCell ref="N891:N892"/>
    <mergeCell ref="O891:O892"/>
    <mergeCell ref="P890:P892"/>
    <mergeCell ref="S891:S892"/>
    <mergeCell ref="AC891:AC892"/>
    <mergeCell ref="AD891:AD892"/>
    <mergeCell ref="AA890:AG890"/>
    <mergeCell ref="AE891:AE892"/>
    <mergeCell ref="AA891:AA892"/>
    <mergeCell ref="AB891:AB892"/>
    <mergeCell ref="A890:A892"/>
    <mergeCell ref="B890:B892"/>
    <mergeCell ref="C890:H890"/>
    <mergeCell ref="K890:L890"/>
    <mergeCell ref="J891:J892"/>
    <mergeCell ref="I891:I892"/>
    <mergeCell ref="L891:L892"/>
    <mergeCell ref="T890:U890"/>
    <mergeCell ref="Z890:Z892"/>
    <mergeCell ref="C891:C892"/>
    <mergeCell ref="D891:D892"/>
    <mergeCell ref="E891:E892"/>
    <mergeCell ref="F891:F892"/>
    <mergeCell ref="R891:R892"/>
    <mergeCell ref="G891:G892"/>
    <mergeCell ref="H891:H892"/>
    <mergeCell ref="K891:K892"/>
    <mergeCell ref="T891:T892"/>
    <mergeCell ref="Q890:Q892"/>
    <mergeCell ref="AH818:AH821"/>
    <mergeCell ref="AI818:AI821"/>
    <mergeCell ref="T818:U818"/>
    <mergeCell ref="T819:T820"/>
    <mergeCell ref="U819:U820"/>
    <mergeCell ref="V819:V820"/>
    <mergeCell ref="AB819:AB820"/>
    <mergeCell ref="AC819:AC820"/>
    <mergeCell ref="AD819:AD820"/>
    <mergeCell ref="AF819:AF820"/>
    <mergeCell ref="Y819:Y820"/>
    <mergeCell ref="AE819:AE820"/>
    <mergeCell ref="AA819:AA820"/>
    <mergeCell ref="AA818:AG818"/>
    <mergeCell ref="Z818:Z820"/>
    <mergeCell ref="X819:X820"/>
    <mergeCell ref="AI890:AI893"/>
    <mergeCell ref="Z746:Z748"/>
    <mergeCell ref="A818:A820"/>
    <mergeCell ref="B818:B820"/>
    <mergeCell ref="C818:H818"/>
    <mergeCell ref="C819:C820"/>
    <mergeCell ref="D819:D820"/>
    <mergeCell ref="E819:E820"/>
    <mergeCell ref="F819:F820"/>
    <mergeCell ref="G819:G820"/>
    <mergeCell ref="H819:H820"/>
    <mergeCell ref="J819:J820"/>
    <mergeCell ref="K819:K820"/>
    <mergeCell ref="L819:L820"/>
    <mergeCell ref="I819:I820"/>
    <mergeCell ref="M819:M820"/>
    <mergeCell ref="N819:N820"/>
    <mergeCell ref="P818:P820"/>
    <mergeCell ref="T747:T748"/>
    <mergeCell ref="Q746:Q748"/>
    <mergeCell ref="L747:L748"/>
    <mergeCell ref="AC747:AC748"/>
    <mergeCell ref="AH746:AH749"/>
    <mergeCell ref="AG819:AG820"/>
    <mergeCell ref="M747:M748"/>
    <mergeCell ref="K747:K748"/>
    <mergeCell ref="Y747:Y748"/>
    <mergeCell ref="U747:U748"/>
    <mergeCell ref="V747:V748"/>
    <mergeCell ref="W747:W748"/>
    <mergeCell ref="N747:N748"/>
    <mergeCell ref="Q818:Q820"/>
    <mergeCell ref="S747:S748"/>
    <mergeCell ref="O747:O748"/>
    <mergeCell ref="R747:R748"/>
    <mergeCell ref="P746:P748"/>
    <mergeCell ref="T746:U746"/>
    <mergeCell ref="K818:L818"/>
    <mergeCell ref="W819:W820"/>
    <mergeCell ref="S819:S820"/>
    <mergeCell ref="O819:O820"/>
    <mergeCell ref="R819:R820"/>
    <mergeCell ref="A746:A748"/>
    <mergeCell ref="B746:B748"/>
    <mergeCell ref="C746:H746"/>
    <mergeCell ref="K746:L746"/>
    <mergeCell ref="J747:J748"/>
    <mergeCell ref="C747:C748"/>
    <mergeCell ref="I747:I748"/>
    <mergeCell ref="D747:D748"/>
    <mergeCell ref="H747:H748"/>
    <mergeCell ref="E747:E748"/>
    <mergeCell ref="F747:F748"/>
    <mergeCell ref="G747:G748"/>
    <mergeCell ref="Z674:Z676"/>
    <mergeCell ref="X675:X676"/>
    <mergeCell ref="Y675:Y676"/>
    <mergeCell ref="AI746:AI749"/>
    <mergeCell ref="AD747:AD748"/>
    <mergeCell ref="AE747:AE748"/>
    <mergeCell ref="AF747:AF748"/>
    <mergeCell ref="AG747:AG748"/>
    <mergeCell ref="X747:X748"/>
    <mergeCell ref="AI674:AI677"/>
    <mergeCell ref="AA674:AG674"/>
    <mergeCell ref="AF675:AF676"/>
    <mergeCell ref="AG675:AG676"/>
    <mergeCell ref="AB675:AB676"/>
    <mergeCell ref="AE675:AE676"/>
    <mergeCell ref="AD675:AD676"/>
    <mergeCell ref="AH674:AH677"/>
    <mergeCell ref="AC675:AC676"/>
    <mergeCell ref="AA675:AA676"/>
    <mergeCell ref="AB747:AB748"/>
    <mergeCell ref="AA746:AG746"/>
    <mergeCell ref="AA747:AA748"/>
    <mergeCell ref="K674:L674"/>
    <mergeCell ref="J675:J676"/>
    <mergeCell ref="K675:K676"/>
    <mergeCell ref="L675:L676"/>
    <mergeCell ref="M675:M676"/>
    <mergeCell ref="N675:N676"/>
    <mergeCell ref="W603:W604"/>
    <mergeCell ref="P674:P676"/>
    <mergeCell ref="R603:R604"/>
    <mergeCell ref="U603:U604"/>
    <mergeCell ref="T603:T604"/>
    <mergeCell ref="V603:V604"/>
    <mergeCell ref="R675:R676"/>
    <mergeCell ref="P602:P604"/>
    <mergeCell ref="W675:W676"/>
    <mergeCell ref="V675:V676"/>
    <mergeCell ref="T674:U674"/>
    <mergeCell ref="Q674:Q676"/>
    <mergeCell ref="T675:T676"/>
    <mergeCell ref="U675:U676"/>
    <mergeCell ref="S675:S676"/>
    <mergeCell ref="A674:A676"/>
    <mergeCell ref="B674:B676"/>
    <mergeCell ref="C674:H674"/>
    <mergeCell ref="I675:I676"/>
    <mergeCell ref="C675:C676"/>
    <mergeCell ref="D675:D676"/>
    <mergeCell ref="E675:E676"/>
    <mergeCell ref="F675:F676"/>
    <mergeCell ref="AH602:AH605"/>
    <mergeCell ref="AC603:AC604"/>
    <mergeCell ref="AA603:AA604"/>
    <mergeCell ref="AB603:AB604"/>
    <mergeCell ref="A602:A604"/>
    <mergeCell ref="B602:B604"/>
    <mergeCell ref="C602:H602"/>
    <mergeCell ref="C603:C604"/>
    <mergeCell ref="D603:D604"/>
    <mergeCell ref="M603:M604"/>
    <mergeCell ref="X603:X604"/>
    <mergeCell ref="S603:S604"/>
    <mergeCell ref="O603:O604"/>
    <mergeCell ref="G675:G676"/>
    <mergeCell ref="H675:H676"/>
    <mergeCell ref="O675:O676"/>
    <mergeCell ref="E603:E604"/>
    <mergeCell ref="AI602:AI605"/>
    <mergeCell ref="AD603:AD604"/>
    <mergeCell ref="AE603:AE604"/>
    <mergeCell ref="AF603:AF604"/>
    <mergeCell ref="AG603:AG604"/>
    <mergeCell ref="AA602:AG602"/>
    <mergeCell ref="K602:L602"/>
    <mergeCell ref="J603:J604"/>
    <mergeCell ref="H603:H604"/>
    <mergeCell ref="F603:F604"/>
    <mergeCell ref="G603:G604"/>
    <mergeCell ref="I603:I604"/>
    <mergeCell ref="Z602:Z604"/>
    <mergeCell ref="K603:K604"/>
    <mergeCell ref="L603:L604"/>
    <mergeCell ref="N603:N604"/>
    <mergeCell ref="Q602:Q604"/>
    <mergeCell ref="Y603:Y604"/>
    <mergeCell ref="T602:U602"/>
    <mergeCell ref="AA527:AA528"/>
    <mergeCell ref="W527:W528"/>
    <mergeCell ref="V527:V528"/>
    <mergeCell ref="Z526:Z528"/>
    <mergeCell ref="T526:U526"/>
    <mergeCell ref="T527:T528"/>
    <mergeCell ref="U527:U528"/>
    <mergeCell ref="N527:N528"/>
    <mergeCell ref="O527:O528"/>
    <mergeCell ref="R527:R528"/>
    <mergeCell ref="P526:P528"/>
    <mergeCell ref="Q526:Q528"/>
    <mergeCell ref="S527:S528"/>
    <mergeCell ref="Y452:Y453"/>
    <mergeCell ref="AA451:AG451"/>
    <mergeCell ref="AC452:AC453"/>
    <mergeCell ref="AA452:AA453"/>
    <mergeCell ref="AB452:AB453"/>
    <mergeCell ref="Z451:Z453"/>
    <mergeCell ref="A526:A528"/>
    <mergeCell ref="B526:B528"/>
    <mergeCell ref="C526:H526"/>
    <mergeCell ref="K526:L526"/>
    <mergeCell ref="J527:J528"/>
    <mergeCell ref="K527:K528"/>
    <mergeCell ref="L527:L528"/>
    <mergeCell ref="I527:I528"/>
    <mergeCell ref="G527:G528"/>
    <mergeCell ref="H527:H528"/>
    <mergeCell ref="C527:C528"/>
    <mergeCell ref="D527:D528"/>
    <mergeCell ref="E527:E528"/>
    <mergeCell ref="F527:F528"/>
    <mergeCell ref="M527:M528"/>
    <mergeCell ref="X527:X528"/>
    <mergeCell ref="Y527:Y528"/>
    <mergeCell ref="AC527:AC528"/>
    <mergeCell ref="AE527:AE528"/>
    <mergeCell ref="AD527:AD528"/>
    <mergeCell ref="AH526:AH529"/>
    <mergeCell ref="AI526:AI529"/>
    <mergeCell ref="AA526:AG526"/>
    <mergeCell ref="AF527:AF528"/>
    <mergeCell ref="AG527:AG528"/>
    <mergeCell ref="AB527:AB528"/>
    <mergeCell ref="N452:N453"/>
    <mergeCell ref="O452:O453"/>
    <mergeCell ref="R452:R453"/>
    <mergeCell ref="Q451:Q453"/>
    <mergeCell ref="T451:U451"/>
    <mergeCell ref="U452:U453"/>
    <mergeCell ref="P451:P453"/>
    <mergeCell ref="S452:S453"/>
    <mergeCell ref="AI451:AI454"/>
    <mergeCell ref="AD452:AD453"/>
    <mergeCell ref="AE452:AE453"/>
    <mergeCell ref="AF452:AF453"/>
    <mergeCell ref="AG452:AG453"/>
    <mergeCell ref="AH451:AH454"/>
    <mergeCell ref="W452:W453"/>
    <mergeCell ref="X452:X453"/>
    <mergeCell ref="A451:A453"/>
    <mergeCell ref="B451:B453"/>
    <mergeCell ref="C451:H451"/>
    <mergeCell ref="K451:L451"/>
    <mergeCell ref="J452:J453"/>
    <mergeCell ref="K452:K453"/>
    <mergeCell ref="G452:G453"/>
    <mergeCell ref="H452:H453"/>
    <mergeCell ref="I452:I453"/>
    <mergeCell ref="AG376:AG377"/>
    <mergeCell ref="AC376:AC377"/>
    <mergeCell ref="L452:L453"/>
    <mergeCell ref="C452:C453"/>
    <mergeCell ref="D452:D453"/>
    <mergeCell ref="E452:E453"/>
    <mergeCell ref="F452:F453"/>
    <mergeCell ref="V452:V453"/>
    <mergeCell ref="M452:M453"/>
    <mergeCell ref="T452:T453"/>
    <mergeCell ref="O376:O377"/>
    <mergeCell ref="P375:P377"/>
    <mergeCell ref="Q375:Q377"/>
    <mergeCell ref="AD376:AD377"/>
    <mergeCell ref="T375:U375"/>
    <mergeCell ref="Z375:Z377"/>
    <mergeCell ref="U376:U377"/>
    <mergeCell ref="S376:S377"/>
    <mergeCell ref="AA375:AG375"/>
    <mergeCell ref="AF376:AF377"/>
    <mergeCell ref="G376:G377"/>
    <mergeCell ref="H376:H377"/>
    <mergeCell ref="M376:M377"/>
    <mergeCell ref="R376:R377"/>
    <mergeCell ref="Y376:Y377"/>
    <mergeCell ref="V376:V377"/>
    <mergeCell ref="W376:W377"/>
    <mergeCell ref="T376:T377"/>
    <mergeCell ref="N376:N377"/>
    <mergeCell ref="X376:X377"/>
    <mergeCell ref="K376:K377"/>
    <mergeCell ref="I376:I377"/>
    <mergeCell ref="A299:A301"/>
    <mergeCell ref="L376:L377"/>
    <mergeCell ref="A375:A377"/>
    <mergeCell ref="B375:B377"/>
    <mergeCell ref="B299:B301"/>
    <mergeCell ref="C299:H299"/>
    <mergeCell ref="C300:C301"/>
    <mergeCell ref="D300:D301"/>
    <mergeCell ref="H300:H301"/>
    <mergeCell ref="E300:E301"/>
    <mergeCell ref="F300:F301"/>
    <mergeCell ref="G300:G301"/>
    <mergeCell ref="I300:I301"/>
    <mergeCell ref="M300:M301"/>
    <mergeCell ref="N300:N301"/>
    <mergeCell ref="O300:O301"/>
    <mergeCell ref="AH375:AH378"/>
    <mergeCell ref="AI375:AI378"/>
    <mergeCell ref="C376:C377"/>
    <mergeCell ref="D376:D377"/>
    <mergeCell ref="E376:E377"/>
    <mergeCell ref="F376:F377"/>
    <mergeCell ref="Q299:Q301"/>
    <mergeCell ref="S300:S301"/>
    <mergeCell ref="T300:T301"/>
    <mergeCell ref="R300:R301"/>
    <mergeCell ref="T299:U299"/>
    <mergeCell ref="C375:H375"/>
    <mergeCell ref="K375:L375"/>
    <mergeCell ref="J376:J377"/>
    <mergeCell ref="W300:W301"/>
    <mergeCell ref="X300:X301"/>
    <mergeCell ref="AA376:AA377"/>
    <mergeCell ref="AB376:AB377"/>
    <mergeCell ref="Y300:Y301"/>
    <mergeCell ref="Z299:Z301"/>
    <mergeCell ref="AE376:AE377"/>
    <mergeCell ref="AH299:AH302"/>
    <mergeCell ref="AI299:AI302"/>
    <mergeCell ref="AD300:AD301"/>
    <mergeCell ref="K300:K301"/>
    <mergeCell ref="L300:L301"/>
    <mergeCell ref="P299:P301"/>
    <mergeCell ref="U300:U301"/>
    <mergeCell ref="V300:V301"/>
    <mergeCell ref="K299:L299"/>
    <mergeCell ref="J300:J301"/>
    <mergeCell ref="AE228:AE229"/>
    <mergeCell ref="AF228:AF229"/>
    <mergeCell ref="AE300:AE301"/>
    <mergeCell ref="AF300:AF301"/>
    <mergeCell ref="AB228:AB229"/>
    <mergeCell ref="AC228:AC229"/>
    <mergeCell ref="AD228:AD229"/>
    <mergeCell ref="AA228:AA229"/>
    <mergeCell ref="N228:N229"/>
    <mergeCell ref="AG300:AG301"/>
    <mergeCell ref="AA299:AG299"/>
    <mergeCell ref="AA300:AA301"/>
    <mergeCell ref="AB300:AB301"/>
    <mergeCell ref="AC300:AC301"/>
    <mergeCell ref="AI227:AI230"/>
    <mergeCell ref="C228:C229"/>
    <mergeCell ref="D228:D229"/>
    <mergeCell ref="E228:E229"/>
    <mergeCell ref="F228:F229"/>
    <mergeCell ref="G228:G229"/>
    <mergeCell ref="S228:S229"/>
    <mergeCell ref="AH227:AH230"/>
    <mergeCell ref="T228:T229"/>
    <mergeCell ref="M228:M229"/>
    <mergeCell ref="O228:O229"/>
    <mergeCell ref="R228:R229"/>
    <mergeCell ref="P227:P229"/>
    <mergeCell ref="Q227:Q229"/>
    <mergeCell ref="Z227:Z229"/>
    <mergeCell ref="X228:X229"/>
    <mergeCell ref="W228:W229"/>
    <mergeCell ref="Y228:Y229"/>
    <mergeCell ref="AA227:AG227"/>
    <mergeCell ref="AG228:AG229"/>
    <mergeCell ref="U228:U229"/>
    <mergeCell ref="V228:V229"/>
    <mergeCell ref="T227:U227"/>
    <mergeCell ref="O155:O156"/>
    <mergeCell ref="R155:R156"/>
    <mergeCell ref="P154:P156"/>
    <mergeCell ref="Q154:Q156"/>
    <mergeCell ref="S155:S156"/>
    <mergeCell ref="A227:A229"/>
    <mergeCell ref="B227:B229"/>
    <mergeCell ref="C227:H227"/>
    <mergeCell ref="K227:L227"/>
    <mergeCell ref="J228:J229"/>
    <mergeCell ref="K228:K229"/>
    <mergeCell ref="L228:L229"/>
    <mergeCell ref="H228:H229"/>
    <mergeCell ref="I228:I229"/>
    <mergeCell ref="AI154:AI157"/>
    <mergeCell ref="C155:C156"/>
    <mergeCell ref="D155:D156"/>
    <mergeCell ref="E155:E156"/>
    <mergeCell ref="F155:F156"/>
    <mergeCell ref="G155:G156"/>
    <mergeCell ref="H155:H156"/>
    <mergeCell ref="I155:I156"/>
    <mergeCell ref="M155:M156"/>
    <mergeCell ref="AA154:AG154"/>
    <mergeCell ref="N155:N156"/>
    <mergeCell ref="AH154:AH157"/>
    <mergeCell ref="AA155:AG155"/>
    <mergeCell ref="AA156:AA157"/>
    <mergeCell ref="AB156:AB157"/>
    <mergeCell ref="AC156:AC157"/>
    <mergeCell ref="AD156:AD157"/>
    <mergeCell ref="AE156:AE157"/>
    <mergeCell ref="AG156:AG157"/>
    <mergeCell ref="AF156:AF157"/>
    <mergeCell ref="A154:A156"/>
    <mergeCell ref="B154:B156"/>
    <mergeCell ref="C154:H154"/>
    <mergeCell ref="K154:L154"/>
    <mergeCell ref="J155:J156"/>
    <mergeCell ref="K155:K156"/>
    <mergeCell ref="L155:L156"/>
    <mergeCell ref="AB83:AB84"/>
    <mergeCell ref="AC83:AC84"/>
    <mergeCell ref="V82:V83"/>
    <mergeCell ref="AA83:AA84"/>
    <mergeCell ref="T155:T156"/>
    <mergeCell ref="U155:U156"/>
    <mergeCell ref="V155:V156"/>
    <mergeCell ref="W155:W156"/>
    <mergeCell ref="T154:U154"/>
    <mergeCell ref="Z154:Z156"/>
    <mergeCell ref="Y82:Y83"/>
    <mergeCell ref="T82:T83"/>
    <mergeCell ref="U82:U83"/>
    <mergeCell ref="X155:X156"/>
    <mergeCell ref="Y155:Y156"/>
    <mergeCell ref="AI81:AI84"/>
    <mergeCell ref="C82:C83"/>
    <mergeCell ref="D82:D83"/>
    <mergeCell ref="E82:E83"/>
    <mergeCell ref="F82:F83"/>
    <mergeCell ref="G82:G83"/>
    <mergeCell ref="H82:H83"/>
    <mergeCell ref="S82:S83"/>
    <mergeCell ref="W82:W83"/>
    <mergeCell ref="X82:X83"/>
    <mergeCell ref="AH81:AH84"/>
    <mergeCell ref="I82:I83"/>
    <mergeCell ref="M82:M83"/>
    <mergeCell ref="N82:N83"/>
    <mergeCell ref="O82:O83"/>
    <mergeCell ref="R82:R83"/>
    <mergeCell ref="P81:P83"/>
    <mergeCell ref="Q81:Q83"/>
    <mergeCell ref="AA82:AG82"/>
    <mergeCell ref="AD83:AD84"/>
    <mergeCell ref="AA81:AG81"/>
    <mergeCell ref="AG83:AG84"/>
    <mergeCell ref="AE83:AE84"/>
    <mergeCell ref="AF83:AF84"/>
    <mergeCell ref="AG5:AG6"/>
    <mergeCell ref="A81:A83"/>
    <mergeCell ref="B81:B83"/>
    <mergeCell ref="C81:H81"/>
    <mergeCell ref="K81:L81"/>
    <mergeCell ref="J82:J83"/>
    <mergeCell ref="K82:K83"/>
    <mergeCell ref="L82:L83"/>
    <mergeCell ref="T81:U81"/>
    <mergeCell ref="Z81:Z83"/>
    <mergeCell ref="U5:U6"/>
    <mergeCell ref="R5:R6"/>
    <mergeCell ref="P4:P6"/>
    <mergeCell ref="Q4:Q6"/>
    <mergeCell ref="W5:W6"/>
    <mergeCell ref="X5:X6"/>
    <mergeCell ref="Y5:Y6"/>
    <mergeCell ref="A4:A6"/>
    <mergeCell ref="B4:B6"/>
    <mergeCell ref="C4:H4"/>
    <mergeCell ref="K4:L4"/>
    <mergeCell ref="J5:J6"/>
    <mergeCell ref="K5:K6"/>
    <mergeCell ref="L5:L6"/>
    <mergeCell ref="AI4:AI7"/>
    <mergeCell ref="C5:C6"/>
    <mergeCell ref="D5:D6"/>
    <mergeCell ref="E5:E6"/>
    <mergeCell ref="F5:F6"/>
    <mergeCell ref="G5:G6"/>
    <mergeCell ref="H5:H6"/>
    <mergeCell ref="M5:M6"/>
    <mergeCell ref="N5:N6"/>
    <mergeCell ref="O5:O6"/>
    <mergeCell ref="V5:V6"/>
    <mergeCell ref="AA4:AG4"/>
    <mergeCell ref="Z4:Z6"/>
    <mergeCell ref="AH4:AH7"/>
    <mergeCell ref="AA5:AA6"/>
    <mergeCell ref="AB5:AB6"/>
    <mergeCell ref="AC5:AC6"/>
    <mergeCell ref="AD5:AD6"/>
    <mergeCell ref="AE5:AE6"/>
    <mergeCell ref="AF5:AF6"/>
    <mergeCell ref="I5:I6"/>
    <mergeCell ref="T4:U4"/>
    <mergeCell ref="S5:S6"/>
    <mergeCell ref="T5:T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zoomScale="75" zoomScaleNormal="70" workbookViewId="0">
      <selection activeCell="AI19" sqref="AI19:AI20"/>
    </sheetView>
  </sheetViews>
  <sheetFormatPr defaultRowHeight="15" x14ac:dyDescent="0.25"/>
  <cols>
    <col min="1" max="1" width="19.42578125" customWidth="1"/>
    <col min="2" max="2" width="13.28515625" customWidth="1"/>
    <col min="3" max="3" width="7.7109375" hidden="1" customWidth="1"/>
    <col min="4" max="4" width="9.140625" hidden="1" customWidth="1"/>
    <col min="5" max="5" width="7.5703125" hidden="1" customWidth="1"/>
    <col min="6" max="7" width="9.140625" hidden="1" customWidth="1"/>
    <col min="8" max="8" width="6.85546875" hidden="1" customWidth="1"/>
    <col min="9" max="9" width="14.42578125" customWidth="1"/>
    <col min="10" max="10" width="14" customWidth="1"/>
    <col min="11" max="11" width="14.7109375" customWidth="1"/>
    <col min="12" max="12" width="14.42578125" customWidth="1"/>
    <col min="13" max="13" width="16.85546875" customWidth="1"/>
    <col min="14" max="15" width="11.85546875" customWidth="1"/>
    <col min="16" max="16" width="9.85546875" customWidth="1"/>
    <col min="17" max="17" width="15.140625" customWidth="1"/>
    <col min="18" max="18" width="13.42578125" customWidth="1"/>
    <col min="19" max="19" width="12.140625" customWidth="1"/>
    <col min="20" max="20" width="14.5703125" customWidth="1"/>
    <col min="21" max="21" width="13.42578125" customWidth="1"/>
    <col min="22" max="22" width="14" customWidth="1"/>
    <col min="23" max="23" width="16.140625" customWidth="1"/>
    <col min="24" max="24" width="15.7109375" customWidth="1"/>
    <col min="25" max="25" width="13.7109375" customWidth="1"/>
    <col min="26" max="26" width="16.28515625" customWidth="1"/>
    <col min="27" max="27" width="15.85546875" customWidth="1"/>
    <col min="28" max="28" width="16" customWidth="1"/>
    <col min="29" max="29" width="14.5703125" customWidth="1"/>
    <col min="30" max="30" width="13.7109375" customWidth="1"/>
    <col min="31" max="31" width="18.140625" customWidth="1"/>
    <col min="32" max="32" width="14.7109375" customWidth="1"/>
    <col min="34" max="34" width="16.7109375" customWidth="1"/>
    <col min="35" max="35" width="16.28515625" customWidth="1"/>
  </cols>
  <sheetData>
    <row r="1" spans="1:35" ht="20.25" x14ac:dyDescent="0.3">
      <c r="A1" s="8"/>
      <c r="B1" s="95"/>
      <c r="C1" s="95"/>
      <c r="D1" s="95"/>
      <c r="E1" s="95" t="s">
        <v>70</v>
      </c>
      <c r="F1" s="95"/>
      <c r="G1" s="95"/>
      <c r="H1" s="95"/>
      <c r="I1" s="95"/>
      <c r="J1" s="95" t="s">
        <v>94</v>
      </c>
      <c r="K1" s="95"/>
      <c r="L1" s="95"/>
      <c r="M1" s="95"/>
      <c r="N1" s="95"/>
      <c r="O1" s="95"/>
      <c r="P1" s="95"/>
      <c r="Q1" s="95"/>
      <c r="R1" s="96"/>
      <c r="S1" s="96"/>
      <c r="T1" s="96"/>
      <c r="U1" s="96"/>
      <c r="V1" s="96"/>
      <c r="W1" s="97"/>
      <c r="X1" s="98"/>
      <c r="Y1" s="13"/>
      <c r="Z1" s="12"/>
      <c r="AA1" s="12"/>
      <c r="AB1" s="12"/>
      <c r="AC1" s="12"/>
      <c r="AD1" s="12"/>
      <c r="AE1" s="12"/>
      <c r="AF1" s="12"/>
      <c r="AG1" s="12"/>
      <c r="AH1" s="11"/>
    </row>
    <row r="2" spans="1:35" ht="18.75" customHeight="1" x14ac:dyDescent="0.3">
      <c r="A2" s="15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73" t="s">
        <v>78</v>
      </c>
      <c r="N2" s="73"/>
      <c r="O2" s="73"/>
      <c r="P2" s="11"/>
      <c r="Q2" s="11"/>
      <c r="R2" s="12"/>
      <c r="S2" s="13"/>
      <c r="T2" s="14" t="s">
        <v>79</v>
      </c>
      <c r="U2" s="13"/>
      <c r="V2" s="13"/>
      <c r="W2" s="13"/>
      <c r="X2" s="13"/>
      <c r="Y2" s="13"/>
      <c r="Z2" s="12"/>
      <c r="AA2" s="184" t="s">
        <v>3</v>
      </c>
      <c r="AB2" s="192"/>
      <c r="AC2" s="192"/>
      <c r="AD2" s="192"/>
      <c r="AE2" s="192"/>
      <c r="AF2" s="192"/>
      <c r="AG2" s="193"/>
      <c r="AH2" s="11"/>
    </row>
    <row r="3" spans="1:35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1"/>
    </row>
    <row r="4" spans="1:35" ht="21.75" x14ac:dyDescent="0.25">
      <c r="A4" s="171" t="s">
        <v>1</v>
      </c>
      <c r="B4" s="171" t="s">
        <v>39</v>
      </c>
      <c r="C4" s="174" t="s">
        <v>2</v>
      </c>
      <c r="D4" s="175"/>
      <c r="E4" s="175"/>
      <c r="F4" s="175"/>
      <c r="G4" s="175"/>
      <c r="H4" s="176"/>
      <c r="I4" s="44" t="s">
        <v>51</v>
      </c>
      <c r="J4" s="44" t="s">
        <v>55</v>
      </c>
      <c r="K4" s="177" t="s">
        <v>46</v>
      </c>
      <c r="L4" s="169"/>
      <c r="M4" s="46" t="s">
        <v>47</v>
      </c>
      <c r="N4" s="46" t="s">
        <v>48</v>
      </c>
      <c r="O4" s="47" t="s">
        <v>49</v>
      </c>
      <c r="P4" s="187" t="s">
        <v>54</v>
      </c>
      <c r="Q4" s="170" t="s">
        <v>50</v>
      </c>
      <c r="R4" s="45" t="s">
        <v>51</v>
      </c>
      <c r="S4" s="48" t="s">
        <v>55</v>
      </c>
      <c r="T4" s="168" t="s">
        <v>46</v>
      </c>
      <c r="U4" s="169"/>
      <c r="V4" s="49" t="s">
        <v>47</v>
      </c>
      <c r="W4" s="49" t="s">
        <v>48</v>
      </c>
      <c r="X4" s="50" t="s">
        <v>49</v>
      </c>
      <c r="Y4" s="45"/>
      <c r="Z4" s="170" t="s">
        <v>42</v>
      </c>
      <c r="AA4" s="48" t="s">
        <v>55</v>
      </c>
      <c r="AB4" s="168" t="s">
        <v>46</v>
      </c>
      <c r="AC4" s="169"/>
      <c r="AD4" s="49" t="s">
        <v>47</v>
      </c>
      <c r="AE4" s="49" t="s">
        <v>48</v>
      </c>
      <c r="AF4" s="50" t="s">
        <v>49</v>
      </c>
      <c r="AG4" s="45"/>
      <c r="AH4" s="181" t="s">
        <v>44</v>
      </c>
      <c r="AI4" s="178" t="s">
        <v>69</v>
      </c>
    </row>
    <row r="5" spans="1:35" ht="15" customHeight="1" x14ac:dyDescent="0.25">
      <c r="A5" s="172"/>
      <c r="B5" s="172"/>
      <c r="C5" s="171" t="s">
        <v>4</v>
      </c>
      <c r="D5" s="171" t="s">
        <v>5</v>
      </c>
      <c r="E5" s="171" t="s">
        <v>6</v>
      </c>
      <c r="F5" s="171" t="s">
        <v>7</v>
      </c>
      <c r="G5" s="171" t="s">
        <v>8</v>
      </c>
      <c r="H5" s="171" t="s">
        <v>9</v>
      </c>
      <c r="I5" s="166"/>
      <c r="J5" s="166" t="s">
        <v>4</v>
      </c>
      <c r="K5" s="166" t="s">
        <v>5</v>
      </c>
      <c r="L5" s="166" t="s">
        <v>6</v>
      </c>
      <c r="M5" s="166" t="s">
        <v>7</v>
      </c>
      <c r="N5" s="166" t="s">
        <v>8</v>
      </c>
      <c r="O5" s="166" t="s">
        <v>9</v>
      </c>
      <c r="P5" s="188"/>
      <c r="Q5" s="170"/>
      <c r="R5" s="166"/>
      <c r="S5" s="166" t="s">
        <v>4</v>
      </c>
      <c r="T5" s="166" t="s">
        <v>5</v>
      </c>
      <c r="U5" s="166" t="s">
        <v>6</v>
      </c>
      <c r="V5" s="166" t="s">
        <v>7</v>
      </c>
      <c r="W5" s="166" t="s">
        <v>8</v>
      </c>
      <c r="X5" s="166" t="s">
        <v>9</v>
      </c>
      <c r="Y5" s="166"/>
      <c r="Z5" s="170"/>
      <c r="AA5" s="165" t="s">
        <v>4</v>
      </c>
      <c r="AB5" s="165" t="s">
        <v>5</v>
      </c>
      <c r="AC5" s="165" t="s">
        <v>6</v>
      </c>
      <c r="AD5" s="165" t="s">
        <v>7</v>
      </c>
      <c r="AE5" s="165" t="s">
        <v>8</v>
      </c>
      <c r="AF5" s="165" t="s">
        <v>9</v>
      </c>
      <c r="AG5" s="165"/>
      <c r="AH5" s="182"/>
      <c r="AI5" s="179"/>
    </row>
    <row r="6" spans="1:35" ht="15" customHeight="1" x14ac:dyDescent="0.25">
      <c r="A6" s="173"/>
      <c r="B6" s="173"/>
      <c r="C6" s="173"/>
      <c r="D6" s="173"/>
      <c r="E6" s="173"/>
      <c r="F6" s="173"/>
      <c r="G6" s="173"/>
      <c r="H6" s="173"/>
      <c r="I6" s="167"/>
      <c r="J6" s="167"/>
      <c r="K6" s="167"/>
      <c r="L6" s="167"/>
      <c r="M6" s="167"/>
      <c r="N6" s="167"/>
      <c r="O6" s="167"/>
      <c r="P6" s="189"/>
      <c r="Q6" s="170"/>
      <c r="R6" s="167"/>
      <c r="S6" s="167"/>
      <c r="T6" s="167"/>
      <c r="U6" s="167"/>
      <c r="V6" s="167"/>
      <c r="W6" s="167"/>
      <c r="X6" s="167"/>
      <c r="Y6" s="167"/>
      <c r="Z6" s="170"/>
      <c r="AA6" s="165"/>
      <c r="AB6" s="165"/>
      <c r="AC6" s="165"/>
      <c r="AD6" s="165"/>
      <c r="AE6" s="165"/>
      <c r="AF6" s="165"/>
      <c r="AG6" s="165"/>
      <c r="AH6" s="182"/>
      <c r="AI6" s="179"/>
    </row>
    <row r="7" spans="1:35" x14ac:dyDescent="0.25">
      <c r="A7" s="19" t="s">
        <v>11</v>
      </c>
      <c r="B7" s="19">
        <v>2</v>
      </c>
      <c r="C7" s="20">
        <v>3</v>
      </c>
      <c r="D7" s="21" t="s">
        <v>12</v>
      </c>
      <c r="E7" s="21" t="s">
        <v>13</v>
      </c>
      <c r="F7" s="21" t="s">
        <v>14</v>
      </c>
      <c r="G7" s="21" t="s">
        <v>15</v>
      </c>
      <c r="H7" s="21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3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22" t="s">
        <v>31</v>
      </c>
      <c r="X7" s="22" t="s">
        <v>32</v>
      </c>
      <c r="Y7" s="22" t="s">
        <v>33</v>
      </c>
      <c r="Z7" s="23" t="s">
        <v>34</v>
      </c>
      <c r="AA7" s="82"/>
      <c r="AB7" s="81"/>
      <c r="AC7" s="81"/>
      <c r="AD7" s="81"/>
      <c r="AE7" s="81"/>
      <c r="AF7" s="81"/>
      <c r="AG7" s="81"/>
      <c r="AH7" s="183"/>
      <c r="AI7" s="180"/>
    </row>
    <row r="8" spans="1:35" x14ac:dyDescent="0.25">
      <c r="A8" s="6" t="s">
        <v>35</v>
      </c>
      <c r="B8" s="37"/>
      <c r="C8" s="7"/>
      <c r="D8" s="24"/>
      <c r="E8" s="24"/>
      <c r="F8" s="24"/>
      <c r="G8" s="25"/>
      <c r="H8" s="25"/>
      <c r="I8" s="26"/>
      <c r="J8" s="26"/>
      <c r="K8" s="26"/>
      <c r="L8" s="26"/>
      <c r="M8" s="26"/>
      <c r="N8" s="26"/>
      <c r="O8" s="27"/>
      <c r="P8" s="27"/>
      <c r="Q8" s="28"/>
      <c r="R8" s="26"/>
      <c r="S8" s="26"/>
      <c r="T8" s="26"/>
      <c r="U8" s="26"/>
      <c r="V8" s="26"/>
      <c r="W8" s="26"/>
      <c r="X8" s="27"/>
      <c r="Y8" s="27"/>
      <c r="Z8" s="28"/>
      <c r="AA8" s="29"/>
      <c r="AB8" s="29"/>
      <c r="AC8" s="29"/>
      <c r="AD8" s="29"/>
      <c r="AE8" s="29"/>
      <c r="AF8" s="29"/>
      <c r="AG8" s="29"/>
      <c r="AH8" s="30"/>
      <c r="AI8" s="36"/>
    </row>
    <row r="9" spans="1:35" x14ac:dyDescent="0.25">
      <c r="A9" s="31">
        <v>1</v>
      </c>
      <c r="B9" s="52">
        <f>'ДОМА '!B10+ЮРИКИ!B9</f>
        <v>10159.4</v>
      </c>
      <c r="C9" s="33">
        <v>2.5</v>
      </c>
      <c r="D9" s="33">
        <v>10.77</v>
      </c>
      <c r="E9" s="33">
        <v>3.36</v>
      </c>
      <c r="F9" s="35">
        <v>0.71</v>
      </c>
      <c r="G9" s="35">
        <v>1.31</v>
      </c>
      <c r="H9" s="35"/>
      <c r="I9" s="51">
        <f>'ДОМА '!I10+ЮРИКИ!I9</f>
        <v>2321147.77</v>
      </c>
      <c r="J9" s="41">
        <f>'ДОМА '!J10+ЮРИКИ!J9</f>
        <v>263192.83199999994</v>
      </c>
      <c r="K9" s="41">
        <f>'ДОМА '!K10+ЮРИКИ!K9</f>
        <v>1397452.9439999999</v>
      </c>
      <c r="L9" s="41">
        <f>'ДОМА '!L10+ЮРИКИ!L9</f>
        <v>421818.28800000012</v>
      </c>
      <c r="M9" s="41">
        <f>'ДОМА '!M10+ЮРИКИ!M9</f>
        <v>93872.855999999971</v>
      </c>
      <c r="N9" s="41">
        <f>'ДОМА '!N10+ЮРИКИ!N9</f>
        <v>153174.25000000003</v>
      </c>
      <c r="O9" s="41">
        <f>'ДОМА '!O10+ЮРИКИ!O9</f>
        <v>0</v>
      </c>
      <c r="P9" s="41">
        <f>R9/I9*100</f>
        <v>98.262555683820167</v>
      </c>
      <c r="Q9" s="40">
        <f>J9+K9+L9+M9+N9+O9</f>
        <v>2329511.17</v>
      </c>
      <c r="R9" s="51">
        <f>'ДОМА '!R10+ЮРИКИ!R9</f>
        <v>2280819.12</v>
      </c>
      <c r="S9" s="41">
        <f>'ДОМА '!S10+ЮРИКИ!S9</f>
        <v>249905.04691079227</v>
      </c>
      <c r="T9" s="41">
        <f>'ДОМА '!T10+ЮРИКИ!T9</f>
        <v>1373171.0524082142</v>
      </c>
      <c r="U9" s="41">
        <f>'ДОМА '!U10+ЮРИКИ!U9</f>
        <v>414516.02481234923</v>
      </c>
      <c r="V9" s="41">
        <f>'ДОМА '!V10+ЮРИКИ!V9</f>
        <v>92247.785868644176</v>
      </c>
      <c r="W9" s="51">
        <f>'ДОМА '!W10+ЮРИКИ!W9</f>
        <v>150979.21000000002</v>
      </c>
      <c r="X9" s="51">
        <f>'ДОМА '!X10+ЮРИКИ!X9</f>
        <v>0</v>
      </c>
      <c r="Y9" s="41">
        <f>'ДОМА '!Y10+ЮРИКИ!Y9</f>
        <v>0</v>
      </c>
      <c r="Z9" s="40">
        <f>SUM(S9:Y9)</f>
        <v>2280819.12</v>
      </c>
      <c r="AA9" s="139">
        <f t="shared" ref="AA9:AA20" si="0">Z9-AB9-AC9-AD9-AE9-AF9</f>
        <v>248279.97677943669</v>
      </c>
      <c r="AB9" s="54">
        <f t="shared" ref="AB9:AF20" si="1">T9</f>
        <v>1373171.0524082142</v>
      </c>
      <c r="AC9" s="54">
        <f t="shared" si="1"/>
        <v>414516.02481234923</v>
      </c>
      <c r="AD9" s="54">
        <f>M9</f>
        <v>93872.855999999971</v>
      </c>
      <c r="AE9" s="54">
        <f t="shared" si="1"/>
        <v>150979.21000000002</v>
      </c>
      <c r="AF9" s="54">
        <f t="shared" si="1"/>
        <v>0</v>
      </c>
      <c r="AG9" s="54"/>
      <c r="AH9" s="42">
        <f t="shared" ref="AH9:AH20" si="2">SUM(AA9:AG9)</f>
        <v>2280819.12</v>
      </c>
      <c r="AI9" s="56">
        <f t="shared" ref="AI9:AI20" si="3">I9-Z9</f>
        <v>40328.649999999907</v>
      </c>
    </row>
    <row r="10" spans="1:35" x14ac:dyDescent="0.25">
      <c r="A10" s="31">
        <v>2</v>
      </c>
      <c r="B10" s="52">
        <f>'ДОМА '!B11+ЮРИКИ!B10</f>
        <v>8019.0999999999995</v>
      </c>
      <c r="C10" s="33">
        <v>2.5</v>
      </c>
      <c r="D10" s="33">
        <v>9.73</v>
      </c>
      <c r="E10" s="33">
        <v>3.22</v>
      </c>
      <c r="F10" s="35">
        <v>0.71</v>
      </c>
      <c r="G10" s="35">
        <v>1.31</v>
      </c>
      <c r="H10" s="35"/>
      <c r="I10" s="51">
        <f>'ДОМА '!I11+ЮРИКИ!I10</f>
        <v>1743538.09</v>
      </c>
      <c r="J10" s="41">
        <f>'ДОМА '!J11+ЮРИКИ!J10</f>
        <v>227559.13600000003</v>
      </c>
      <c r="K10" s="41">
        <f>'ДОМА '!K11+ЮРИКИ!K10</f>
        <v>983005.69199999981</v>
      </c>
      <c r="L10" s="41">
        <f>'ДОМА '!L11+ЮРИКИ!L10</f>
        <v>340651.36799999996</v>
      </c>
      <c r="M10" s="41">
        <f>'ДОМА '!M11+ЮРИКИ!M10</f>
        <v>74096.483999999997</v>
      </c>
      <c r="N10" s="41">
        <f>'ДОМА '!N11+ЮРИКИ!N10</f>
        <v>121571.15999999997</v>
      </c>
      <c r="O10" s="41">
        <f>'ДОМА '!O11+ЮРИКИ!O10</f>
        <v>0</v>
      </c>
      <c r="P10" s="41">
        <f t="shared" ref="P10:P39" si="4">R10/I10*100</f>
        <v>98.504213349305132</v>
      </c>
      <c r="Q10" s="40">
        <f t="shared" ref="Q10:Q39" si="5">J10+K10+L10+M10+N10+O10</f>
        <v>1746883.8399999996</v>
      </c>
      <c r="R10" s="51">
        <f>'ДОМА '!R11+ЮРИКИ!R10</f>
        <v>1717458.48</v>
      </c>
      <c r="S10" s="41">
        <f>'ДОМА '!S11+ЮРИКИ!S10</f>
        <v>220322.0977790769</v>
      </c>
      <c r="T10" s="41">
        <f>'ДОМА '!T11+ЮРИКИ!T10</f>
        <v>968332.5599468915</v>
      </c>
      <c r="U10" s="41">
        <f>'ДОМА '!U11+ЮРИКИ!U10</f>
        <v>335939.89926915837</v>
      </c>
      <c r="V10" s="41">
        <f>'ДОМА '!V11+ЮРИКИ!V10</f>
        <v>73071.673004873417</v>
      </c>
      <c r="W10" s="51">
        <f>'ДОМА '!W11+ЮРИКИ!W10</f>
        <v>119792.25</v>
      </c>
      <c r="X10" s="51">
        <f>'ДОМА '!X11+ЮРИКИ!X10</f>
        <v>0</v>
      </c>
      <c r="Y10" s="41">
        <f>'ДОМА '!Y11+ЮРИКИ!Y10</f>
        <v>0</v>
      </c>
      <c r="Z10" s="40">
        <f t="shared" ref="Z10:Z47" si="6">SUM(S10:Y10)</f>
        <v>1717458.4800000002</v>
      </c>
      <c r="AA10" s="139">
        <f t="shared" si="0"/>
        <v>219297.28678395035</v>
      </c>
      <c r="AB10" s="54">
        <f t="shared" si="1"/>
        <v>968332.5599468915</v>
      </c>
      <c r="AC10" s="54">
        <f t="shared" si="1"/>
        <v>335939.89926915837</v>
      </c>
      <c r="AD10" s="54">
        <f t="shared" ref="AD10:AD72" si="7">M10</f>
        <v>74096.483999999997</v>
      </c>
      <c r="AE10" s="54">
        <f t="shared" si="1"/>
        <v>119792.25</v>
      </c>
      <c r="AF10" s="54">
        <f t="shared" si="1"/>
        <v>0</v>
      </c>
      <c r="AG10" s="54"/>
      <c r="AH10" s="42">
        <f t="shared" si="2"/>
        <v>1717458.4800000002</v>
      </c>
      <c r="AI10" s="56">
        <f t="shared" si="3"/>
        <v>26079.60999999987</v>
      </c>
    </row>
    <row r="11" spans="1:35" x14ac:dyDescent="0.25">
      <c r="A11" s="31">
        <v>5</v>
      </c>
      <c r="B11" s="52">
        <f>'ДОМА '!B12+ЮРИКИ!B11</f>
        <v>7932.9000000000005</v>
      </c>
      <c r="C11" s="33">
        <v>2.5</v>
      </c>
      <c r="D11" s="33">
        <v>10.220000000000001</v>
      </c>
      <c r="E11" s="33">
        <v>2.89</v>
      </c>
      <c r="F11" s="35">
        <v>0.71</v>
      </c>
      <c r="G11" s="35">
        <v>1.31</v>
      </c>
      <c r="H11" s="35"/>
      <c r="I11" s="51">
        <f>'ДОМА '!I12+ЮРИКИ!I11</f>
        <v>1736150.1800000004</v>
      </c>
      <c r="J11" s="41">
        <f>'ДОМА '!J12+ЮРИКИ!J11</f>
        <v>225099.1119999997</v>
      </c>
      <c r="K11" s="41">
        <f>'ДОМА '!K12+ЮРИКИ!K11</f>
        <v>1029351.9360000003</v>
      </c>
      <c r="L11" s="41">
        <f>'ДОМА '!L12+ЮРИКИ!L11</f>
        <v>297007.77599999995</v>
      </c>
      <c r="M11" s="41">
        <f>'ДОМА '!M12+ЮРИКИ!M11</f>
        <v>73299.996000000014</v>
      </c>
      <c r="N11" s="41">
        <f>'ДОМА '!N12+ЮРИКИ!N11</f>
        <v>121347.12999999998</v>
      </c>
      <c r="O11" s="41">
        <f>'ДОМА '!O12+ЮРИКИ!O11</f>
        <v>0</v>
      </c>
      <c r="P11" s="41">
        <f t="shared" si="4"/>
        <v>97.657219377185427</v>
      </c>
      <c r="Q11" s="40">
        <f t="shared" si="5"/>
        <v>1746105.95</v>
      </c>
      <c r="R11" s="51">
        <f>'ДОМА '!R12+ЮРИКИ!R11</f>
        <v>1695475.99</v>
      </c>
      <c r="S11" s="41">
        <f>'ДОМА '!S12+ЮРИКИ!S11</f>
        <v>209608.84758005638</v>
      </c>
      <c r="T11" s="41">
        <f>'ДОМА '!T12+ЮРИКИ!T11</f>
        <v>1005209.6685826385</v>
      </c>
      <c r="U11" s="41">
        <f>'ДОМА '!U12+ЮРИКИ!U11</f>
        <v>290301.40564842982</v>
      </c>
      <c r="V11" s="41">
        <f>'ДОМА '!V12+ЮРИКИ!V11</f>
        <v>71644.898188875275</v>
      </c>
      <c r="W11" s="51">
        <f>'ДОМА '!W12+ЮРИКИ!W11</f>
        <v>118711.17</v>
      </c>
      <c r="X11" s="51">
        <f>'ДОМА '!X12+ЮРИКИ!X11</f>
        <v>0</v>
      </c>
      <c r="Y11" s="41">
        <f>'ДОМА '!Y12+ЮРИКИ!Y11</f>
        <v>0</v>
      </c>
      <c r="Z11" s="40">
        <f t="shared" si="6"/>
        <v>1695475.99</v>
      </c>
      <c r="AA11" s="139">
        <f t="shared" si="0"/>
        <v>207953.74976893171</v>
      </c>
      <c r="AB11" s="54">
        <f t="shared" si="1"/>
        <v>1005209.6685826385</v>
      </c>
      <c r="AC11" s="54">
        <f t="shared" si="1"/>
        <v>290301.40564842982</v>
      </c>
      <c r="AD11" s="54">
        <f t="shared" si="7"/>
        <v>73299.996000000014</v>
      </c>
      <c r="AE11" s="54">
        <f t="shared" si="1"/>
        <v>118711.17</v>
      </c>
      <c r="AF11" s="54">
        <f t="shared" si="1"/>
        <v>0</v>
      </c>
      <c r="AG11" s="54"/>
      <c r="AH11" s="42">
        <f t="shared" si="2"/>
        <v>1695475.99</v>
      </c>
      <c r="AI11" s="56">
        <f t="shared" si="3"/>
        <v>40674.19000000041</v>
      </c>
    </row>
    <row r="12" spans="1:35" x14ac:dyDescent="0.25">
      <c r="A12" s="31">
        <v>7</v>
      </c>
      <c r="B12" s="52">
        <f>'ДОМА '!B13+ЮРИКИ!B12</f>
        <v>9281.9</v>
      </c>
      <c r="C12" s="33">
        <v>2.5</v>
      </c>
      <c r="D12" s="33">
        <v>10.37</v>
      </c>
      <c r="E12" s="33">
        <v>3</v>
      </c>
      <c r="F12" s="35">
        <v>0.71</v>
      </c>
      <c r="G12" s="35">
        <v>1.31</v>
      </c>
      <c r="H12" s="35"/>
      <c r="I12" s="51">
        <f>'ДОМА '!I13+ЮРИКИ!I12</f>
        <v>2066553.7299999995</v>
      </c>
      <c r="J12" s="41">
        <f>'ДОМА '!J13+ЮРИКИ!J12</f>
        <v>253040.89700000008</v>
      </c>
      <c r="K12" s="41">
        <f>'ДОМА '!K13+ЮРИКИ!K12</f>
        <v>1252424.2560000001</v>
      </c>
      <c r="L12" s="41">
        <f>'ДОМА '!L13+ЮРИКИ!L12</f>
        <v>329486.18400000001</v>
      </c>
      <c r="M12" s="41">
        <f>'ДОМА '!M13+ЮРИКИ!M12</f>
        <v>85710.933000000005</v>
      </c>
      <c r="N12" s="41">
        <f>'ДОМА '!N13+ЮРИКИ!N12</f>
        <v>143925</v>
      </c>
      <c r="O12" s="41">
        <f>'ДОМА '!O13+ЮРИКИ!O12</f>
        <v>0</v>
      </c>
      <c r="P12" s="41">
        <f t="shared" si="4"/>
        <v>95.956699853141501</v>
      </c>
      <c r="Q12" s="40">
        <f t="shared" si="5"/>
        <v>2064587.2700000003</v>
      </c>
      <c r="R12" s="51">
        <f>'ДОМА '!R13+ЮРИКИ!R12</f>
        <v>1982996.7599999998</v>
      </c>
      <c r="S12" s="41">
        <f>'ДОМА '!S13+ЮРИКИ!S12</f>
        <v>244299.7868079161</v>
      </c>
      <c r="T12" s="41">
        <f>'ДОМА '!T13+ЮРИКИ!T12</f>
        <v>1201789.2560968802</v>
      </c>
      <c r="U12" s="41">
        <f>'ДОМА '!U13+ЮРИКИ!U12</f>
        <v>316746.04252059059</v>
      </c>
      <c r="V12" s="41">
        <f>'ДОМА '!V13+ЮРИКИ!V12</f>
        <v>82396.774574613082</v>
      </c>
      <c r="W12" s="51">
        <f>'ДОМА '!W13+ЮРИКИ!W12</f>
        <v>137764.90000000002</v>
      </c>
      <c r="X12" s="51">
        <f>'ДОМА '!X13+ЮРИКИ!X12</f>
        <v>0</v>
      </c>
      <c r="Y12" s="41">
        <f>'ДОМА '!Y13+ЮРИКИ!Y12</f>
        <v>0</v>
      </c>
      <c r="Z12" s="40">
        <f t="shared" si="6"/>
        <v>1982996.7599999998</v>
      </c>
      <c r="AA12" s="139">
        <f t="shared" si="0"/>
        <v>240985.62838252896</v>
      </c>
      <c r="AB12" s="54">
        <f t="shared" si="1"/>
        <v>1201789.2560968802</v>
      </c>
      <c r="AC12" s="54">
        <f t="shared" si="1"/>
        <v>316746.04252059059</v>
      </c>
      <c r="AD12" s="54">
        <f t="shared" si="7"/>
        <v>85710.933000000005</v>
      </c>
      <c r="AE12" s="54">
        <f t="shared" si="1"/>
        <v>137764.90000000002</v>
      </c>
      <c r="AF12" s="54">
        <f t="shared" si="1"/>
        <v>0</v>
      </c>
      <c r="AG12" s="54"/>
      <c r="AH12" s="42">
        <f t="shared" si="2"/>
        <v>1982996.7599999998</v>
      </c>
      <c r="AI12" s="56">
        <f t="shared" si="3"/>
        <v>83556.969999999739</v>
      </c>
    </row>
    <row r="13" spans="1:35" x14ac:dyDescent="0.25">
      <c r="A13" s="31" t="s">
        <v>36</v>
      </c>
      <c r="B13" s="52">
        <f>'ДОМА '!B14+ЮРИКИ!B13</f>
        <v>2970.7</v>
      </c>
      <c r="C13" s="33">
        <v>2.5</v>
      </c>
      <c r="D13" s="33">
        <v>9.9</v>
      </c>
      <c r="E13" s="33">
        <v>3.19</v>
      </c>
      <c r="F13" s="35">
        <v>0.71</v>
      </c>
      <c r="G13" s="35">
        <v>1.31</v>
      </c>
      <c r="H13" s="35"/>
      <c r="I13" s="51">
        <f>'ДОМА '!I14+ЮРИКИ!I13</f>
        <v>647733.48</v>
      </c>
      <c r="J13" s="41">
        <f>'ДОМА '!J14+ЮРИКИ!J13</f>
        <v>73793.892000000094</v>
      </c>
      <c r="K13" s="41">
        <f>'ДОМА '!K14+ЮРИКИ!K13</f>
        <v>387498.10800000001</v>
      </c>
      <c r="L13" s="41">
        <f>'ДОМА '!L14+ЮРИКИ!L13</f>
        <v>111579.49199999998</v>
      </c>
      <c r="M13" s="41">
        <f>'ДОМА '!M14+ЮРИКИ!M13</f>
        <v>27449.267999999993</v>
      </c>
      <c r="N13" s="41">
        <f>'ДОМА '!N14+ЮРИКИ!N13</f>
        <v>47412.719999999994</v>
      </c>
      <c r="O13" s="41">
        <f>'ДОМА '!O14+ЮРИКИ!O13</f>
        <v>0</v>
      </c>
      <c r="P13" s="41">
        <f t="shared" si="4"/>
        <v>94.813436229975309</v>
      </c>
      <c r="Q13" s="40">
        <f t="shared" si="5"/>
        <v>647733.4800000001</v>
      </c>
      <c r="R13" s="51">
        <f>'ДОМА '!R14+ЮРИКИ!R13</f>
        <v>614138.36999999988</v>
      </c>
      <c r="S13" s="41">
        <f>'ДОМА '!S14+ЮРИКИ!S13</f>
        <v>70048.583775133695</v>
      </c>
      <c r="T13" s="41">
        <f>'ДОМА '!T14+ЮРИКИ!T13</f>
        <v>367400.27152094088</v>
      </c>
      <c r="U13" s="41">
        <f>'ДОМА '!U14+ЮРИКИ!U13</f>
        <v>105792.35049315044</v>
      </c>
      <c r="V13" s="41">
        <f>'ДОМА '!V14+ЮРИКИ!V13</f>
        <v>26025.594210775023</v>
      </c>
      <c r="W13" s="51">
        <f>'ДОМА '!W14+ЮРИКИ!W13</f>
        <v>44871.57</v>
      </c>
      <c r="X13" s="51">
        <f>'ДОМА '!X14+ЮРИКИ!X13</f>
        <v>0</v>
      </c>
      <c r="Y13" s="41">
        <f>'ДОМА '!Y14+ЮРИКИ!Y13</f>
        <v>0</v>
      </c>
      <c r="Z13" s="40">
        <f t="shared" si="6"/>
        <v>614138.37</v>
      </c>
      <c r="AA13" s="139">
        <f t="shared" si="0"/>
        <v>68624.909985908685</v>
      </c>
      <c r="AB13" s="54">
        <f t="shared" si="1"/>
        <v>367400.27152094088</v>
      </c>
      <c r="AC13" s="54">
        <f t="shared" si="1"/>
        <v>105792.35049315044</v>
      </c>
      <c r="AD13" s="54">
        <f t="shared" si="7"/>
        <v>27449.267999999993</v>
      </c>
      <c r="AE13" s="54">
        <f t="shared" si="1"/>
        <v>44871.57</v>
      </c>
      <c r="AF13" s="54">
        <f t="shared" si="1"/>
        <v>0</v>
      </c>
      <c r="AG13" s="54"/>
      <c r="AH13" s="42">
        <f t="shared" si="2"/>
        <v>614138.37</v>
      </c>
      <c r="AI13" s="56">
        <f t="shared" si="3"/>
        <v>33595.109999999986</v>
      </c>
    </row>
    <row r="14" spans="1:35" x14ac:dyDescent="0.25">
      <c r="A14" s="31">
        <v>8</v>
      </c>
      <c r="B14" s="52">
        <f>'ДОМА '!B15+ЮРИКИ!B14</f>
        <v>11181.8</v>
      </c>
      <c r="C14" s="33">
        <v>2.5</v>
      </c>
      <c r="D14" s="33">
        <v>10.25</v>
      </c>
      <c r="E14" s="33">
        <v>2.75</v>
      </c>
      <c r="F14" s="35">
        <v>0.71</v>
      </c>
      <c r="G14" s="35">
        <v>1.31</v>
      </c>
      <c r="H14" s="35"/>
      <c r="I14" s="51">
        <f>'ДОМА '!I15+ЮРИКИ!I14</f>
        <v>2461900.0799999996</v>
      </c>
      <c r="J14" s="41">
        <f>'ДОМА '!J15+ЮРИКИ!J14</f>
        <v>320470.08400000015</v>
      </c>
      <c r="K14" s="41">
        <f>'ДОМА '!K15+ЮРИКИ!K14</f>
        <v>1503913.5</v>
      </c>
      <c r="L14" s="41">
        <f>'ДОМА '!L15+ЮРИКИ!L14</f>
        <v>357039.03199999995</v>
      </c>
      <c r="M14" s="41">
        <f>'ДОМА '!M15+ЮРИКИ!M14</f>
        <v>103353.40400000004</v>
      </c>
      <c r="N14" s="41">
        <f>'ДОМА '!N15+ЮРИКИ!N14</f>
        <v>175266.83000000002</v>
      </c>
      <c r="O14" s="41">
        <f>'ДОМА '!O15+ЮРИКИ!O14</f>
        <v>0</v>
      </c>
      <c r="P14" s="41">
        <f t="shared" si="4"/>
        <v>99.105188704490374</v>
      </c>
      <c r="Q14" s="40">
        <f t="shared" si="5"/>
        <v>2460042.8500000006</v>
      </c>
      <c r="R14" s="51">
        <f>'ДОМА '!R15+ЮРИКИ!R14</f>
        <v>2439870.7199999993</v>
      </c>
      <c r="S14" s="41">
        <f>'ДОМА '!S15+ЮРИКИ!S14</f>
        <v>319105.12487379514</v>
      </c>
      <c r="T14" s="41">
        <f>'ДОМА '!T15+ЮРИКИ!T14</f>
        <v>1490009.9126658596</v>
      </c>
      <c r="U14" s="41">
        <f>'ДОМА '!U15+ЮРИКИ!U14</f>
        <v>353917.05782639008</v>
      </c>
      <c r="V14" s="41">
        <f>'ДОМА '!V15+ЮРИКИ!V14</f>
        <v>102449.67463395502</v>
      </c>
      <c r="W14" s="51">
        <f>'ДОМА '!W15+ЮРИКИ!W14</f>
        <v>174388.95</v>
      </c>
      <c r="X14" s="51">
        <f>'ДОМА '!X15+ЮРИКИ!X14</f>
        <v>0</v>
      </c>
      <c r="Y14" s="41">
        <f>'ДОМА '!Y15+ЮРИКИ!Y14</f>
        <v>0</v>
      </c>
      <c r="Z14" s="40">
        <f t="shared" si="6"/>
        <v>2439870.7200000002</v>
      </c>
      <c r="AA14" s="139">
        <f t="shared" si="0"/>
        <v>318201.39550775057</v>
      </c>
      <c r="AB14" s="54">
        <f t="shared" si="1"/>
        <v>1490009.9126658596</v>
      </c>
      <c r="AC14" s="54">
        <f t="shared" si="1"/>
        <v>353917.05782639008</v>
      </c>
      <c r="AD14" s="54">
        <f t="shared" si="7"/>
        <v>103353.40400000004</v>
      </c>
      <c r="AE14" s="54">
        <f t="shared" si="1"/>
        <v>174388.95</v>
      </c>
      <c r="AF14" s="54">
        <f t="shared" si="1"/>
        <v>0</v>
      </c>
      <c r="AG14" s="54"/>
      <c r="AH14" s="42">
        <f t="shared" si="2"/>
        <v>2439870.7200000007</v>
      </c>
      <c r="AI14" s="56">
        <f t="shared" si="3"/>
        <v>22029.359999999404</v>
      </c>
    </row>
    <row r="15" spans="1:35" x14ac:dyDescent="0.25">
      <c r="A15" s="31">
        <v>9</v>
      </c>
      <c r="B15" s="52">
        <f>'ДОМА '!B16+ЮРИКИ!B15</f>
        <v>4225.3999999999996</v>
      </c>
      <c r="C15" s="33">
        <v>2.68</v>
      </c>
      <c r="D15" s="33">
        <v>9.56</v>
      </c>
      <c r="E15" s="33">
        <v>2.33</v>
      </c>
      <c r="F15" s="35">
        <v>0.71</v>
      </c>
      <c r="G15" s="35">
        <v>1.31</v>
      </c>
      <c r="H15" s="35">
        <v>5.51</v>
      </c>
      <c r="I15" s="51">
        <f>'ДОМА '!I16+ЮРИКИ!I15</f>
        <v>1241756.1999999997</v>
      </c>
      <c r="J15" s="41">
        <f>'ДОМА '!J16+ЮРИКИ!J15</f>
        <v>123207.29400000026</v>
      </c>
      <c r="K15" s="41">
        <f>'ДОМА '!K16+ЮРИКИ!K15</f>
        <v>542034.31200000003</v>
      </c>
      <c r="L15" s="41">
        <f>'ДОМА '!L16+ЮРИКИ!L15</f>
        <v>190650.04799999995</v>
      </c>
      <c r="M15" s="41">
        <f>'ДОМА '!M16+ЮРИКИ!M15</f>
        <v>39042.696000000004</v>
      </c>
      <c r="N15" s="41">
        <f>'ДОМА '!N16+ЮРИКИ!N15</f>
        <v>67438.209999999992</v>
      </c>
      <c r="O15" s="41">
        <f>'ДОМА '!O16+ЮРИКИ!O15</f>
        <v>279383.64</v>
      </c>
      <c r="P15" s="41">
        <f t="shared" si="4"/>
        <v>100.22478083862198</v>
      </c>
      <c r="Q15" s="40">
        <f t="shared" si="5"/>
        <v>1241756.2000000002</v>
      </c>
      <c r="R15" s="51">
        <f>'ДОМА '!R16+ЮРИКИ!R15</f>
        <v>1244547.4300000002</v>
      </c>
      <c r="S15" s="41">
        <f>'ДОМА '!S16+ЮРИКИ!S15</f>
        <v>118814.10393680551</v>
      </c>
      <c r="T15" s="41">
        <f>'ДОМА '!T16+ЮРИКИ!T15</f>
        <v>543247.02301022003</v>
      </c>
      <c r="U15" s="41">
        <f>'ДОМА '!U16+ЮРИКИ!U15</f>
        <v>191076.59555831872</v>
      </c>
      <c r="V15" s="41">
        <f>'ДОМА '!V16+ЮРИКИ!V15</f>
        <v>39130.047494655708</v>
      </c>
      <c r="W15" s="51">
        <f>'ДОМА '!W16+ЮРИКИ!W15</f>
        <v>67902.490000000005</v>
      </c>
      <c r="X15" s="51">
        <f>'ДОМА '!X16+ЮРИКИ!X15</f>
        <v>284377.17</v>
      </c>
      <c r="Y15" s="41">
        <f>'ДОМА '!Y16+ЮРИКИ!Y15</f>
        <v>0</v>
      </c>
      <c r="Z15" s="40">
        <f t="shared" si="6"/>
        <v>1244547.43</v>
      </c>
      <c r="AA15" s="139">
        <f t="shared" si="0"/>
        <v>118901.45543146122</v>
      </c>
      <c r="AB15" s="54">
        <f t="shared" si="1"/>
        <v>543247.02301022003</v>
      </c>
      <c r="AC15" s="54">
        <f t="shared" si="1"/>
        <v>191076.59555831872</v>
      </c>
      <c r="AD15" s="54">
        <f t="shared" si="7"/>
        <v>39042.696000000004</v>
      </c>
      <c r="AE15" s="54">
        <f t="shared" si="1"/>
        <v>67902.490000000005</v>
      </c>
      <c r="AF15" s="54">
        <f t="shared" si="1"/>
        <v>284377.17</v>
      </c>
      <c r="AG15" s="54"/>
      <c r="AH15" s="42">
        <f t="shared" si="2"/>
        <v>1244547.43</v>
      </c>
      <c r="AI15" s="56">
        <f t="shared" si="3"/>
        <v>-2791.2300000002142</v>
      </c>
    </row>
    <row r="16" spans="1:35" x14ac:dyDescent="0.25">
      <c r="A16" s="31">
        <v>10</v>
      </c>
      <c r="B16" s="52">
        <f>'ДОМА '!B17+ЮРИКИ!B16</f>
        <v>4147.5</v>
      </c>
      <c r="C16" s="33">
        <v>2.68</v>
      </c>
      <c r="D16" s="33">
        <v>11.15</v>
      </c>
      <c r="E16" s="33">
        <v>3.73</v>
      </c>
      <c r="F16" s="35">
        <v>0.71</v>
      </c>
      <c r="G16" s="35">
        <v>1.31</v>
      </c>
      <c r="H16" s="35">
        <v>5.51</v>
      </c>
      <c r="I16" s="51">
        <f>'ДОМА '!I17+ЮРИКИ!I16</f>
        <v>1338743.7</v>
      </c>
      <c r="J16" s="41">
        <f>'ДОМА '!J17+ЮРИКИ!J16</f>
        <v>150232.38</v>
      </c>
      <c r="K16" s="41">
        <f>'ДОМА '!K17+ЮРИКИ!K16</f>
        <v>600226.19999999984</v>
      </c>
      <c r="L16" s="41">
        <f>'ДОМА '!L17+ЮРИКИ!L16</f>
        <v>209531.70000000004</v>
      </c>
      <c r="M16" s="41">
        <f>'ДОМА '!M17+ЮРИКИ!M16</f>
        <v>38322.9</v>
      </c>
      <c r="N16" s="41">
        <f>'ДОМА '!N17+ЮРИКИ!N16</f>
        <v>66195.60000000002</v>
      </c>
      <c r="O16" s="41">
        <f>'ДОМА '!O17+ЮРИКИ!O16</f>
        <v>274234.92</v>
      </c>
      <c r="P16" s="41">
        <f t="shared" si="4"/>
        <v>103.3818766056565</v>
      </c>
      <c r="Q16" s="40">
        <f t="shared" si="5"/>
        <v>1338743.7</v>
      </c>
      <c r="R16" s="51">
        <f>'ДОМА '!R17+ЮРИКИ!R16</f>
        <v>1384018.36</v>
      </c>
      <c r="S16" s="41">
        <f>'ДОМА '!S17+ЮРИКИ!S16</f>
        <v>148938.75902406406</v>
      </c>
      <c r="T16" s="41">
        <f>'ДОМА '!T17+ЮРИКИ!T16</f>
        <v>620519.74104282784</v>
      </c>
      <c r="U16" s="41">
        <f>'ДОМА '!U17+ЮРИКИ!U16</f>
        <v>216615.92950168368</v>
      </c>
      <c r="V16" s="41">
        <f>'ДОМА '!V17+ЮРИКИ!V16</f>
        <v>39618.590431424338</v>
      </c>
      <c r="W16" s="51">
        <f>'ДОМА '!W17+ЮРИКИ!W16</f>
        <v>68944.91</v>
      </c>
      <c r="X16" s="51">
        <f>'ДОМА '!X17+ЮРИКИ!X16</f>
        <v>289380.43</v>
      </c>
      <c r="Y16" s="41">
        <f>'ДОМА '!Y17+ЮРИКИ!Y16</f>
        <v>0</v>
      </c>
      <c r="Z16" s="40">
        <f t="shared" si="6"/>
        <v>1384018.3599999999</v>
      </c>
      <c r="AA16" s="139">
        <f t="shared" si="0"/>
        <v>150234.4494554883</v>
      </c>
      <c r="AB16" s="54">
        <f t="shared" si="1"/>
        <v>620519.74104282784</v>
      </c>
      <c r="AC16" s="54">
        <f t="shared" si="1"/>
        <v>216615.92950168368</v>
      </c>
      <c r="AD16" s="54">
        <f t="shared" si="7"/>
        <v>38322.9</v>
      </c>
      <c r="AE16" s="54">
        <f t="shared" si="1"/>
        <v>68944.91</v>
      </c>
      <c r="AF16" s="54">
        <f t="shared" si="1"/>
        <v>289380.43</v>
      </c>
      <c r="AG16" s="54"/>
      <c r="AH16" s="42">
        <f t="shared" si="2"/>
        <v>1384018.3599999999</v>
      </c>
      <c r="AI16" s="56">
        <f t="shared" si="3"/>
        <v>-45274.659999999916</v>
      </c>
    </row>
    <row r="17" spans="1:35" x14ac:dyDescent="0.25">
      <c r="A17" s="31">
        <v>11</v>
      </c>
      <c r="B17" s="52">
        <f>'ДОМА '!B18+ЮРИКИ!B17</f>
        <v>4230.7000000000007</v>
      </c>
      <c r="C17" s="33">
        <v>2.68</v>
      </c>
      <c r="D17" s="33">
        <v>10.9</v>
      </c>
      <c r="E17" s="33">
        <v>3.3</v>
      </c>
      <c r="F17" s="35">
        <v>0.71</v>
      </c>
      <c r="G17" s="35">
        <v>1.31</v>
      </c>
      <c r="H17" s="35">
        <v>5.51</v>
      </c>
      <c r="I17" s="51">
        <f>'ДОМА '!I18+ЮРИКИ!I17</f>
        <v>1325981.1000000001</v>
      </c>
      <c r="J17" s="41">
        <f>'ДОМА '!J18+ЮРИКИ!J17</f>
        <v>149647.68199999997</v>
      </c>
      <c r="K17" s="41">
        <f>'ДОМА '!K18+ЮРИКИ!K17</f>
        <v>595979.85600000003</v>
      </c>
      <c r="L17" s="41">
        <f>'ДОМА '!L18+ЮРИКИ!L17</f>
        <v>194442.97200000001</v>
      </c>
      <c r="M17" s="41">
        <f>'ДОМА '!M18+ЮРИКИ!M17</f>
        <v>39091.667999999998</v>
      </c>
      <c r="N17" s="41">
        <f>'ДОМА '!N18+ЮРИКИ!N17</f>
        <v>68909.121999999988</v>
      </c>
      <c r="O17" s="41">
        <f>'ДОМА '!O18+ЮРИКИ!O17</f>
        <v>277909.8</v>
      </c>
      <c r="P17" s="41">
        <f t="shared" si="4"/>
        <v>97.927867900982903</v>
      </c>
      <c r="Q17" s="40">
        <f t="shared" si="5"/>
        <v>1325981.0999999999</v>
      </c>
      <c r="R17" s="51">
        <f>'ДОМА '!R18+ЮРИКИ!R17</f>
        <v>1298505.02</v>
      </c>
      <c r="S17" s="41">
        <f>'ДОМА '!S18+ЮРИКИ!S17</f>
        <v>139955.02705122292</v>
      </c>
      <c r="T17" s="41">
        <f>'ДОМА '!T18+ЮРИКИ!T17</f>
        <v>583616.93815877871</v>
      </c>
      <c r="U17" s="41">
        <f>'ДОМА '!U18+ЮРИКИ!U17</f>
        <v>190416.61355341176</v>
      </c>
      <c r="V17" s="41">
        <f>'ДОМА '!V18+ЮРИКИ!V17</f>
        <v>38282.191236586688</v>
      </c>
      <c r="W17" s="51">
        <f>'ДОМА '!W18+ЮРИКИ!W17</f>
        <v>66257.03</v>
      </c>
      <c r="X17" s="51">
        <f>'ДОМА '!X18+ЮРИКИ!X17</f>
        <v>279977.22000000003</v>
      </c>
      <c r="Y17" s="41">
        <f>'ДОМА '!Y18+ЮРИКИ!Y17</f>
        <v>0</v>
      </c>
      <c r="Z17" s="40">
        <f t="shared" si="6"/>
        <v>1298505.0200000003</v>
      </c>
      <c r="AA17" s="139">
        <f t="shared" si="0"/>
        <v>139145.55028780975</v>
      </c>
      <c r="AB17" s="54">
        <f t="shared" si="1"/>
        <v>583616.93815877871</v>
      </c>
      <c r="AC17" s="54">
        <f t="shared" si="1"/>
        <v>190416.61355341176</v>
      </c>
      <c r="AD17" s="54">
        <f t="shared" si="7"/>
        <v>39091.667999999998</v>
      </c>
      <c r="AE17" s="54">
        <f t="shared" si="1"/>
        <v>66257.03</v>
      </c>
      <c r="AF17" s="54">
        <f t="shared" si="1"/>
        <v>279977.22000000003</v>
      </c>
      <c r="AG17" s="54"/>
      <c r="AH17" s="42">
        <f t="shared" si="2"/>
        <v>1298505.0200000003</v>
      </c>
      <c r="AI17" s="56">
        <f t="shared" si="3"/>
        <v>27476.079999999842</v>
      </c>
    </row>
    <row r="18" spans="1:35" x14ac:dyDescent="0.25">
      <c r="A18" s="31">
        <v>12</v>
      </c>
      <c r="B18" s="52">
        <f>'ДОМА '!B19+ЮРИКИ!B18</f>
        <v>8142.7000000000007</v>
      </c>
      <c r="C18" s="33">
        <v>2.5</v>
      </c>
      <c r="D18" s="33">
        <v>9.5399999999999991</v>
      </c>
      <c r="E18" s="33">
        <v>3.26</v>
      </c>
      <c r="F18" s="35">
        <v>0.71</v>
      </c>
      <c r="G18" s="35">
        <v>1.31</v>
      </c>
      <c r="H18" s="35"/>
      <c r="I18" s="51">
        <f>'ДОМА '!I19+ЮРИКИ!I18</f>
        <v>1758841.5400000005</v>
      </c>
      <c r="J18" s="41">
        <f>'ДОМА '!J19+ЮРИКИ!J18</f>
        <v>221754.82000000004</v>
      </c>
      <c r="K18" s="41">
        <f>'ДОМА '!K19+ЮРИКИ!K18</f>
        <v>1015399.2599999999</v>
      </c>
      <c r="L18" s="41">
        <f>'ДОМА '!L19+ЮРИКИ!L18</f>
        <v>320496.67200000002</v>
      </c>
      <c r="M18" s="41">
        <f>'ДОМА '!M19+ЮРИКИ!M18</f>
        <v>75238.547999999995</v>
      </c>
      <c r="N18" s="41">
        <f>'ДОМА '!N19+ЮРИКИ!N18</f>
        <v>127850.51999999996</v>
      </c>
      <c r="O18" s="41">
        <f>'ДОМА '!O19+ЮРИКИ!O18</f>
        <v>0</v>
      </c>
      <c r="P18" s="41">
        <f t="shared" si="4"/>
        <v>95.94683157187653</v>
      </c>
      <c r="Q18" s="40">
        <f t="shared" si="5"/>
        <v>1760739.8199999998</v>
      </c>
      <c r="R18" s="51">
        <f>'ДОМА '!R19+ЮРИКИ!R18</f>
        <v>1687552.73</v>
      </c>
      <c r="S18" s="41">
        <f>'ДОМА '!S19+ЮРИКИ!S18</f>
        <v>210076.31492238981</v>
      </c>
      <c r="T18" s="41">
        <f>'ДОМА '!T19+ЮРИКИ!T18</f>
        <v>974204.60362579755</v>
      </c>
      <c r="U18" s="41">
        <f>'ДОМА '!U19+ЮРИКИ!U18</f>
        <v>307620.01678072737</v>
      </c>
      <c r="V18" s="41">
        <f>'ДОМА '!V19+ЮРИКИ!V18</f>
        <v>72215.674671085391</v>
      </c>
      <c r="W18" s="51">
        <f>'ДОМА '!W19+ЮРИКИ!W18</f>
        <v>123436.12</v>
      </c>
      <c r="X18" s="51">
        <f>'ДОМА '!X19+ЮРИКИ!X18</f>
        <v>0</v>
      </c>
      <c r="Y18" s="41">
        <f>'ДОМА '!Y19+ЮРИКИ!Y18</f>
        <v>0</v>
      </c>
      <c r="Z18" s="40">
        <f t="shared" si="6"/>
        <v>1687552.73</v>
      </c>
      <c r="AA18" s="139">
        <f t="shared" si="0"/>
        <v>207053.44159347506</v>
      </c>
      <c r="AB18" s="54">
        <f t="shared" si="1"/>
        <v>974204.60362579755</v>
      </c>
      <c r="AC18" s="54">
        <f t="shared" si="1"/>
        <v>307620.01678072737</v>
      </c>
      <c r="AD18" s="54">
        <f t="shared" si="7"/>
        <v>75238.547999999995</v>
      </c>
      <c r="AE18" s="54">
        <f t="shared" si="1"/>
        <v>123436.12</v>
      </c>
      <c r="AF18" s="54">
        <f t="shared" si="1"/>
        <v>0</v>
      </c>
      <c r="AG18" s="54"/>
      <c r="AH18" s="42">
        <f t="shared" si="2"/>
        <v>1687552.73</v>
      </c>
      <c r="AI18" s="56">
        <f t="shared" si="3"/>
        <v>71288.810000000522</v>
      </c>
    </row>
    <row r="19" spans="1:35" x14ac:dyDescent="0.25">
      <c r="A19" s="31">
        <v>16</v>
      </c>
      <c r="B19" s="52">
        <f>'ДОМА '!B20+ЮРИКИ!B19</f>
        <v>7120.2</v>
      </c>
      <c r="C19" s="33">
        <v>2.5</v>
      </c>
      <c r="D19" s="33">
        <v>10.25</v>
      </c>
      <c r="E19" s="33">
        <v>3.34</v>
      </c>
      <c r="F19" s="35">
        <v>0.71</v>
      </c>
      <c r="G19" s="35">
        <v>1.31</v>
      </c>
      <c r="H19" s="35"/>
      <c r="I19" s="51">
        <f>'ДОМА '!I20+ЮРИКИ!I19</f>
        <v>1592723.4</v>
      </c>
      <c r="J19" s="41">
        <f>'ДОМА '!J20+ЮРИКИ!J19</f>
        <v>178190.36799999987</v>
      </c>
      <c r="K19" s="41">
        <f>'ДОМА '!K20+ЮРИКИ!K19</f>
        <v>957188.21999999986</v>
      </c>
      <c r="L19" s="41">
        <f>'ДОМА '!L20+ЮРИКИ!L19</f>
        <v>278542.22399999999</v>
      </c>
      <c r="M19" s="41">
        <f>'ДОМА '!M20+ЮРИКИ!M19</f>
        <v>65790.647999999986</v>
      </c>
      <c r="N19" s="41">
        <f>'ДОМА '!N20+ЮРИКИ!N19</f>
        <v>111772.79999999997</v>
      </c>
      <c r="O19" s="41">
        <f>'ДОМА '!O20+ЮРИКИ!O19</f>
        <v>0</v>
      </c>
      <c r="P19" s="41">
        <f t="shared" si="4"/>
        <v>98.378931960188453</v>
      </c>
      <c r="Q19" s="40">
        <f t="shared" si="5"/>
        <v>1591484.2599999998</v>
      </c>
      <c r="R19" s="51">
        <f>'ДОМА '!R20+ЮРИКИ!R19</f>
        <v>1566904.27</v>
      </c>
      <c r="S19" s="41">
        <f>'ДОМА '!S20+ЮРИКИ!S19</f>
        <v>176271.53897789316</v>
      </c>
      <c r="T19" s="41">
        <f>'ДОМА '!T20+ЮРИКИ!T19</f>
        <v>941654.7367227393</v>
      </c>
      <c r="U19" s="41">
        <f>'ДОМА '!U20+ЮРИКИ!U19</f>
        <v>274126.26059948833</v>
      </c>
      <c r="V19" s="41">
        <f>'ДОМА '!V20+ЮРИКИ!V19</f>
        <v>64747.613699879155</v>
      </c>
      <c r="W19" s="51">
        <f>'ДОМА '!W20+ЮРИКИ!W19</f>
        <v>110104.12000000001</v>
      </c>
      <c r="X19" s="51">
        <f>'ДОМА '!X20+ЮРИКИ!X19</f>
        <v>0</v>
      </c>
      <c r="Y19" s="41">
        <f>'ДОМА '!Y20+ЮРИКИ!Y19</f>
        <v>0</v>
      </c>
      <c r="Z19" s="40">
        <f t="shared" si="6"/>
        <v>1566904.2700000003</v>
      </c>
      <c r="AA19" s="139">
        <f t="shared" si="0"/>
        <v>175228.50467777264</v>
      </c>
      <c r="AB19" s="54">
        <f t="shared" si="1"/>
        <v>941654.7367227393</v>
      </c>
      <c r="AC19" s="54">
        <f t="shared" si="1"/>
        <v>274126.26059948833</v>
      </c>
      <c r="AD19" s="54">
        <f t="shared" si="7"/>
        <v>65790.647999999986</v>
      </c>
      <c r="AE19" s="54">
        <f t="shared" si="1"/>
        <v>110104.12000000001</v>
      </c>
      <c r="AF19" s="54">
        <f t="shared" si="1"/>
        <v>0</v>
      </c>
      <c r="AG19" s="54"/>
      <c r="AH19" s="42">
        <f t="shared" si="2"/>
        <v>1566904.2700000005</v>
      </c>
      <c r="AI19" s="56">
        <f t="shared" si="3"/>
        <v>25819.129999999655</v>
      </c>
    </row>
    <row r="20" spans="1:35" x14ac:dyDescent="0.25">
      <c r="A20" s="31">
        <v>17</v>
      </c>
      <c r="B20" s="52">
        <f>'ДОМА '!B21+ЮРИКИ!B20</f>
        <v>1947.3</v>
      </c>
      <c r="C20" s="33"/>
      <c r="D20" s="33"/>
      <c r="E20" s="33"/>
      <c r="F20" s="35"/>
      <c r="G20" s="35"/>
      <c r="H20" s="35"/>
      <c r="I20" s="51">
        <f>'ДОМА '!I21+ЮРИКИ!I20</f>
        <v>419915.75999999995</v>
      </c>
      <c r="J20" s="41">
        <f>'ДОМА '!J21+ЮРИКИ!J20</f>
        <v>30845.220000000016</v>
      </c>
      <c r="K20" s="41">
        <f>'ДОМА '!K21+ЮРИКИ!K20</f>
        <v>300974.68799999997</v>
      </c>
      <c r="L20" s="41">
        <f>'ДОМА '!L21+ЮРИКИ!L20</f>
        <v>70102.8</v>
      </c>
      <c r="M20" s="41">
        <f>'ДОМА '!M21+ЮРИКИ!M20</f>
        <v>17993.052</v>
      </c>
      <c r="N20" s="41">
        <f>'ДОМА '!N21+ЮРИКИ!N20</f>
        <v>0</v>
      </c>
      <c r="O20" s="41">
        <f>'ДОМА '!O21+ЮРИКИ!O20</f>
        <v>0</v>
      </c>
      <c r="P20" s="41">
        <f t="shared" si="4"/>
        <v>78.95000178130968</v>
      </c>
      <c r="Q20" s="40">
        <f t="shared" si="5"/>
        <v>419915.76</v>
      </c>
      <c r="R20" s="51">
        <f>'ДОМА '!R21+ЮРИКИ!R20</f>
        <v>331523.5</v>
      </c>
      <c r="S20" s="41">
        <f>'ДОМА '!S21+ЮРИКИ!S20</f>
        <v>24352.301739448882</v>
      </c>
      <c r="T20" s="41">
        <f>'ДОМА '!T21+ЮРИКИ!T20</f>
        <v>237619.52153729121</v>
      </c>
      <c r="U20" s="41">
        <f>'ДОМА '!U21+ЮРИКИ!U20</f>
        <v>55346.161848747943</v>
      </c>
      <c r="V20" s="41">
        <f>'ДОМА '!V21+ЮРИКИ!V20</f>
        <v>14205.514874511973</v>
      </c>
      <c r="W20" s="51">
        <f>'ДОМА '!W21+ЮРИКИ!W20</f>
        <v>0</v>
      </c>
      <c r="X20" s="51">
        <f>'ДОМА '!X21+ЮРИКИ!X20</f>
        <v>0</v>
      </c>
      <c r="Y20" s="41">
        <f>'ДОМА '!Y21+ЮРИКИ!Y20</f>
        <v>0</v>
      </c>
      <c r="Z20" s="40">
        <f t="shared" si="6"/>
        <v>331523.5</v>
      </c>
      <c r="AA20" s="139">
        <f t="shared" si="0"/>
        <v>20564.764613960851</v>
      </c>
      <c r="AB20" s="54">
        <f t="shared" si="1"/>
        <v>237619.52153729121</v>
      </c>
      <c r="AC20" s="54">
        <f t="shared" si="1"/>
        <v>55346.161848747943</v>
      </c>
      <c r="AD20" s="54">
        <f t="shared" si="7"/>
        <v>17993.052</v>
      </c>
      <c r="AE20" s="54">
        <f t="shared" si="1"/>
        <v>0</v>
      </c>
      <c r="AF20" s="54">
        <f t="shared" si="1"/>
        <v>0</v>
      </c>
      <c r="AG20" s="54"/>
      <c r="AH20" s="42">
        <f t="shared" si="2"/>
        <v>331523.5</v>
      </c>
      <c r="AI20" s="56">
        <f t="shared" si="3"/>
        <v>88392.259999999951</v>
      </c>
    </row>
    <row r="21" spans="1:35" x14ac:dyDescent="0.25">
      <c r="A21" s="32" t="s">
        <v>37</v>
      </c>
      <c r="B21" s="52">
        <f>'ДОМА '!B22+ЮРИКИ!B21</f>
        <v>77412.3</v>
      </c>
      <c r="C21" s="33"/>
      <c r="D21" s="34"/>
      <c r="E21" s="34"/>
      <c r="F21" s="35"/>
      <c r="G21" s="35"/>
      <c r="H21" s="35"/>
      <c r="I21" s="51">
        <f>'ДОМА '!I22+ЮРИКИ!I21</f>
        <v>18270062.250000004</v>
      </c>
      <c r="J21" s="41">
        <f>'ДОМА '!J22+ЮРИКИ!J21</f>
        <v>2186188.4969999995</v>
      </c>
      <c r="K21" s="41">
        <f>'ДОМА '!K22+ЮРИКИ!K21</f>
        <v>10289555.508000001</v>
      </c>
      <c r="L21" s="41">
        <f>'ДОМА '!L22+ЮРИКИ!L21</f>
        <v>3057087.6559999995</v>
      </c>
      <c r="M21" s="41">
        <f>'ДОМА '!M22+ЮРИКИ!M21</f>
        <v>716768.82199999981</v>
      </c>
      <c r="N21" s="41">
        <f>'ДОМА '!N22+ЮРИКИ!N21</f>
        <v>1204863.3420000004</v>
      </c>
      <c r="O21" s="41">
        <f>'ДОМА '!O22+ЮРИКИ!O21</f>
        <v>831528.36000000022</v>
      </c>
      <c r="P21" s="41">
        <f t="shared" si="4"/>
        <v>98.869350705140562</v>
      </c>
      <c r="Q21" s="40">
        <f t="shared" si="5"/>
        <v>18285992.185000002</v>
      </c>
      <c r="R21" s="51">
        <f>'ДОМА '!R22+ЮРИКИ!R21</f>
        <v>18063491.919999998</v>
      </c>
      <c r="S21" s="41">
        <f>'ДОМА '!S22+ЮРИКИ!S21</f>
        <v>2107345.2316391454</v>
      </c>
      <c r="T21" s="41">
        <f>'ДОМА '!T22+ЮРИКИ!T21</f>
        <v>10093609.953239663</v>
      </c>
      <c r="U21" s="41">
        <f>'ДОМА '!U22+ЮРИКИ!U21</f>
        <v>3002764.0481455014</v>
      </c>
      <c r="V21" s="41">
        <f>'ДОМА '!V22+ЮРИКИ!V21</f>
        <v>703292.4532546968</v>
      </c>
      <c r="W21" s="51">
        <f>'ДОМА '!W22+ЮРИКИ!W21</f>
        <v>1183152.7200000002</v>
      </c>
      <c r="X21" s="51">
        <f>'ДОМА '!X22+ЮРИКИ!X21</f>
        <v>853734.82</v>
      </c>
      <c r="Y21" s="41">
        <f>'ДОМА '!Y22+ЮРИКИ!Y21</f>
        <v>0</v>
      </c>
      <c r="Z21" s="40">
        <f t="shared" si="6"/>
        <v>17943899.226279005</v>
      </c>
      <c r="AA21" s="55">
        <f t="shared" ref="AA21:AF21" si="8">SUM(AA9:AA19)</f>
        <v>2093906.3486545137</v>
      </c>
      <c r="AB21" s="55">
        <f t="shared" si="8"/>
        <v>10069155.763781788</v>
      </c>
      <c r="AC21" s="55">
        <f t="shared" si="8"/>
        <v>2997068.1965636988</v>
      </c>
      <c r="AD21" s="55">
        <f>SUM(AD9:AD19)</f>
        <v>715269.40099999984</v>
      </c>
      <c r="AE21" s="55">
        <f t="shared" si="8"/>
        <v>1183152.7200000002</v>
      </c>
      <c r="AF21" s="55">
        <f t="shared" si="8"/>
        <v>853734.82000000007</v>
      </c>
      <c r="AG21" s="54"/>
      <c r="AH21" s="42">
        <f>SUM(AH9:AH19)</f>
        <v>17912287.25</v>
      </c>
      <c r="AI21" s="56">
        <f>SUM(AI9:AI19)</f>
        <v>322782.0199999992</v>
      </c>
    </row>
    <row r="22" spans="1:35" x14ac:dyDescent="0.25">
      <c r="A22" s="6" t="s">
        <v>56</v>
      </c>
      <c r="B22" s="75"/>
      <c r="C22" s="7"/>
      <c r="D22" s="24"/>
      <c r="E22" s="24"/>
      <c r="F22" s="24"/>
      <c r="G22" s="25"/>
      <c r="H22" s="25"/>
      <c r="I22" s="51"/>
      <c r="J22" s="51"/>
      <c r="K22" s="51"/>
      <c r="L22" s="51"/>
      <c r="M22" s="51"/>
      <c r="N22" s="51"/>
      <c r="O22" s="51"/>
      <c r="P22" s="51"/>
      <c r="Q22" s="87"/>
      <c r="R22" s="51"/>
      <c r="S22" s="51"/>
      <c r="T22" s="51"/>
      <c r="U22" s="51"/>
      <c r="V22" s="149"/>
      <c r="W22" s="51"/>
      <c r="X22" s="51">
        <f>'ДОМА '!X23+ЮРИКИ!X22</f>
        <v>0</v>
      </c>
      <c r="Y22" s="41">
        <f>'ДОМА '!Y23+ЮРИКИ!Y22</f>
        <v>0</v>
      </c>
      <c r="Z22" s="40">
        <f t="shared" si="6"/>
        <v>0</v>
      </c>
      <c r="AA22" s="29"/>
      <c r="AB22" s="29"/>
      <c r="AC22" s="29"/>
      <c r="AD22" s="140"/>
      <c r="AE22" s="29"/>
      <c r="AF22" s="29"/>
      <c r="AG22" s="29"/>
      <c r="AH22" s="85"/>
      <c r="AI22" s="88"/>
    </row>
    <row r="23" spans="1:35" x14ac:dyDescent="0.25">
      <c r="A23" s="31">
        <v>1</v>
      </c>
      <c r="B23" s="52">
        <f>'ДОМА '!B24+ЮРИКИ!B23</f>
        <v>3684.3</v>
      </c>
      <c r="C23" s="33">
        <v>2.5</v>
      </c>
      <c r="D23" s="33">
        <v>12.47</v>
      </c>
      <c r="E23" s="33">
        <v>10.11</v>
      </c>
      <c r="F23" s="35">
        <v>0.71</v>
      </c>
      <c r="G23" s="35">
        <v>1.31</v>
      </c>
      <c r="H23" s="35"/>
      <c r="I23" s="51">
        <f>'ДОМА '!I24+ЮРИКИ!I23</f>
        <v>1241887.7200000002</v>
      </c>
      <c r="J23" s="41">
        <f>'ДОМА '!J24+ЮРИКИ!J23</f>
        <v>111751.41199999995</v>
      </c>
      <c r="K23" s="41">
        <f>'ДОМА '!K24+ЮРИКИ!K23</f>
        <v>591095.98800000001</v>
      </c>
      <c r="L23" s="41">
        <f>'ДОМА '!L24+ЮРИКИ!L23</f>
        <v>446561.39999999991</v>
      </c>
      <c r="M23" s="41">
        <f>'ДОМА '!M24+ЮРИКИ!M23</f>
        <v>34044.780000000006</v>
      </c>
      <c r="N23" s="41">
        <f>'ДОМА '!N24+ЮРИКИ!N23</f>
        <v>58434.139999999992</v>
      </c>
      <c r="O23" s="41">
        <f>'ДОМА '!O24+ЮРИКИ!O23</f>
        <v>0</v>
      </c>
      <c r="P23" s="41">
        <f t="shared" si="4"/>
        <v>87.387516803854069</v>
      </c>
      <c r="Q23" s="40">
        <f t="shared" si="5"/>
        <v>1241887.7199999997</v>
      </c>
      <c r="R23" s="51">
        <f>'ДОМА '!R24+ЮРИКИ!R23</f>
        <v>1085254.8400000003</v>
      </c>
      <c r="S23" s="41">
        <f>'ДОМА '!S24+ЮРИКИ!S23</f>
        <v>97206.750752197491</v>
      </c>
      <c r="T23" s="41">
        <f>'ДОМА '!T24+ЮРИКИ!T23</f>
        <v>516669.16391954158</v>
      </c>
      <c r="U23" s="41">
        <f>'ДОМА '!U24+ЮРИКИ!U23</f>
        <v>390421.6745920364</v>
      </c>
      <c r="V23" s="41">
        <f>'ДОМА '!V24+ЮРИКИ!V23</f>
        <v>29764.820736224563</v>
      </c>
      <c r="W23" s="51">
        <f>'ДОМА '!W24+ЮРИКИ!W23</f>
        <v>51192.43</v>
      </c>
      <c r="X23" s="51">
        <f>'ДОМА '!X24+ЮРИКИ!X23</f>
        <v>0</v>
      </c>
      <c r="Y23" s="41">
        <f>'ДОМА '!Y24+ЮРИКИ!Y23</f>
        <v>0</v>
      </c>
      <c r="Z23" s="40">
        <f t="shared" si="6"/>
        <v>1085254.8400000001</v>
      </c>
      <c r="AA23" s="139">
        <f t="shared" ref="AA23:AA38" si="9">Z23-AB23-AC23-AD23-AE23-AF23</f>
        <v>92926.791488422168</v>
      </c>
      <c r="AB23" s="54">
        <f t="shared" ref="AB23:AB38" si="10">T23</f>
        <v>516669.16391954158</v>
      </c>
      <c r="AC23" s="54">
        <f t="shared" ref="AC23:AC38" si="11">U23</f>
        <v>390421.6745920364</v>
      </c>
      <c r="AD23" s="54">
        <f t="shared" si="7"/>
        <v>34044.780000000006</v>
      </c>
      <c r="AE23" s="54">
        <f t="shared" ref="AE23:AE38" si="12">W23</f>
        <v>51192.43</v>
      </c>
      <c r="AF23" s="54">
        <f t="shared" ref="AF23:AF38" si="13">X23</f>
        <v>0</v>
      </c>
      <c r="AG23" s="54"/>
      <c r="AH23" s="42">
        <f t="shared" ref="AH23:AH38" si="14">SUM(AA23:AG23)</f>
        <v>1085254.8400000001</v>
      </c>
      <c r="AI23" s="56">
        <f t="shared" ref="AI23:AI38" si="15">I23-Z23</f>
        <v>156632.88000000012</v>
      </c>
    </row>
    <row r="24" spans="1:35" x14ac:dyDescent="0.25">
      <c r="A24" s="31">
        <v>2</v>
      </c>
      <c r="B24" s="52">
        <f>'ДОМА '!B25+ЮРИКИ!B24</f>
        <v>1470.6</v>
      </c>
      <c r="C24" s="33">
        <v>2.5</v>
      </c>
      <c r="D24" s="33">
        <v>10.59</v>
      </c>
      <c r="E24" s="33">
        <v>2.2599999999999998</v>
      </c>
      <c r="F24" s="35">
        <v>0.71</v>
      </c>
      <c r="G24" s="35">
        <v>1.31</v>
      </c>
      <c r="H24" s="35"/>
      <c r="I24" s="51">
        <f>'ДОМА '!I25+ЮРИКИ!I24</f>
        <v>327002.03999999986</v>
      </c>
      <c r="J24" s="41">
        <f>'ДОМА '!J25+ЮРИКИ!J24</f>
        <v>37058.639999999999</v>
      </c>
      <c r="K24" s="41">
        <f>'ДОМА '!K25+ЮРИКИ!K24</f>
        <v>204001.63199999998</v>
      </c>
      <c r="L24" s="41">
        <f>'ДОМА '!L25+ЮРИКИ!L24</f>
        <v>48882.743999999984</v>
      </c>
      <c r="M24" s="41">
        <f>'ДОМА '!M25+ЮРИКИ!M24</f>
        <v>13588.343999999996</v>
      </c>
      <c r="N24" s="41">
        <f>'ДОМА '!N25+ЮРИКИ!N24</f>
        <v>23470.679999999997</v>
      </c>
      <c r="O24" s="41">
        <f>'ДОМА '!O25+ЮРИКИ!O24</f>
        <v>0</v>
      </c>
      <c r="P24" s="41">
        <f t="shared" si="4"/>
        <v>98.435465417891635</v>
      </c>
      <c r="Q24" s="40">
        <f t="shared" si="5"/>
        <v>327002.03999999998</v>
      </c>
      <c r="R24" s="51">
        <f>'ДОМА '!R25+ЮРИКИ!R24</f>
        <v>321885.98000000004</v>
      </c>
      <c r="S24" s="41">
        <f>'ДОМА '!S25+ЮРИКИ!S24</f>
        <v>36382.50785628493</v>
      </c>
      <c r="T24" s="41">
        <f>'ДОМА '!T25+ЮРИКИ!T24</f>
        <v>200809.95591929444</v>
      </c>
      <c r="U24" s="41">
        <f>'ДОМА '!U25+ЮРИКИ!U24</f>
        <v>48117.956565436478</v>
      </c>
      <c r="V24" s="41">
        <f>'ДОМА '!V25+ЮРИКИ!V24</f>
        <v>13375.749658984147</v>
      </c>
      <c r="W24" s="51">
        <f>'ДОМА '!W25+ЮРИКИ!W24</f>
        <v>23199.810000000005</v>
      </c>
      <c r="X24" s="51">
        <f>'ДОМА '!X25+ЮРИКИ!X24</f>
        <v>0</v>
      </c>
      <c r="Y24" s="41">
        <f>'ДОМА '!Y25+ЮРИКИ!Y24</f>
        <v>0</v>
      </c>
      <c r="Z24" s="40">
        <f t="shared" si="6"/>
        <v>321885.98</v>
      </c>
      <c r="AA24" s="139">
        <f t="shared" si="9"/>
        <v>36169.913515269065</v>
      </c>
      <c r="AB24" s="54">
        <f t="shared" si="10"/>
        <v>200809.95591929444</v>
      </c>
      <c r="AC24" s="54">
        <f t="shared" si="11"/>
        <v>48117.956565436478</v>
      </c>
      <c r="AD24" s="54">
        <f t="shared" si="7"/>
        <v>13588.343999999996</v>
      </c>
      <c r="AE24" s="54">
        <f t="shared" si="12"/>
        <v>23199.810000000005</v>
      </c>
      <c r="AF24" s="54">
        <f t="shared" si="13"/>
        <v>0</v>
      </c>
      <c r="AG24" s="54"/>
      <c r="AH24" s="42">
        <f t="shared" si="14"/>
        <v>321885.98</v>
      </c>
      <c r="AI24" s="56">
        <f t="shared" si="15"/>
        <v>5116.0599999998813</v>
      </c>
    </row>
    <row r="25" spans="1:35" x14ac:dyDescent="0.25">
      <c r="A25" s="31">
        <v>3</v>
      </c>
      <c r="B25" s="52">
        <f>'ДОМА '!B26+ЮРИКИ!B25</f>
        <v>1474.6</v>
      </c>
      <c r="C25" s="33">
        <v>2.5</v>
      </c>
      <c r="D25" s="33">
        <v>10.56</v>
      </c>
      <c r="E25" s="33">
        <v>0.85</v>
      </c>
      <c r="F25" s="35">
        <v>0.71</v>
      </c>
      <c r="G25" s="35">
        <v>1.31</v>
      </c>
      <c r="H25" s="35"/>
      <c r="I25" s="51">
        <f>'ДОМА '!I26+ЮРИКИ!I25</f>
        <v>318336.96000000014</v>
      </c>
      <c r="J25" s="41">
        <f>'ДОМА '!J26+ЮРИКИ!J25</f>
        <v>37160.208000000028</v>
      </c>
      <c r="K25" s="41">
        <f>'ДОМА '!K26+ЮРИКИ!K25</f>
        <v>204202.60799999992</v>
      </c>
      <c r="L25" s="41">
        <f>'ДОМА '!L26+ЮРИКИ!L25</f>
        <v>39814.19999999999</v>
      </c>
      <c r="M25" s="41">
        <f>'ДОМА '!M26+ЮРИКИ!M25</f>
        <v>13625.303999999996</v>
      </c>
      <c r="N25" s="41">
        <f>'ДОМА '!N26+ЮРИКИ!N25</f>
        <v>23534.640000000003</v>
      </c>
      <c r="O25" s="41">
        <f>'ДОМА '!O26+ЮРИКИ!O25</f>
        <v>0</v>
      </c>
      <c r="P25" s="41">
        <f t="shared" si="4"/>
        <v>97.74552097249402</v>
      </c>
      <c r="Q25" s="40">
        <f t="shared" si="5"/>
        <v>318336.95999999996</v>
      </c>
      <c r="R25" s="51">
        <f>'ДОМА '!R26+ЮРИКИ!R25</f>
        <v>311160.12000000005</v>
      </c>
      <c r="S25" s="41">
        <f>'ДОМА '!S26+ЮРИКИ!S25</f>
        <v>36228.075381063427</v>
      </c>
      <c r="T25" s="41">
        <f>'ДОМА '!T26+ЮРИКИ!T25</f>
        <v>199598.90302901977</v>
      </c>
      <c r="U25" s="41">
        <f>'ДОМА '!U26+ЮРИКИ!U25</f>
        <v>38916.597211030719</v>
      </c>
      <c r="V25" s="41">
        <f>'ДОМА '!V26+ЮРИКИ!V25</f>
        <v>13318.124378886072</v>
      </c>
      <c r="W25" s="51">
        <f>'ДОМА '!W26+ЮРИКИ!W25</f>
        <v>23098.42</v>
      </c>
      <c r="X25" s="51">
        <f>'ДОМА '!X26+ЮРИКИ!X25</f>
        <v>0</v>
      </c>
      <c r="Y25" s="41">
        <f>'ДОМА '!Y26+ЮРИКИ!Y25</f>
        <v>0</v>
      </c>
      <c r="Z25" s="40">
        <f t="shared" si="6"/>
        <v>311160.11999999994</v>
      </c>
      <c r="AA25" s="139">
        <f t="shared" si="9"/>
        <v>35920.895759949453</v>
      </c>
      <c r="AB25" s="54">
        <f t="shared" si="10"/>
        <v>199598.90302901977</v>
      </c>
      <c r="AC25" s="54">
        <f t="shared" si="11"/>
        <v>38916.597211030719</v>
      </c>
      <c r="AD25" s="54">
        <f t="shared" si="7"/>
        <v>13625.303999999996</v>
      </c>
      <c r="AE25" s="54">
        <f t="shared" si="12"/>
        <v>23098.42</v>
      </c>
      <c r="AF25" s="54">
        <f t="shared" si="13"/>
        <v>0</v>
      </c>
      <c r="AG25" s="54"/>
      <c r="AH25" s="42">
        <f t="shared" si="14"/>
        <v>311160.11999999994</v>
      </c>
      <c r="AI25" s="56">
        <f t="shared" si="15"/>
        <v>7176.8400000002002</v>
      </c>
    </row>
    <row r="26" spans="1:35" x14ac:dyDescent="0.25">
      <c r="A26" s="31">
        <v>4</v>
      </c>
      <c r="B26" s="52">
        <f>'ДОМА '!B27+ЮРИКИ!B26</f>
        <v>1465.7</v>
      </c>
      <c r="C26" s="33">
        <v>2.5</v>
      </c>
      <c r="D26" s="33">
        <v>10.64</v>
      </c>
      <c r="E26" s="33">
        <v>0.85</v>
      </c>
      <c r="F26" s="35">
        <v>0.71</v>
      </c>
      <c r="G26" s="35">
        <v>1.31</v>
      </c>
      <c r="H26" s="35"/>
      <c r="I26" s="51">
        <f>'ДОМА '!I27+ЮРИКИ!I26</f>
        <v>317998.80000000005</v>
      </c>
      <c r="J26" s="41">
        <f>'ДОМА '!J27+ЮРИКИ!J26</f>
        <v>36935.820000000014</v>
      </c>
      <c r="K26" s="41">
        <f>'ДОМА '!K27+ЮРИКИ!K26</f>
        <v>203673.67200000005</v>
      </c>
      <c r="L26" s="41">
        <f>'ДОМА '!L27+ЮРИКИ!L26</f>
        <v>40453.32</v>
      </c>
      <c r="M26" s="41">
        <f>'ДОМА '!M27+ЮРИКИ!M26</f>
        <v>13543.068000000001</v>
      </c>
      <c r="N26" s="41">
        <f>'ДОМА '!N27+ЮРИКИ!N26</f>
        <v>23392.920000000002</v>
      </c>
      <c r="O26" s="41">
        <f>'ДОМА '!O27+ЮРИКИ!O26</f>
        <v>0</v>
      </c>
      <c r="P26" s="41">
        <f t="shared" si="4"/>
        <v>101.3980618794788</v>
      </c>
      <c r="Q26" s="40">
        <f t="shared" si="5"/>
        <v>317998.80000000005</v>
      </c>
      <c r="R26" s="51">
        <f>'ДОМА '!R27+ЮРИКИ!R26</f>
        <v>322444.62000000005</v>
      </c>
      <c r="S26" s="41">
        <f>'ДОМА '!S27+ЮРИКИ!S26</f>
        <v>37249.443116309893</v>
      </c>
      <c r="T26" s="41">
        <f>'ДОМА '!T27+ЮРИКИ!T26</f>
        <v>206521.15596676667</v>
      </c>
      <c r="U26" s="41">
        <f>'ДОМА '!U27+ЮРИКИ!U26</f>
        <v>41018.882445903568</v>
      </c>
      <c r="V26" s="41">
        <f>'ДОМА '!V27+ЮРИКИ!V26</f>
        <v>13732.408471019891</v>
      </c>
      <c r="W26" s="51">
        <f>'ДОМА '!W27+ЮРИКИ!W26</f>
        <v>23922.73</v>
      </c>
      <c r="X26" s="51">
        <f>'ДОМА '!X27+ЮРИКИ!X26</f>
        <v>0</v>
      </c>
      <c r="Y26" s="41">
        <f>'ДОМА '!Y27+ЮРИКИ!Y26</f>
        <v>0</v>
      </c>
      <c r="Z26" s="40">
        <f t="shared" si="6"/>
        <v>322444.62</v>
      </c>
      <c r="AA26" s="139">
        <f t="shared" si="9"/>
        <v>37438.783587329759</v>
      </c>
      <c r="AB26" s="54">
        <f t="shared" si="10"/>
        <v>206521.15596676667</v>
      </c>
      <c r="AC26" s="54">
        <f t="shared" si="11"/>
        <v>41018.882445903568</v>
      </c>
      <c r="AD26" s="54">
        <f t="shared" si="7"/>
        <v>13543.068000000001</v>
      </c>
      <c r="AE26" s="54">
        <f t="shared" si="12"/>
        <v>23922.73</v>
      </c>
      <c r="AF26" s="54">
        <f t="shared" si="13"/>
        <v>0</v>
      </c>
      <c r="AG26" s="54"/>
      <c r="AH26" s="42">
        <f t="shared" si="14"/>
        <v>322444.62</v>
      </c>
      <c r="AI26" s="56">
        <f t="shared" si="15"/>
        <v>-4445.8199999999488</v>
      </c>
    </row>
    <row r="27" spans="1:35" x14ac:dyDescent="0.25">
      <c r="A27" s="31">
        <v>5</v>
      </c>
      <c r="B27" s="52">
        <f>'ДОМА '!B28+ЮРИКИ!B27</f>
        <v>8777.5</v>
      </c>
      <c r="C27" s="33">
        <v>2.5</v>
      </c>
      <c r="D27" s="33">
        <v>9.57</v>
      </c>
      <c r="E27" s="33">
        <v>3.88</v>
      </c>
      <c r="F27" s="35">
        <v>0.71</v>
      </c>
      <c r="G27" s="35">
        <v>1.31</v>
      </c>
      <c r="H27" s="35"/>
      <c r="I27" s="51">
        <f>'ДОМА '!I28+ЮРИКИ!I27</f>
        <v>1943124.82</v>
      </c>
      <c r="J27" s="41">
        <f>'ДОМА '!J28+ЮРИКИ!J27</f>
        <v>221942.9669999998</v>
      </c>
      <c r="K27" s="41">
        <f>'ДОМА '!K28+ЮРИКИ!K27</f>
        <v>1113020.9839999999</v>
      </c>
      <c r="L27" s="41">
        <f>'ДОМА '!L28+ЮРИКИ!L27</f>
        <v>391615.93199999991</v>
      </c>
      <c r="M27" s="41">
        <f>'ДОМА '!M28+ЮРИКИ!M27</f>
        <v>81060.286999999997</v>
      </c>
      <c r="N27" s="41">
        <f>'ДОМА '!N28+ЮРИКИ!N27</f>
        <v>135484.65000000002</v>
      </c>
      <c r="O27" s="41">
        <f>'ДОМА '!O28+ЮРИКИ!O27</f>
        <v>0</v>
      </c>
      <c r="P27" s="41">
        <f t="shared" si="4"/>
        <v>98.621133870339833</v>
      </c>
      <c r="Q27" s="40">
        <f t="shared" si="5"/>
        <v>1943124.8199999994</v>
      </c>
      <c r="R27" s="51">
        <f>'ДОМА '!R28+ЮРИКИ!R27</f>
        <v>1916331.73</v>
      </c>
      <c r="S27" s="41">
        <f>'ДОМА '!S28+ЮРИКИ!S27</f>
        <v>218743.79795046549</v>
      </c>
      <c r="T27" s="41">
        <f>'ДОМА '!T28+ЮРИКИ!T27</f>
        <v>1097698.2234787615</v>
      </c>
      <c r="U27" s="41">
        <f>'ДОМА '!U28+ЮРИКИ!U27</f>
        <v>386636.17725685425</v>
      </c>
      <c r="V27" s="41">
        <f>'ДОМА '!V28+ЮРИКИ!V27</f>
        <v>80029.531313918749</v>
      </c>
      <c r="W27" s="51">
        <f>'ДОМА '!W28+ЮРИКИ!W27</f>
        <v>133224</v>
      </c>
      <c r="X27" s="51">
        <f>'ДОМА '!X28+ЮРИКИ!X27</f>
        <v>0</v>
      </c>
      <c r="Y27" s="41">
        <f>'ДОМА '!Y28+ЮРИКИ!Y27</f>
        <v>0</v>
      </c>
      <c r="Z27" s="40">
        <f t="shared" si="6"/>
        <v>1916331.73</v>
      </c>
      <c r="AA27" s="139">
        <f t="shared" si="9"/>
        <v>217713.04226438422</v>
      </c>
      <c r="AB27" s="54">
        <f t="shared" si="10"/>
        <v>1097698.2234787615</v>
      </c>
      <c r="AC27" s="54">
        <f t="shared" si="11"/>
        <v>386636.17725685425</v>
      </c>
      <c r="AD27" s="54">
        <f t="shared" si="7"/>
        <v>81060.286999999997</v>
      </c>
      <c r="AE27" s="54">
        <f t="shared" si="12"/>
        <v>133224</v>
      </c>
      <c r="AF27" s="54">
        <f t="shared" si="13"/>
        <v>0</v>
      </c>
      <c r="AG27" s="54"/>
      <c r="AH27" s="42">
        <f t="shared" si="14"/>
        <v>1916331.73</v>
      </c>
      <c r="AI27" s="56">
        <f t="shared" si="15"/>
        <v>26793.090000000084</v>
      </c>
    </row>
    <row r="28" spans="1:35" x14ac:dyDescent="0.25">
      <c r="A28" s="31">
        <v>6</v>
      </c>
      <c r="B28" s="52">
        <f>'ДОМА '!B29+ЮРИКИ!B28</f>
        <v>10954</v>
      </c>
      <c r="C28" s="33">
        <v>2.5</v>
      </c>
      <c r="D28" s="33">
        <v>9.7899999999999991</v>
      </c>
      <c r="E28" s="33">
        <v>2.66</v>
      </c>
      <c r="F28" s="35">
        <v>0.71</v>
      </c>
      <c r="G28" s="35">
        <v>1.31</v>
      </c>
      <c r="H28" s="35"/>
      <c r="I28" s="51">
        <f>'ДОМА '!I29+ЮРИКИ!I28</f>
        <v>2299395.9500000002</v>
      </c>
      <c r="J28" s="41">
        <f>'ДОМА '!J29+ЮРИКИ!J28</f>
        <v>277399.40100000013</v>
      </c>
      <c r="K28" s="41">
        <f>'ДОМА '!K29+ЮРИКИ!K28</f>
        <v>1420051.7729999998</v>
      </c>
      <c r="L28" s="41">
        <f>'ДОМА '!L29+ЮРИКИ!L28</f>
        <v>329933.72699999996</v>
      </c>
      <c r="M28" s="41">
        <f>'ДОМА '!M29+ЮРИКИ!M28</f>
        <v>101214.72900000004</v>
      </c>
      <c r="N28" s="41">
        <f>'ДОМА '!N29+ЮРИКИ!N28</f>
        <v>170796.32</v>
      </c>
      <c r="O28" s="41">
        <f>'ДОМА '!O29+ЮРИКИ!O28</f>
        <v>0</v>
      </c>
      <c r="P28" s="41">
        <f t="shared" si="4"/>
        <v>97.681398021075921</v>
      </c>
      <c r="Q28" s="40">
        <f t="shared" si="5"/>
        <v>2299395.9499999997</v>
      </c>
      <c r="R28" s="51">
        <f>'ДОМА '!R29+ЮРИКИ!R28</f>
        <v>2246082.11</v>
      </c>
      <c r="S28" s="41">
        <f>'ДОМА '!S29+ЮРИКИ!S28</f>
        <v>270184.27474941814</v>
      </c>
      <c r="T28" s="41">
        <f>'ДОМА '!T29+ЮРИКИ!T28</f>
        <v>1387089.2839981511</v>
      </c>
      <c r="U28" s="41">
        <f>'ДОМА '!U29+ЮРИКИ!U28</f>
        <v>321851.17135475634</v>
      </c>
      <c r="V28" s="41">
        <f>'ДОМА '!V29+ЮРИКИ!V28</f>
        <v>98735.21989767428</v>
      </c>
      <c r="W28" s="51">
        <f>'ДОМА '!W29+ЮРИКИ!W28</f>
        <v>168222.15999999997</v>
      </c>
      <c r="X28" s="51">
        <f>'ДОМА '!X29+ЮРИКИ!X28</f>
        <v>0</v>
      </c>
      <c r="Y28" s="41">
        <f>'ДОМА '!Y29+ЮРИКИ!Y28</f>
        <v>0</v>
      </c>
      <c r="Z28" s="40">
        <f t="shared" si="6"/>
        <v>2246082.11</v>
      </c>
      <c r="AA28" s="139">
        <f t="shared" si="9"/>
        <v>267704.76564709243</v>
      </c>
      <c r="AB28" s="54">
        <f t="shared" si="10"/>
        <v>1387089.2839981511</v>
      </c>
      <c r="AC28" s="54">
        <f t="shared" si="11"/>
        <v>321851.17135475634</v>
      </c>
      <c r="AD28" s="54">
        <f t="shared" si="7"/>
        <v>101214.72900000004</v>
      </c>
      <c r="AE28" s="54">
        <f t="shared" si="12"/>
        <v>168222.15999999997</v>
      </c>
      <c r="AF28" s="54">
        <f t="shared" si="13"/>
        <v>0</v>
      </c>
      <c r="AG28" s="54"/>
      <c r="AH28" s="42">
        <f t="shared" si="14"/>
        <v>2246082.11</v>
      </c>
      <c r="AI28" s="56">
        <f t="shared" si="15"/>
        <v>53313.840000000317</v>
      </c>
    </row>
    <row r="29" spans="1:35" x14ac:dyDescent="0.25">
      <c r="A29" s="31">
        <v>7</v>
      </c>
      <c r="B29" s="52">
        <f>'ДОМА '!B30+ЮРИКИ!B29</f>
        <v>5109.8999999999996</v>
      </c>
      <c r="C29" s="33">
        <v>2.5</v>
      </c>
      <c r="D29" s="33">
        <v>10.69</v>
      </c>
      <c r="E29" s="33">
        <v>3.07</v>
      </c>
      <c r="F29" s="35">
        <v>0.71</v>
      </c>
      <c r="G29" s="35">
        <v>1.31</v>
      </c>
      <c r="H29" s="35">
        <v>0</v>
      </c>
      <c r="I29" s="51">
        <f>'ДОМА '!I30+ЮРИКИ!I29</f>
        <v>1167510.0700000003</v>
      </c>
      <c r="J29" s="41">
        <f>'ДОМА '!J30+ЮРИКИ!J29</f>
        <v>144098.55000000005</v>
      </c>
      <c r="K29" s="41">
        <f>'ДОМА '!K30+ЮРИКИ!K29</f>
        <v>685032.32400000014</v>
      </c>
      <c r="L29" s="41">
        <f>'ДОМА '!L30+ЮРИКИ!L29</f>
        <v>211549.86000000007</v>
      </c>
      <c r="M29" s="41">
        <f>'ДОМА '!M30+ЮРИКИ!M29</f>
        <v>47215.475999999995</v>
      </c>
      <c r="N29" s="41">
        <f>'ДОМА '!N30+ЮРИКИ!N29</f>
        <v>79613.86</v>
      </c>
      <c r="O29" s="41">
        <f>'ДОМА '!O30+ЮРИКИ!O29</f>
        <v>0</v>
      </c>
      <c r="P29" s="41">
        <f t="shared" si="4"/>
        <v>95.68358498184088</v>
      </c>
      <c r="Q29" s="40">
        <f t="shared" si="5"/>
        <v>1167510.0700000003</v>
      </c>
      <c r="R29" s="51">
        <f>'ДОМА '!R30+ЮРИКИ!R29</f>
        <v>1117115.4900000002</v>
      </c>
      <c r="S29" s="41">
        <f>'ДОМА '!S30+ЮРИКИ!S29</f>
        <v>137511.28517023951</v>
      </c>
      <c r="T29" s="41">
        <f>'ДОМА '!T30+ЮРИКИ!T29</f>
        <v>655456.63607051608</v>
      </c>
      <c r="U29" s="41">
        <f>'ДОМА '!U30+ЮРИКИ!U29</f>
        <v>202489.76166336332</v>
      </c>
      <c r="V29" s="41">
        <f>'ДОМА '!V30+ЮРИКИ!V29</f>
        <v>45193.367095881084</v>
      </c>
      <c r="W29" s="51">
        <f>'ДОМА '!W30+ЮРИКИ!W29</f>
        <v>76464.44</v>
      </c>
      <c r="X29" s="51">
        <f>'ДОМА '!X30+ЮРИКИ!X29</f>
        <v>0</v>
      </c>
      <c r="Y29" s="41">
        <f>'ДОМА '!Y30+ЮРИКИ!Y29</f>
        <v>0</v>
      </c>
      <c r="Z29" s="40">
        <f t="shared" si="6"/>
        <v>1117115.49</v>
      </c>
      <c r="AA29" s="139">
        <f t="shared" si="9"/>
        <v>135489.1762661206</v>
      </c>
      <c r="AB29" s="54">
        <f t="shared" si="10"/>
        <v>655456.63607051608</v>
      </c>
      <c r="AC29" s="54">
        <f t="shared" si="11"/>
        <v>202489.76166336332</v>
      </c>
      <c r="AD29" s="54">
        <f t="shared" si="7"/>
        <v>47215.475999999995</v>
      </c>
      <c r="AE29" s="54">
        <f t="shared" si="12"/>
        <v>76464.44</v>
      </c>
      <c r="AF29" s="54">
        <f t="shared" si="13"/>
        <v>0</v>
      </c>
      <c r="AG29" s="54"/>
      <c r="AH29" s="42">
        <f t="shared" si="14"/>
        <v>1117115.49</v>
      </c>
      <c r="AI29" s="56">
        <f t="shared" si="15"/>
        <v>50394.580000000307</v>
      </c>
    </row>
    <row r="30" spans="1:35" x14ac:dyDescent="0.25">
      <c r="A30" s="31">
        <v>8</v>
      </c>
      <c r="B30" s="52">
        <f>'ДОМА '!B31+ЮРИКИ!B30</f>
        <v>2368.9</v>
      </c>
      <c r="C30" s="33">
        <v>2.5</v>
      </c>
      <c r="D30" s="33">
        <v>10.199999999999999</v>
      </c>
      <c r="E30" s="33">
        <v>2.98</v>
      </c>
      <c r="F30" s="35">
        <v>0.71</v>
      </c>
      <c r="G30" s="35">
        <v>1.31</v>
      </c>
      <c r="H30" s="35">
        <v>0</v>
      </c>
      <c r="I30" s="51">
        <f>'ДОМА '!I31+ЮРИКИ!I30</f>
        <v>522080.33</v>
      </c>
      <c r="J30" s="41">
        <f>'ДОМА '!J31+ЮРИКИ!J30</f>
        <v>62428.272000000004</v>
      </c>
      <c r="K30" s="41">
        <f>'ДОМА '!K31+ЮРИКИ!K30</f>
        <v>312730.68600000005</v>
      </c>
      <c r="L30" s="41">
        <f>'ДОМА '!L31+ЮРИКИ!L30</f>
        <v>87132.126000000004</v>
      </c>
      <c r="M30" s="41">
        <f>'ДОМА '!M31+ЮРИКИ!M30</f>
        <v>21853.986000000001</v>
      </c>
      <c r="N30" s="41">
        <f>'ДОМА '!N31+ЮРИКИ!N30</f>
        <v>37728.71</v>
      </c>
      <c r="O30" s="41">
        <f>'ДОМА '!O31+ЮРИКИ!O31</f>
        <v>0</v>
      </c>
      <c r="P30" s="41">
        <f t="shared" si="4"/>
        <v>98.709874781147207</v>
      </c>
      <c r="Q30" s="40">
        <f t="shared" si="5"/>
        <v>521873.78</v>
      </c>
      <c r="R30" s="51">
        <f>'ДОМА '!R31+ЮРИКИ!R30</f>
        <v>515344.84000000014</v>
      </c>
      <c r="S30" s="41">
        <f>'ДОМА '!S31+ЮРИКИ!S30</f>
        <v>61478.114510119733</v>
      </c>
      <c r="T30" s="41">
        <f>'ДОМА '!T31+ЮРИКИ!T30</f>
        <v>308832.63914525445</v>
      </c>
      <c r="U30" s="41">
        <f>'ДОМА '!U31+ЮРИКИ!U30</f>
        <v>86076.904916146188</v>
      </c>
      <c r="V30" s="41">
        <f>'ДОМА '!V31+ЮРИКИ!V30</f>
        <v>21589.321428479663</v>
      </c>
      <c r="W30" s="51">
        <f>'ДОМА '!W31+ЮРИКИ!W30</f>
        <v>37367.859999999993</v>
      </c>
      <c r="X30" s="51">
        <f>'ДОМА '!X31+ЮРИКИ!X30</f>
        <v>0</v>
      </c>
      <c r="Y30" s="41">
        <f>'ДОМА '!Y31+ЮРИКИ!Y30</f>
        <v>0</v>
      </c>
      <c r="Z30" s="40">
        <f t="shared" si="6"/>
        <v>515344.84</v>
      </c>
      <c r="AA30" s="139">
        <f t="shared" si="9"/>
        <v>61213.449938599391</v>
      </c>
      <c r="AB30" s="54">
        <f t="shared" si="10"/>
        <v>308832.63914525445</v>
      </c>
      <c r="AC30" s="54">
        <f t="shared" si="11"/>
        <v>86076.904916146188</v>
      </c>
      <c r="AD30" s="54">
        <f t="shared" si="7"/>
        <v>21853.986000000001</v>
      </c>
      <c r="AE30" s="54">
        <f t="shared" si="12"/>
        <v>37367.859999999993</v>
      </c>
      <c r="AF30" s="54">
        <f t="shared" si="13"/>
        <v>0</v>
      </c>
      <c r="AG30" s="54"/>
      <c r="AH30" s="42">
        <f t="shared" si="14"/>
        <v>515344.83999999997</v>
      </c>
      <c r="AI30" s="56">
        <f t="shared" si="15"/>
        <v>6735.4899999999907</v>
      </c>
    </row>
    <row r="31" spans="1:35" x14ac:dyDescent="0.25">
      <c r="A31" s="31">
        <v>9</v>
      </c>
      <c r="B31" s="52">
        <f>'ДОМА '!B32+ЮРИКИ!B31</f>
        <v>7949</v>
      </c>
      <c r="C31" s="33">
        <v>2.5</v>
      </c>
      <c r="D31" s="33">
        <v>9.99</v>
      </c>
      <c r="E31" s="33">
        <v>3.27</v>
      </c>
      <c r="F31" s="35">
        <v>0.71</v>
      </c>
      <c r="G31" s="35">
        <v>1.31</v>
      </c>
      <c r="H31" s="35">
        <v>0</v>
      </c>
      <c r="I31" s="51">
        <f>'ДОМА '!I32+ЮРИКИ!I31</f>
        <v>1759844.5199999996</v>
      </c>
      <c r="J31" s="41">
        <f>'ДОМА '!J32+ЮРИКИ!J31</f>
        <v>219405.45599999989</v>
      </c>
      <c r="K31" s="41">
        <f>'ДОМА '!K32+ЮРИКИ!K31</f>
        <v>1033654.3440000003</v>
      </c>
      <c r="L31" s="41">
        <f>'ДОМА '!L32+ЮРИКИ!L31</f>
        <v>310964.87999999989</v>
      </c>
      <c r="M31" s="41">
        <f>'ДОМА '!M32+ЮРИКИ!M31</f>
        <v>73448.759999999995</v>
      </c>
      <c r="N31" s="41">
        <f>'ДОМА '!N32+ЮРИКИ!N31</f>
        <v>122371.07999999997</v>
      </c>
      <c r="O31" s="41">
        <f>'ДОМА '!O32+ЮРИКИ!O32</f>
        <v>0</v>
      </c>
      <c r="P31" s="41">
        <f t="shared" si="4"/>
        <v>98.471952510895704</v>
      </c>
      <c r="Q31" s="40">
        <f t="shared" si="5"/>
        <v>1759844.5200000003</v>
      </c>
      <c r="R31" s="51">
        <f>'ДОМА '!R32+ЮРИКИ!R31</f>
        <v>1732953.26</v>
      </c>
      <c r="S31" s="41">
        <f>'ДОМА '!S32+ЮРИКИ!S31</f>
        <v>215703.51493128669</v>
      </c>
      <c r="T31" s="41">
        <f>'ДОМА '!T32+ЮРИКИ!T31</f>
        <v>1017838.1296813384</v>
      </c>
      <c r="U31" s="41">
        <f>'ДОМА '!U32+ЮРИКИ!U31</f>
        <v>306381.21919673489</v>
      </c>
      <c r="V31" s="41">
        <f>'ДОМА '!V32+ЮРИКИ!V31</f>
        <v>72366.116190639848</v>
      </c>
      <c r="W31" s="51">
        <f>'ДОМА '!W32+ЮРИКИ!W31</f>
        <v>120664.28</v>
      </c>
      <c r="X31" s="51">
        <f>'ДОМА '!X32+ЮРИКИ!X31</f>
        <v>0</v>
      </c>
      <c r="Y31" s="41">
        <f>'ДОМА '!Y32+ЮРИКИ!Y31</f>
        <v>0</v>
      </c>
      <c r="Z31" s="40">
        <f t="shared" si="6"/>
        <v>1732953.26</v>
      </c>
      <c r="AA31" s="139">
        <f t="shared" si="9"/>
        <v>214620.87112192667</v>
      </c>
      <c r="AB31" s="54">
        <f t="shared" si="10"/>
        <v>1017838.1296813384</v>
      </c>
      <c r="AC31" s="54">
        <f t="shared" si="11"/>
        <v>306381.21919673489</v>
      </c>
      <c r="AD31" s="54">
        <f t="shared" si="7"/>
        <v>73448.759999999995</v>
      </c>
      <c r="AE31" s="54">
        <f t="shared" si="12"/>
        <v>120664.28</v>
      </c>
      <c r="AF31" s="54">
        <f t="shared" si="13"/>
        <v>0</v>
      </c>
      <c r="AG31" s="54"/>
      <c r="AH31" s="42">
        <f t="shared" si="14"/>
        <v>1732953.26</v>
      </c>
      <c r="AI31" s="56">
        <f t="shared" si="15"/>
        <v>26891.259999999544</v>
      </c>
    </row>
    <row r="32" spans="1:35" x14ac:dyDescent="0.25">
      <c r="A32" s="31">
        <v>10</v>
      </c>
      <c r="B32" s="52">
        <f>'ДОМА '!B33+ЮРИКИ!B32</f>
        <v>6538.2</v>
      </c>
      <c r="C32" s="33">
        <v>2.5</v>
      </c>
      <c r="D32" s="33">
        <v>10.1</v>
      </c>
      <c r="E32" s="33">
        <v>3.59</v>
      </c>
      <c r="F32" s="35">
        <v>0.71</v>
      </c>
      <c r="G32" s="35">
        <v>1.31</v>
      </c>
      <c r="H32" s="35"/>
      <c r="I32" s="51">
        <f>'ДОМА '!I33+ЮРИКИ!I32</f>
        <v>1446269.6299999997</v>
      </c>
      <c r="J32" s="41">
        <f>'ДОМА '!J33+ЮРИКИ!J32</f>
        <v>147544.73799999995</v>
      </c>
      <c r="K32" s="41">
        <f>'ДОМА '!K33+ЮРИКИ!K32</f>
        <v>828726.15199999989</v>
      </c>
      <c r="L32" s="41">
        <f>'ДОМА '!L33+ЮРИКИ!L32</f>
        <v>313080.15499999997</v>
      </c>
      <c r="M32" s="41">
        <f>'ДОМА '!M33+ЮРИКИ!M32</f>
        <v>60723.35500000001</v>
      </c>
      <c r="N32" s="41">
        <f>'ДОМА '!N33+ЮРИКИ!N32</f>
        <v>96195.23</v>
      </c>
      <c r="O32" s="41">
        <f>'ДОМА '!O33+ЮРИКИ!O33</f>
        <v>0</v>
      </c>
      <c r="P32" s="41">
        <f t="shared" si="4"/>
        <v>100.48539151029536</v>
      </c>
      <c r="Q32" s="40">
        <f t="shared" si="5"/>
        <v>1446269.63</v>
      </c>
      <c r="R32" s="51">
        <f>'ДОМА '!R33+ЮРИКИ!R32</f>
        <v>1453289.7</v>
      </c>
      <c r="S32" s="41">
        <f>'ДОМА '!S33+ЮРИКИ!S32</f>
        <v>132040.31642930341</v>
      </c>
      <c r="T32" s="41">
        <f>'ДОМА '!T33+ЮРИКИ!T32</f>
        <v>843562.19669406407</v>
      </c>
      <c r="U32" s="41">
        <f>'ДОМА '!U33+ЮРИКИ!U32</f>
        <v>318456.2359283187</v>
      </c>
      <c r="V32" s="41">
        <f>'ДОМА '!V33+ЮРИКИ!V32</f>
        <v>61766.070948313703</v>
      </c>
      <c r="W32" s="51">
        <f>'ДОМА '!W33+ЮРИКИ!W32</f>
        <v>97464.88</v>
      </c>
      <c r="X32" s="51">
        <f>'ДОМА '!X33+ЮРИКИ!X32</f>
        <v>0</v>
      </c>
      <c r="Y32" s="41">
        <f>'ДОМА '!Y33+ЮРИКИ!Y32</f>
        <v>0</v>
      </c>
      <c r="Z32" s="40">
        <f t="shared" si="6"/>
        <v>1453289.6999999997</v>
      </c>
      <c r="AA32" s="139">
        <f t="shared" si="9"/>
        <v>133083.03237761694</v>
      </c>
      <c r="AB32" s="54">
        <f t="shared" si="10"/>
        <v>843562.19669406407</v>
      </c>
      <c r="AC32" s="54">
        <f t="shared" si="11"/>
        <v>318456.2359283187</v>
      </c>
      <c r="AD32" s="54">
        <f t="shared" si="7"/>
        <v>60723.35500000001</v>
      </c>
      <c r="AE32" s="54">
        <f t="shared" si="12"/>
        <v>97464.88</v>
      </c>
      <c r="AF32" s="54">
        <f t="shared" si="13"/>
        <v>0</v>
      </c>
      <c r="AG32" s="54"/>
      <c r="AH32" s="42">
        <f t="shared" si="14"/>
        <v>1453289.6999999997</v>
      </c>
      <c r="AI32" s="56">
        <f t="shared" si="15"/>
        <v>-7020.0700000000652</v>
      </c>
    </row>
    <row r="33" spans="1:35" x14ac:dyDescent="0.25">
      <c r="A33" s="31">
        <v>11</v>
      </c>
      <c r="B33" s="52">
        <f>'ДОМА '!B34+ЮРИКИ!B33</f>
        <v>6535</v>
      </c>
      <c r="C33" s="33">
        <v>2.5</v>
      </c>
      <c r="D33" s="33">
        <v>9.9</v>
      </c>
      <c r="E33" s="33">
        <v>2.97</v>
      </c>
      <c r="F33" s="35">
        <v>0.71</v>
      </c>
      <c r="G33" s="35">
        <v>1.31</v>
      </c>
      <c r="H33" s="35"/>
      <c r="I33" s="51">
        <f>'ДОМА '!I34+ЮРИКИ!I33</f>
        <v>1410237.8300000005</v>
      </c>
      <c r="J33" s="41">
        <f>'ДОМА '!J34+ЮРИКИ!J33</f>
        <v>187891.41000000006</v>
      </c>
      <c r="K33" s="41">
        <f>'ДОМА '!K34+ЮРИКИ!K33</f>
        <v>807534.2969999999</v>
      </c>
      <c r="L33" s="41">
        <f>'ДОМА '!L34+ЮРИКИ!L33</f>
        <v>258422.66999999998</v>
      </c>
      <c r="M33" s="41">
        <f>'ДОМА '!M34+ЮРИКИ!M33</f>
        <v>60298.622999999992</v>
      </c>
      <c r="N33" s="41">
        <f>'ДОМА '!N34+ЮРИКИ!N33</f>
        <v>96090.830000000016</v>
      </c>
      <c r="O33" s="41">
        <f>'ДОМА '!O34+ЮРИКИ!O34</f>
        <v>0</v>
      </c>
      <c r="P33" s="41">
        <f t="shared" si="4"/>
        <v>101.36456061457375</v>
      </c>
      <c r="Q33" s="40">
        <f t="shared" si="5"/>
        <v>1410237.8299999998</v>
      </c>
      <c r="R33" s="51">
        <f>'ДОМА '!R34+ЮРИКИ!R33</f>
        <v>1429481.3800000001</v>
      </c>
      <c r="S33" s="41">
        <f>'ДОМА '!S34+ЮРИКИ!S33</f>
        <v>189545.06283678522</v>
      </c>
      <c r="T33" s="41">
        <f>'ДОМА '!T34+ЮРИКИ!T33</f>
        <v>818681.65961156751</v>
      </c>
      <c r="U33" s="41">
        <f>'ДОМА '!U34+ЮРИКИ!U33</f>
        <v>261247.48179863283</v>
      </c>
      <c r="V33" s="41">
        <f>'ДОМА '!V34+ЮРИКИ!V33</f>
        <v>60957.745753014337</v>
      </c>
      <c r="W33" s="51">
        <f>'ДОМА '!W34+ЮРИКИ!W33</f>
        <v>99049.43</v>
      </c>
      <c r="X33" s="51">
        <f>'ДОМА '!X34+ЮРИКИ!X33</f>
        <v>0</v>
      </c>
      <c r="Y33" s="41">
        <f>'ДОМА '!Y34+ЮРИКИ!Y33</f>
        <v>0</v>
      </c>
      <c r="Z33" s="40">
        <f t="shared" si="6"/>
        <v>1429481.3799999997</v>
      </c>
      <c r="AA33" s="139">
        <f t="shared" si="9"/>
        <v>190204.18558979937</v>
      </c>
      <c r="AB33" s="54">
        <f t="shared" si="10"/>
        <v>818681.65961156751</v>
      </c>
      <c r="AC33" s="54">
        <f t="shared" si="11"/>
        <v>261247.48179863283</v>
      </c>
      <c r="AD33" s="54">
        <f t="shared" si="7"/>
        <v>60298.622999999992</v>
      </c>
      <c r="AE33" s="54">
        <f t="shared" si="12"/>
        <v>99049.43</v>
      </c>
      <c r="AF33" s="54">
        <f t="shared" si="13"/>
        <v>0</v>
      </c>
      <c r="AG33" s="54"/>
      <c r="AH33" s="42">
        <f t="shared" si="14"/>
        <v>1429481.3799999994</v>
      </c>
      <c r="AI33" s="56">
        <f t="shared" si="15"/>
        <v>-19243.549999999115</v>
      </c>
    </row>
    <row r="34" spans="1:35" x14ac:dyDescent="0.25">
      <c r="A34" s="31">
        <v>12</v>
      </c>
      <c r="B34" s="52">
        <f>'ДОМА '!B35+ЮРИКИ!B34</f>
        <v>2890</v>
      </c>
      <c r="C34" s="33">
        <v>2.5</v>
      </c>
      <c r="D34" s="33">
        <v>10.28</v>
      </c>
      <c r="E34" s="33">
        <v>2.4700000000000002</v>
      </c>
      <c r="F34" s="35">
        <v>0.71</v>
      </c>
      <c r="G34" s="35">
        <v>1.31</v>
      </c>
      <c r="H34" s="35"/>
      <c r="I34" s="51">
        <f>'ДОМА '!I35+ЮРИКИ!I34</f>
        <v>626929.92000000004</v>
      </c>
      <c r="J34" s="41">
        <f>'ДОМА '!J35+ЮРИКИ!J34</f>
        <v>83232.936000000016</v>
      </c>
      <c r="K34" s="41">
        <f>'ДОМА '!K35+ЮРИКИ!K34</f>
        <v>369684.98400000005</v>
      </c>
      <c r="L34" s="41">
        <f>'ДОМА '!L35+ЮРИКИ!L34</f>
        <v>102306.00000000001</v>
      </c>
      <c r="M34" s="41">
        <f>'ДОМА '!M35+ЮРИКИ!M34</f>
        <v>26703.600000000006</v>
      </c>
      <c r="N34" s="41">
        <f>'ДОМА '!N35+ЮРИКИ!N34</f>
        <v>45002.399999999994</v>
      </c>
      <c r="O34" s="41">
        <f>'ДОМА '!O35+ЮРИКИ!O35</f>
        <v>0</v>
      </c>
      <c r="P34" s="41">
        <f t="shared" si="4"/>
        <v>97.795983321389414</v>
      </c>
      <c r="Q34" s="40">
        <f t="shared" si="5"/>
        <v>626929.92000000004</v>
      </c>
      <c r="R34" s="51">
        <f>'ДОМА '!R35+ЮРИКИ!R34</f>
        <v>613112.28</v>
      </c>
      <c r="S34" s="41">
        <f>'ДОМА '!S35+ЮРИКИ!S34</f>
        <v>81122.65134729672</v>
      </c>
      <c r="T34" s="41">
        <f>'ДОМА '!T35+ЮРИКИ!T34</f>
        <v>361541.17463316565</v>
      </c>
      <c r="U34" s="41">
        <f>'ДОМА '!U35+ЮРИКИ!U34</f>
        <v>100013.87697785918</v>
      </c>
      <c r="V34" s="41">
        <f>'ДОМА '!V35+ЮРИКИ!V34</f>
        <v>26105.3170416785</v>
      </c>
      <c r="W34" s="51">
        <f>'ДОМА '!W35+ЮРИКИ!W34</f>
        <v>44329.26</v>
      </c>
      <c r="X34" s="51">
        <f>'ДОМА '!X35+ЮРИКИ!X34</f>
        <v>0</v>
      </c>
      <c r="Y34" s="41">
        <f>'ДОМА '!Y35+ЮРИКИ!Y34</f>
        <v>0</v>
      </c>
      <c r="Z34" s="40">
        <f t="shared" si="6"/>
        <v>613112.28</v>
      </c>
      <c r="AA34" s="139">
        <f t="shared" si="9"/>
        <v>80524.368388975185</v>
      </c>
      <c r="AB34" s="54">
        <f t="shared" si="10"/>
        <v>361541.17463316565</v>
      </c>
      <c r="AC34" s="54">
        <f t="shared" si="11"/>
        <v>100013.87697785918</v>
      </c>
      <c r="AD34" s="54">
        <f t="shared" si="7"/>
        <v>26703.600000000006</v>
      </c>
      <c r="AE34" s="54">
        <f t="shared" si="12"/>
        <v>44329.26</v>
      </c>
      <c r="AF34" s="54">
        <f t="shared" si="13"/>
        <v>0</v>
      </c>
      <c r="AG34" s="54"/>
      <c r="AH34" s="42">
        <f t="shared" si="14"/>
        <v>613112.28</v>
      </c>
      <c r="AI34" s="56">
        <f t="shared" si="15"/>
        <v>13817.640000000014</v>
      </c>
    </row>
    <row r="35" spans="1:35" x14ac:dyDescent="0.25">
      <c r="A35" s="31">
        <v>13</v>
      </c>
      <c r="B35" s="52">
        <f>'ДОМА '!B36+ЮРИКИ!B35</f>
        <v>7986.1</v>
      </c>
      <c r="C35" s="33">
        <v>2.5</v>
      </c>
      <c r="D35" s="33">
        <v>9.6300000000000008</v>
      </c>
      <c r="E35" s="33">
        <v>3.01</v>
      </c>
      <c r="F35" s="35">
        <v>0.71</v>
      </c>
      <c r="G35" s="35">
        <v>1.31</v>
      </c>
      <c r="H35" s="35"/>
      <c r="I35" s="51">
        <f>'ДОМА '!I36+ЮРИКИ!I35</f>
        <v>1725005.0999999999</v>
      </c>
      <c r="J35" s="41">
        <f>'ДОМА '!J36+ЮРИКИ!J35</f>
        <v>225215.05600000001</v>
      </c>
      <c r="K35" s="41">
        <f>'ДОМА '!K36+ЮРИКИ!K35</f>
        <v>1029248.5680000003</v>
      </c>
      <c r="L35" s="41">
        <f>'ДОМА '!L36+ЮРИКИ!L35</f>
        <v>269291.29199999996</v>
      </c>
      <c r="M35" s="41">
        <f>'ДОМА '!M36+ЮРИКИ!M35</f>
        <v>73791.563999999998</v>
      </c>
      <c r="N35" s="41">
        <f>'ДОМА '!N36+ЮРИКИ!N35</f>
        <v>127458.62000000002</v>
      </c>
      <c r="O35" s="41">
        <f>'ДОМА '!O36+ЮРИКИ!O36</f>
        <v>0</v>
      </c>
      <c r="P35" s="41">
        <f t="shared" si="4"/>
        <v>99.943557848031901</v>
      </c>
      <c r="Q35" s="40">
        <f t="shared" si="5"/>
        <v>1725005.1000000003</v>
      </c>
      <c r="R35" s="51">
        <f>'ДОМА '!R36+ЮРИКИ!R35</f>
        <v>1724031.4700000002</v>
      </c>
      <c r="S35" s="41">
        <f>'ДОМА '!S36+ЮРИКИ!S35</f>
        <v>224530.55352126461</v>
      </c>
      <c r="T35" s="41">
        <f>'ДОМА '!T36+ЮРИКИ!T35</f>
        <v>1028667.6423590515</v>
      </c>
      <c r="U35" s="41">
        <f>'ДОМА '!U36+ЮРИКИ!U35</f>
        <v>269139.29935092502</v>
      </c>
      <c r="V35" s="41">
        <f>'ДОМА '!V36+ЮРИКИ!V35</f>
        <v>73749.914768758812</v>
      </c>
      <c r="W35" s="51">
        <f>'ДОМА '!W36+ЮРИКИ!W35</f>
        <v>127944.06</v>
      </c>
      <c r="X35" s="51">
        <f>'ДОМА '!X36+ЮРИКИ!X35</f>
        <v>0</v>
      </c>
      <c r="Y35" s="41">
        <f>'ДОМА '!Y36+ЮРИКИ!Y35</f>
        <v>0</v>
      </c>
      <c r="Z35" s="40">
        <f t="shared" si="6"/>
        <v>1724031.4700000002</v>
      </c>
      <c r="AA35" s="139">
        <f t="shared" si="9"/>
        <v>224488.90429002367</v>
      </c>
      <c r="AB35" s="54">
        <f t="shared" si="10"/>
        <v>1028667.6423590515</v>
      </c>
      <c r="AC35" s="54">
        <f t="shared" si="11"/>
        <v>269139.29935092502</v>
      </c>
      <c r="AD35" s="54">
        <f t="shared" si="7"/>
        <v>73791.563999999998</v>
      </c>
      <c r="AE35" s="54">
        <f t="shared" si="12"/>
        <v>127944.06</v>
      </c>
      <c r="AF35" s="54">
        <f t="shared" si="13"/>
        <v>0</v>
      </c>
      <c r="AG35" s="54"/>
      <c r="AH35" s="42">
        <f t="shared" si="14"/>
        <v>1724031.4700000002</v>
      </c>
      <c r="AI35" s="56">
        <f t="shared" si="15"/>
        <v>973.62999999965541</v>
      </c>
    </row>
    <row r="36" spans="1:35" x14ac:dyDescent="0.25">
      <c r="A36" s="31">
        <v>14</v>
      </c>
      <c r="B36" s="52">
        <f>'ДОМА '!B37+ЮРИКИ!B36</f>
        <v>6612.9</v>
      </c>
      <c r="C36" s="33">
        <v>2.5</v>
      </c>
      <c r="D36" s="33">
        <v>10.1</v>
      </c>
      <c r="E36" s="33">
        <v>2.85</v>
      </c>
      <c r="F36" s="35">
        <v>0.71</v>
      </c>
      <c r="G36" s="35">
        <v>1.31</v>
      </c>
      <c r="H36" s="35"/>
      <c r="I36" s="51">
        <f>'ДОМА '!I37+ЮРИКИ!I36</f>
        <v>1445492.9799999997</v>
      </c>
      <c r="J36" s="41">
        <f>'ДОМА '!J37+ЮРИКИ!J36</f>
        <v>181727.09</v>
      </c>
      <c r="K36" s="41">
        <f>'ДОМА '!K37+ЮРИКИ!K36</f>
        <v>874407.16799999971</v>
      </c>
      <c r="L36" s="41">
        <f>'ДОМА '!L37+ЮРИКИ!L36</f>
        <v>223780.53599999999</v>
      </c>
      <c r="M36" s="41">
        <f>'ДОМА '!M37+ЮРИКИ!M36</f>
        <v>61103.195999999989</v>
      </c>
      <c r="N36" s="41">
        <f>'ДОМА '!N37+ЮРИКИ!N36</f>
        <v>104474.98999999999</v>
      </c>
      <c r="O36" s="41">
        <f>'ДОМА '!O37+ЮРИКИ!O37</f>
        <v>0</v>
      </c>
      <c r="P36" s="41">
        <f t="shared" si="4"/>
        <v>95.787884075369234</v>
      </c>
      <c r="Q36" s="40">
        <f t="shared" si="5"/>
        <v>1445492.9799999997</v>
      </c>
      <c r="R36" s="51">
        <f>'ДОМА '!R37+ЮРИКИ!R36</f>
        <v>1384607.14</v>
      </c>
      <c r="S36" s="41">
        <f>'ДОМА '!S37+ЮРИКИ!S36</f>
        <v>173693.80612224646</v>
      </c>
      <c r="T36" s="41">
        <f>'ДОМА '!T37+ЮРИКИ!T36</f>
        <v>837576.94871163764</v>
      </c>
      <c r="U36" s="41">
        <f>'ДОМА '!U37+ЮРИКИ!U36</f>
        <v>214329.29670430266</v>
      </c>
      <c r="V36" s="41">
        <f>'ДОМА '!V37+ЮРИКИ!V36</f>
        <v>58522.538461813157</v>
      </c>
      <c r="W36" s="51">
        <f>'ДОМА '!W37+ЮРИКИ!W36</f>
        <v>100484.55</v>
      </c>
      <c r="X36" s="51">
        <f>'ДОМА '!X37+ЮРИКИ!X36</f>
        <v>0</v>
      </c>
      <c r="Y36" s="41">
        <f>'ДОМА '!Y37+ЮРИКИ!Y36</f>
        <v>0</v>
      </c>
      <c r="Z36" s="40">
        <f t="shared" si="6"/>
        <v>1384607.14</v>
      </c>
      <c r="AA36" s="139">
        <f t="shared" si="9"/>
        <v>171113.14858405961</v>
      </c>
      <c r="AB36" s="54">
        <f t="shared" si="10"/>
        <v>837576.94871163764</v>
      </c>
      <c r="AC36" s="54">
        <f t="shared" si="11"/>
        <v>214329.29670430266</v>
      </c>
      <c r="AD36" s="54">
        <f t="shared" si="7"/>
        <v>61103.195999999989</v>
      </c>
      <c r="AE36" s="54">
        <f t="shared" si="12"/>
        <v>100484.55</v>
      </c>
      <c r="AF36" s="54">
        <f t="shared" si="13"/>
        <v>0</v>
      </c>
      <c r="AG36" s="54"/>
      <c r="AH36" s="42">
        <f t="shared" si="14"/>
        <v>1384607.14</v>
      </c>
      <c r="AI36" s="56">
        <f t="shared" si="15"/>
        <v>60885.839999999851</v>
      </c>
    </row>
    <row r="37" spans="1:35" x14ac:dyDescent="0.25">
      <c r="A37" s="31">
        <v>31</v>
      </c>
      <c r="B37" s="52">
        <f>'ДОМА '!B38+ЮРИКИ!B37</f>
        <v>2810.1</v>
      </c>
      <c r="C37" s="33">
        <v>2.5</v>
      </c>
      <c r="D37" s="33">
        <v>10.01</v>
      </c>
      <c r="E37" s="33">
        <v>3.8</v>
      </c>
      <c r="F37" s="35">
        <v>0.71</v>
      </c>
      <c r="G37" s="35">
        <v>1.31</v>
      </c>
      <c r="H37" s="35"/>
      <c r="I37" s="51">
        <f>'ДОМА '!I38+ЮРИКИ!I37</f>
        <v>634233.03999999992</v>
      </c>
      <c r="J37" s="41">
        <f>'ДОМА '!J38+ЮРИКИ!J37</f>
        <v>67846.904999999941</v>
      </c>
      <c r="K37" s="41">
        <f>'ДОМА '!K38+ЮРИКИ!K37</f>
        <v>369691.11</v>
      </c>
      <c r="L37" s="41">
        <f>'ДОМА '!L38+ЮРИКИ!L37</f>
        <v>125923.93000000002</v>
      </c>
      <c r="M37" s="41">
        <f>'ДОМА '!M38+ЮРИКИ!M37</f>
        <v>25925.515000000007</v>
      </c>
      <c r="N37" s="41">
        <f>'ДОМА '!N38+ЮРИКИ!N37</f>
        <v>44845.58</v>
      </c>
      <c r="O37" s="41">
        <f>'ДОМА '!O38+ЮРИКИ!O38</f>
        <v>0</v>
      </c>
      <c r="P37" s="41">
        <f t="shared" si="4"/>
        <v>96.066291343005418</v>
      </c>
      <c r="Q37" s="40">
        <f t="shared" si="5"/>
        <v>634233.03999999992</v>
      </c>
      <c r="R37" s="51">
        <f>'ДОМА '!R38+ЮРИКИ!R37</f>
        <v>609284.16</v>
      </c>
      <c r="S37" s="41">
        <f>'ДОМА '!S38+ЮРИКИ!S37</f>
        <v>65009.21037436591</v>
      </c>
      <c r="T37" s="41">
        <f>'ДОМА '!T38+ЮРИКИ!T37</f>
        <v>355190.19800448429</v>
      </c>
      <c r="U37" s="41">
        <f>'ДОМА '!U38+ЮРИКИ!U37</f>
        <v>120984.63939314859</v>
      </c>
      <c r="V37" s="41">
        <f>'ДОМА '!V38+ЮРИКИ!V37</f>
        <v>24908.602228001178</v>
      </c>
      <c r="W37" s="51">
        <f>'ДОМА '!W38+ЮРИКИ!W37</f>
        <v>43191.51</v>
      </c>
      <c r="X37" s="51">
        <f>'ДОМА '!X38+ЮРИКИ!X37</f>
        <v>0</v>
      </c>
      <c r="Y37" s="41">
        <f>'ДОМА '!Y38+ЮРИКИ!Y37</f>
        <v>0</v>
      </c>
      <c r="Z37" s="40">
        <f t="shared" si="6"/>
        <v>609284.16</v>
      </c>
      <c r="AA37" s="139">
        <f t="shared" si="9"/>
        <v>63992.297602367129</v>
      </c>
      <c r="AB37" s="54">
        <f t="shared" si="10"/>
        <v>355190.19800448429</v>
      </c>
      <c r="AC37" s="54">
        <f t="shared" si="11"/>
        <v>120984.63939314859</v>
      </c>
      <c r="AD37" s="54">
        <f t="shared" si="7"/>
        <v>25925.515000000007</v>
      </c>
      <c r="AE37" s="54">
        <f t="shared" si="12"/>
        <v>43191.51</v>
      </c>
      <c r="AF37" s="54">
        <f t="shared" si="13"/>
        <v>0</v>
      </c>
      <c r="AG37" s="54"/>
      <c r="AH37" s="42">
        <f t="shared" si="14"/>
        <v>609284.16</v>
      </c>
      <c r="AI37" s="56">
        <f t="shared" si="15"/>
        <v>24948.879999999888</v>
      </c>
    </row>
    <row r="38" spans="1:35" x14ac:dyDescent="0.25">
      <c r="A38" s="31">
        <v>32</v>
      </c>
      <c r="B38" s="52">
        <f>'ДОМА '!B39+ЮРИКИ!B38</f>
        <v>5381.9</v>
      </c>
      <c r="C38" s="33">
        <v>2.5</v>
      </c>
      <c r="D38" s="33">
        <v>9.49</v>
      </c>
      <c r="E38" s="33">
        <v>1.96</v>
      </c>
      <c r="F38" s="35">
        <v>0.71</v>
      </c>
      <c r="G38" s="35">
        <v>1.31</v>
      </c>
      <c r="H38" s="35"/>
      <c r="I38" s="51">
        <f>'ДОМА '!I39+ЮРИКИ!I38</f>
        <v>1062372.2400000002</v>
      </c>
      <c r="J38" s="41">
        <f>'ДОМА '!J39+ЮРИКИ!J38</f>
        <v>130461.22799999994</v>
      </c>
      <c r="K38" s="41">
        <f>'ДОМА '!K39+ЮРИКИ!K38</f>
        <v>666705.7200000002</v>
      </c>
      <c r="L38" s="41">
        <f>'ДОМА '!L39+ЮРИКИ!L38</f>
        <v>130457.25600000004</v>
      </c>
      <c r="M38" s="41">
        <f>'ДОМА '!M39+ЮРИКИ!M38</f>
        <v>49728.756000000001</v>
      </c>
      <c r="N38" s="41">
        <f>'ДОМА '!N39+ЮРИКИ!N38</f>
        <v>85019.280000000013</v>
      </c>
      <c r="O38" s="41">
        <f>'ДОМА '!O39+ЮРИКИ!O39</f>
        <v>0</v>
      </c>
      <c r="P38" s="41">
        <f t="shared" si="4"/>
        <v>99.707758741888796</v>
      </c>
      <c r="Q38" s="40">
        <f t="shared" si="5"/>
        <v>1062372.2400000002</v>
      </c>
      <c r="R38" s="51">
        <f>'ДОМА '!R39+ЮРИКИ!R38</f>
        <v>1059267.55</v>
      </c>
      <c r="S38" s="41">
        <f>'ДОМА '!S39+ЮРИКИ!S38</f>
        <v>129702.87686183806</v>
      </c>
      <c r="T38" s="41">
        <f>'ДОМА '!T39+ЮРИКИ!T38</f>
        <v>664733.26004939794</v>
      </c>
      <c r="U38" s="41">
        <f>'ДОМА '!U39+ЮРИКИ!U38</f>
        <v>130036.74202125568</v>
      </c>
      <c r="V38" s="41">
        <f>'ДОМА '!V39+ЮРИКИ!V38</f>
        <v>49568.46106750836</v>
      </c>
      <c r="W38" s="51">
        <f>'ДОМА '!W39+ЮРИКИ!W38</f>
        <v>85226.209999999992</v>
      </c>
      <c r="X38" s="51">
        <f>'ДОМА '!X39+ЮРИКИ!X38</f>
        <v>0</v>
      </c>
      <c r="Y38" s="41">
        <f>'ДОМА '!Y39+ЮРИКИ!Y38</f>
        <v>0</v>
      </c>
      <c r="Z38" s="40">
        <f t="shared" si="6"/>
        <v>1059267.55</v>
      </c>
      <c r="AA38" s="139">
        <f t="shared" si="9"/>
        <v>129542.58192934646</v>
      </c>
      <c r="AB38" s="54">
        <f t="shared" si="10"/>
        <v>664733.26004939794</v>
      </c>
      <c r="AC38" s="54">
        <f t="shared" si="11"/>
        <v>130036.74202125568</v>
      </c>
      <c r="AD38" s="54">
        <f t="shared" si="7"/>
        <v>49728.756000000001</v>
      </c>
      <c r="AE38" s="54">
        <f t="shared" si="12"/>
        <v>85226.209999999992</v>
      </c>
      <c r="AF38" s="54">
        <f t="shared" si="13"/>
        <v>0</v>
      </c>
      <c r="AG38" s="54"/>
      <c r="AH38" s="42">
        <f t="shared" si="14"/>
        <v>1059267.55</v>
      </c>
      <c r="AI38" s="56">
        <f t="shared" si="15"/>
        <v>3104.690000000177</v>
      </c>
    </row>
    <row r="39" spans="1:35" x14ac:dyDescent="0.25">
      <c r="A39" s="32" t="s">
        <v>37</v>
      </c>
      <c r="B39" s="52">
        <f>'ДОМА '!B40+ЮРИКИ!B39</f>
        <v>82008.7</v>
      </c>
      <c r="C39" s="33"/>
      <c r="D39" s="34"/>
      <c r="E39" s="34"/>
      <c r="F39" s="35"/>
      <c r="G39" s="35"/>
      <c r="H39" s="35"/>
      <c r="I39" s="51">
        <f>'ДОМА '!I40+ЮРИКИ!I39</f>
        <v>18247721.950000003</v>
      </c>
      <c r="J39" s="41">
        <f>'ДОМА '!J40+ЮРИКИ!J39</f>
        <v>2172100.0889999992</v>
      </c>
      <c r="K39" s="41">
        <f>'ДОМА '!K40+ЮРИКИ!K39</f>
        <v>10713462.01</v>
      </c>
      <c r="L39" s="41">
        <f>'ДОМА '!L40+ЮРИКИ!L39</f>
        <v>3330170.0279999995</v>
      </c>
      <c r="M39" s="41">
        <f>'ДОМА '!M40+ЮРИКИ!M39</f>
        <v>757869.34299999999</v>
      </c>
      <c r="N39" s="41">
        <f>'ДОМА '!N40+ЮРИКИ!N39</f>
        <v>1273913.93</v>
      </c>
      <c r="O39" s="41">
        <f>'ДОМА '!O40+ЮРИКИ!O40</f>
        <v>0</v>
      </c>
      <c r="P39" s="41">
        <f t="shared" si="4"/>
        <v>97.774652194324958</v>
      </c>
      <c r="Q39" s="40">
        <f t="shared" si="5"/>
        <v>18247515.399999999</v>
      </c>
      <c r="R39" s="51">
        <f>'ДОМА '!R40+ЮРИКИ!R39</f>
        <v>17841646.669999994</v>
      </c>
      <c r="S39" s="41">
        <f>'ДОМА '!S40+ЮРИКИ!S39</f>
        <v>2106332.241910486</v>
      </c>
      <c r="T39" s="41">
        <f>'ДОМА '!T40+ЮРИКИ!T39</f>
        <v>10500467.171272015</v>
      </c>
      <c r="U39" s="41">
        <f>'ДОМА '!U40+ЮРИКИ!U39</f>
        <v>3236117.917376705</v>
      </c>
      <c r="V39" s="41">
        <f>'ДОМА '!V40+ЮРИКИ!V39</f>
        <v>743683.30944079638</v>
      </c>
      <c r="W39" s="51">
        <f>'ДОМА '!W40+ЮРИКИ!W39</f>
        <v>1255046.03</v>
      </c>
      <c r="X39" s="51">
        <f>'ДОМА '!X40+ЮРИКИ!X39</f>
        <v>0</v>
      </c>
      <c r="Y39" s="41">
        <f>'ДОМА '!Y40+ЮРИКИ!Y39</f>
        <v>0</v>
      </c>
      <c r="Z39" s="40">
        <f t="shared" si="6"/>
        <v>17841646.670000002</v>
      </c>
      <c r="AA39" s="55">
        <f>SUM(AA23:AA38)</f>
        <v>2092146.2083512824</v>
      </c>
      <c r="AB39" s="55">
        <f>SUM(AB23:AB38)</f>
        <v>10500467.171272011</v>
      </c>
      <c r="AC39" s="55">
        <f>SUM(AC23:AC38)</f>
        <v>3236117.9173767045</v>
      </c>
      <c r="AD39" s="55">
        <f t="shared" si="7"/>
        <v>757869.34299999999</v>
      </c>
      <c r="AE39" s="55">
        <f>SUM(AE23:AE38)</f>
        <v>1255046.03</v>
      </c>
      <c r="AF39" s="55">
        <f>SUM(AF28:AF38)</f>
        <v>0</v>
      </c>
      <c r="AG39" s="54"/>
      <c r="AH39" s="42">
        <f>SUM(AH23:AH38)</f>
        <v>17841646.669999998</v>
      </c>
      <c r="AI39" s="56">
        <f>SUM(AI23:AI38)</f>
        <v>406075.2800000009</v>
      </c>
    </row>
    <row r="40" spans="1:35" x14ac:dyDescent="0.25">
      <c r="A40" s="6" t="s">
        <v>45</v>
      </c>
      <c r="B40" s="75"/>
      <c r="C40" s="65"/>
      <c r="D40" s="65"/>
      <c r="E40" s="65"/>
      <c r="F40" s="65"/>
      <c r="G40" s="65"/>
      <c r="H40" s="65"/>
      <c r="I40" s="51"/>
      <c r="J40" s="51"/>
      <c r="K40" s="51"/>
      <c r="L40" s="51"/>
      <c r="M40" s="51"/>
      <c r="N40" s="51"/>
      <c r="O40" s="51"/>
      <c r="P40" s="51"/>
      <c r="Q40" s="87"/>
      <c r="R40" s="51"/>
      <c r="S40" s="51"/>
      <c r="T40" s="51"/>
      <c r="U40" s="51"/>
      <c r="V40" s="149"/>
      <c r="W40" s="51"/>
      <c r="X40" s="51"/>
      <c r="Y40" s="51"/>
      <c r="Z40" s="87"/>
      <c r="AA40" s="87"/>
      <c r="AB40" s="87"/>
      <c r="AC40" s="87"/>
      <c r="AD40" s="140"/>
      <c r="AE40" s="88"/>
      <c r="AF40" s="65"/>
      <c r="AG40" s="65"/>
      <c r="AH40" s="65"/>
      <c r="AI40" s="65"/>
    </row>
    <row r="41" spans="1:35" x14ac:dyDescent="0.25">
      <c r="A41" s="31">
        <v>5</v>
      </c>
      <c r="B41" s="52">
        <f>'ДОМА '!B42+ЮРИКИ!B41</f>
        <v>13134.2</v>
      </c>
      <c r="C41" s="33">
        <v>2.68</v>
      </c>
      <c r="D41" s="33">
        <v>9.81</v>
      </c>
      <c r="E41" s="33">
        <v>2.35</v>
      </c>
      <c r="F41" s="35">
        <v>0.71</v>
      </c>
      <c r="G41" s="35">
        <v>1.31</v>
      </c>
      <c r="H41" s="35">
        <v>5.51</v>
      </c>
      <c r="I41" s="51">
        <f>'ДОМА '!I42+ЮРИКИ!I41</f>
        <v>3930496.55</v>
      </c>
      <c r="J41" s="41">
        <f>'ДОМА '!J42+ЮРИКИ!J41</f>
        <v>397180.58600000001</v>
      </c>
      <c r="K41" s="41">
        <f>'ДОМА '!K42+ЮРИКИ!K41</f>
        <v>1661143.4159999995</v>
      </c>
      <c r="L41" s="41">
        <f>'ДОМА '!L42+ЮРИКИ!L41</f>
        <v>676148.61599999992</v>
      </c>
      <c r="M41" s="41">
        <f>'ДОМА '!M42+ЮРИКИ!M41</f>
        <v>121360.00799999997</v>
      </c>
      <c r="N41" s="41">
        <f>'ДОМА '!N42+ЮРИКИ!N41</f>
        <v>220292.364</v>
      </c>
      <c r="O41" s="41">
        <f>'ДОМА '!O42+ЮРИКИ!O42</f>
        <v>854371.56</v>
      </c>
      <c r="P41" s="41">
        <f t="shared" ref="P41:P47" si="16">R41/I41*100</f>
        <v>100.55909195493378</v>
      </c>
      <c r="Q41" s="40">
        <f t="shared" ref="Q41:Q47" si="17">I41</f>
        <v>3930496.55</v>
      </c>
      <c r="R41" s="51">
        <f>'ДОМА '!R42+ЮРИКИ!R41</f>
        <v>3952471.6399999997</v>
      </c>
      <c r="S41" s="41">
        <f>'ДОМА '!S42+ЮРИКИ!S41</f>
        <v>388486.01746576821</v>
      </c>
      <c r="T41" s="41">
        <f>'ДОМА '!T42+ЮРИКИ!T41</f>
        <v>1670389.8052669025</v>
      </c>
      <c r="U41" s="41">
        <f>'ДОМА '!U42+ЮРИКИ!U41</f>
        <v>679972.09398751811</v>
      </c>
      <c r="V41" s="41">
        <f>'ДОМА '!V42+ЮРИКИ!V41</f>
        <v>122046.27327981099</v>
      </c>
      <c r="W41" s="51">
        <f>'ДОМА '!W42+ЮРИКИ!W41</f>
        <v>208510.65</v>
      </c>
      <c r="X41" s="51">
        <f>'ДОМА '!X42+ЮРИКИ!X41</f>
        <v>883066.8</v>
      </c>
      <c r="Y41" s="41">
        <f>'ДОМА '!Y42+ЮРИКИ!Y41</f>
        <v>0</v>
      </c>
      <c r="Z41" s="40">
        <f t="shared" si="6"/>
        <v>3952471.6399999997</v>
      </c>
      <c r="AA41" s="139">
        <f t="shared" ref="AA41:AA46" si="18">Z41-AB41-AC41-AD41-AE41-AF41</f>
        <v>389172.28274557902</v>
      </c>
      <c r="AB41" s="54">
        <f t="shared" ref="AB41:AB46" si="19">T41</f>
        <v>1670389.8052669025</v>
      </c>
      <c r="AC41" s="54">
        <f t="shared" ref="AC41:AC46" si="20">U41</f>
        <v>679972.09398751811</v>
      </c>
      <c r="AD41" s="54">
        <f t="shared" si="7"/>
        <v>121360.00799999997</v>
      </c>
      <c r="AE41" s="54">
        <f t="shared" ref="AE41:AE46" si="21">W41</f>
        <v>208510.65</v>
      </c>
      <c r="AF41" s="54">
        <f t="shared" ref="AF41:AF46" si="22">X41</f>
        <v>883066.8</v>
      </c>
      <c r="AG41" s="54"/>
      <c r="AH41" s="42">
        <f t="shared" ref="AH41:AH46" si="23">SUM(AA41:AG41)</f>
        <v>3952471.6399999997</v>
      </c>
      <c r="AI41" s="56">
        <f t="shared" ref="AI41:AI46" si="24">I41-Z41</f>
        <v>-21975.089999999851</v>
      </c>
    </row>
    <row r="42" spans="1:35" x14ac:dyDescent="0.25">
      <c r="A42" s="31">
        <v>13</v>
      </c>
      <c r="B42" s="52">
        <f>'ДОМА '!B43+ЮРИКИ!B42</f>
        <v>6390.9</v>
      </c>
      <c r="C42" s="33">
        <v>2.5</v>
      </c>
      <c r="D42" s="33">
        <v>10.07</v>
      </c>
      <c r="E42" s="33">
        <v>3</v>
      </c>
      <c r="F42" s="35">
        <v>0.71</v>
      </c>
      <c r="G42" s="35">
        <v>1.31</v>
      </c>
      <c r="H42" s="35"/>
      <c r="I42" s="51">
        <f>'ДОМА '!I43+ЮРИКИ!I42</f>
        <v>1416478.93</v>
      </c>
      <c r="J42" s="41">
        <f>'ДОМА '!J43+ЮРИКИ!J42</f>
        <v>183289.87000000008</v>
      </c>
      <c r="K42" s="41">
        <f>'ДОМА '!K43+ЮРИКИ!K42</f>
        <v>842831.89200000011</v>
      </c>
      <c r="L42" s="41">
        <f>'ДОМА '!L43+ЮРИКИ!L42</f>
        <v>229305.492</v>
      </c>
      <c r="M42" s="41">
        <f>'ДОМА '!M43+ЮРИКИ!M42</f>
        <v>59051.916000000005</v>
      </c>
      <c r="N42" s="41">
        <f>'ДОМА '!N43+ЮРИКИ!N42</f>
        <v>101999.75999999997</v>
      </c>
      <c r="O42" s="41">
        <f>'ДОМА '!O43+ЮРИКИ!O43</f>
        <v>0</v>
      </c>
      <c r="P42" s="41">
        <f t="shared" si="16"/>
        <v>96.717487354365389</v>
      </c>
      <c r="Q42" s="40">
        <f t="shared" si="17"/>
        <v>1416478.93</v>
      </c>
      <c r="R42" s="51">
        <f>'ДОМА '!R43+ЮРИКИ!R42</f>
        <v>1369982.83</v>
      </c>
      <c r="S42" s="41">
        <f>'ДОМА '!S43+ЮРИКИ!S42</f>
        <v>176884.37089885829</v>
      </c>
      <c r="T42" s="41">
        <f>'ДОМА '!T43+ЮРИКИ!T42</f>
        <v>815165.82924891845</v>
      </c>
      <c r="U42" s="41">
        <f>'ДОМА '!U43+ЮРИКИ!U42</f>
        <v>221778.51041440095</v>
      </c>
      <c r="V42" s="41">
        <f>'ДОМА '!V43+ЮРИКИ!V42</f>
        <v>57113.529437822312</v>
      </c>
      <c r="W42" s="51">
        <f>'ДОМА '!W43+ЮРИКИ!W42</f>
        <v>99040.59</v>
      </c>
      <c r="X42" s="51">
        <f>'ДОМА '!X43+ЮРИКИ!X42</f>
        <v>0</v>
      </c>
      <c r="Y42" s="41">
        <f>'ДОМА '!Y43+ЮРИКИ!Y42</f>
        <v>0</v>
      </c>
      <c r="Z42" s="40">
        <f t="shared" si="6"/>
        <v>1369982.83</v>
      </c>
      <c r="AA42" s="139">
        <f t="shared" si="18"/>
        <v>174945.98433668065</v>
      </c>
      <c r="AB42" s="54">
        <f t="shared" si="19"/>
        <v>815165.82924891845</v>
      </c>
      <c r="AC42" s="54">
        <f t="shared" si="20"/>
        <v>221778.51041440095</v>
      </c>
      <c r="AD42" s="54">
        <f t="shared" si="7"/>
        <v>59051.916000000005</v>
      </c>
      <c r="AE42" s="54">
        <f t="shared" si="21"/>
        <v>99040.59</v>
      </c>
      <c r="AF42" s="54">
        <f t="shared" si="22"/>
        <v>0</v>
      </c>
      <c r="AG42" s="54"/>
      <c r="AH42" s="42">
        <f t="shared" si="23"/>
        <v>1369982.83</v>
      </c>
      <c r="AI42" s="56">
        <f t="shared" si="24"/>
        <v>46496.09999999986</v>
      </c>
    </row>
    <row r="43" spans="1:35" x14ac:dyDescent="0.25">
      <c r="A43" s="31">
        <v>15</v>
      </c>
      <c r="B43" s="52">
        <f>'ДОМА '!B44+ЮРИКИ!B43</f>
        <v>14851.3</v>
      </c>
      <c r="C43" s="33"/>
      <c r="D43" s="33"/>
      <c r="E43" s="33"/>
      <c r="F43" s="35"/>
      <c r="G43" s="35"/>
      <c r="H43" s="35"/>
      <c r="I43" s="51">
        <f>'ДОМА '!I44+ЮРИКИ!I43</f>
        <v>3244790.3</v>
      </c>
      <c r="J43" s="41">
        <f>'ДОМА '!J44+ЮРИКИ!J43</f>
        <v>362504.36999999988</v>
      </c>
      <c r="K43" s="41">
        <f>'ДОМА '!K44+ЮРИКИ!K43</f>
        <v>1886258.4480000001</v>
      </c>
      <c r="L43" s="41">
        <f>'ДОМА '!L44+ЮРИКИ!L43</f>
        <v>645681</v>
      </c>
      <c r="M43" s="41">
        <f>'ДОМА '!M44+ЮРИКИ!M43</f>
        <v>132579.83199999999</v>
      </c>
      <c r="N43" s="41">
        <f>'ДОМА '!N44+ЮРИКИ!N43</f>
        <v>217766.65000000002</v>
      </c>
      <c r="O43" s="41">
        <f>'ДОМА '!O44+ЮРИКИ!O44</f>
        <v>0</v>
      </c>
      <c r="P43" s="41">
        <f t="shared" si="16"/>
        <v>95.806406041093041</v>
      </c>
      <c r="Q43" s="40">
        <f t="shared" si="17"/>
        <v>3244790.3</v>
      </c>
      <c r="R43" s="51">
        <f>'ДОМА '!R44+ЮРИКИ!R43</f>
        <v>3108716.9700000007</v>
      </c>
      <c r="S43" s="41">
        <f>'ДОМА '!S44+ЮРИКИ!S43</f>
        <v>348934.70946307248</v>
      </c>
      <c r="T43" s="41">
        <f>'ДОМА '!T44+ЮРИКИ!T43</f>
        <v>1805375.1861153224</v>
      </c>
      <c r="U43" s="41">
        <f>'ДОМА '!U44+ЮРИКИ!U43</f>
        <v>617133.70542176103</v>
      </c>
      <c r="V43" s="41">
        <f>'ДОМА '!V44+ЮРИКИ!V43</f>
        <v>127017.71899984409</v>
      </c>
      <c r="W43" s="51">
        <f>'ДОМА '!W44+ЮРИКИ!W43</f>
        <v>210255.65</v>
      </c>
      <c r="X43" s="51">
        <f>'ДОМА '!X44+ЮРИКИ!X43</f>
        <v>0</v>
      </c>
      <c r="Y43" s="41">
        <f>'ДОМА '!Y44+ЮРИКИ!Y43</f>
        <v>0</v>
      </c>
      <c r="Z43" s="40">
        <f t="shared" si="6"/>
        <v>3108716.9699999997</v>
      </c>
      <c r="AA43" s="139">
        <f t="shared" si="18"/>
        <v>343372.59646291623</v>
      </c>
      <c r="AB43" s="54">
        <f t="shared" si="19"/>
        <v>1805375.1861153224</v>
      </c>
      <c r="AC43" s="54">
        <f t="shared" si="20"/>
        <v>617133.70542176103</v>
      </c>
      <c r="AD43" s="54">
        <f t="shared" si="7"/>
        <v>132579.83199999999</v>
      </c>
      <c r="AE43" s="54">
        <f t="shared" si="21"/>
        <v>210255.65</v>
      </c>
      <c r="AF43" s="54">
        <f t="shared" si="22"/>
        <v>0</v>
      </c>
      <c r="AG43" s="54"/>
      <c r="AH43" s="42">
        <f t="shared" si="23"/>
        <v>3108716.9699999997</v>
      </c>
      <c r="AI43" s="56">
        <f t="shared" si="24"/>
        <v>136073.33000000007</v>
      </c>
    </row>
    <row r="44" spans="1:35" x14ac:dyDescent="0.25">
      <c r="A44" s="31">
        <v>16</v>
      </c>
      <c r="B44" s="52">
        <f>'ДОМА '!B45+ЮРИКИ!B44</f>
        <v>10215.200000000001</v>
      </c>
      <c r="C44" s="33">
        <v>2.5</v>
      </c>
      <c r="D44" s="33">
        <v>10.24</v>
      </c>
      <c r="E44" s="33">
        <v>3</v>
      </c>
      <c r="F44" s="35">
        <v>0.71</v>
      </c>
      <c r="G44" s="35">
        <v>1.31</v>
      </c>
      <c r="H44" s="35"/>
      <c r="I44" s="51">
        <f>'ДОМА '!I45+ЮРИКИ!I44</f>
        <v>2282843.2899999996</v>
      </c>
      <c r="J44" s="41">
        <f>'ДОМА '!J45+ЮРИКИ!J44</f>
        <v>296660.29199999967</v>
      </c>
      <c r="K44" s="41">
        <f>'ДОМА '!K45+ЮРИКИ!K44</f>
        <v>1363045.26</v>
      </c>
      <c r="L44" s="41">
        <f>'ДОМА '!L45+ЮРИКИ!L44</f>
        <v>367747.19999999995</v>
      </c>
      <c r="M44" s="41">
        <f>'ДОМА '!M45+ЮРИКИ!M44</f>
        <v>94388.448000000004</v>
      </c>
      <c r="N44" s="41">
        <f>'ДОМА '!N45+ЮРИКИ!N44</f>
        <v>161002.08999999997</v>
      </c>
      <c r="O44" s="41">
        <f>'ДОМА '!O45+ЮРИКИ!O45</f>
        <v>0</v>
      </c>
      <c r="P44" s="41">
        <f t="shared" si="16"/>
        <v>97.913722759305159</v>
      </c>
      <c r="Q44" s="40">
        <f t="shared" si="17"/>
        <v>2282843.2899999996</v>
      </c>
      <c r="R44" s="51">
        <f>'ДОМА '!R45+ЮРИКИ!R44</f>
        <v>2235216.85</v>
      </c>
      <c r="S44" s="41">
        <f>'ДОМА '!S45+ЮРИКИ!S44</f>
        <v>289487.31151917815</v>
      </c>
      <c r="T44" s="41">
        <f>'ДОМА '!T45+ЮРИКИ!T44</f>
        <v>1334626.7570248768</v>
      </c>
      <c r="U44" s="41">
        <f>'ДОМА '!U45+ЮРИКИ!U44</f>
        <v>360016.91893046006</v>
      </c>
      <c r="V44" s="41">
        <f>'ДОМА '!V45+ЮРИКИ!V44</f>
        <v>92404.342525484753</v>
      </c>
      <c r="W44" s="51">
        <f>'ДОМА '!W45+ЮРИКИ!W44</f>
        <v>158681.51999999999</v>
      </c>
      <c r="X44" s="51">
        <f>'ДОМА '!X45+ЮРИКИ!X44</f>
        <v>0</v>
      </c>
      <c r="Y44" s="41">
        <f>'ДОМА '!Y45+ЮРИКИ!Y44</f>
        <v>0</v>
      </c>
      <c r="Z44" s="40">
        <f t="shared" si="6"/>
        <v>2235216.8499999996</v>
      </c>
      <c r="AA44" s="139">
        <f t="shared" si="18"/>
        <v>287503.20604466286</v>
      </c>
      <c r="AB44" s="54">
        <f t="shared" si="19"/>
        <v>1334626.7570248768</v>
      </c>
      <c r="AC44" s="54">
        <f t="shared" si="20"/>
        <v>360016.91893046006</v>
      </c>
      <c r="AD44" s="54">
        <f t="shared" si="7"/>
        <v>94388.448000000004</v>
      </c>
      <c r="AE44" s="54">
        <f t="shared" si="21"/>
        <v>158681.51999999999</v>
      </c>
      <c r="AF44" s="54">
        <f t="shared" si="22"/>
        <v>0</v>
      </c>
      <c r="AG44" s="54"/>
      <c r="AH44" s="42">
        <f t="shared" si="23"/>
        <v>2235216.8499999996</v>
      </c>
      <c r="AI44" s="56">
        <f t="shared" si="24"/>
        <v>47626.439999999944</v>
      </c>
    </row>
    <row r="45" spans="1:35" x14ac:dyDescent="0.25">
      <c r="A45" s="31">
        <v>17</v>
      </c>
      <c r="B45" s="52">
        <f>'ДОМА '!B46+ЮРИКИ!B45</f>
        <v>6596.1</v>
      </c>
      <c r="C45" s="33">
        <v>2.5</v>
      </c>
      <c r="D45" s="33">
        <v>10.41</v>
      </c>
      <c r="E45" s="33">
        <v>3</v>
      </c>
      <c r="F45" s="35">
        <v>0.71</v>
      </c>
      <c r="G45" s="35">
        <v>1.31</v>
      </c>
      <c r="H45" s="35"/>
      <c r="I45" s="51">
        <f>'ДОМА '!I46+ЮРИКИ!I45</f>
        <v>1467817.7800000003</v>
      </c>
      <c r="J45" s="41">
        <f>'ДОМА '!J46+ЮРИКИ!J45</f>
        <v>173347.79199999999</v>
      </c>
      <c r="K45" s="41">
        <f>'ДОМА '!K46+ЮРИКИ!K45</f>
        <v>873074.72399999981</v>
      </c>
      <c r="L45" s="41">
        <f>'ДОМА '!L46+ЮРИКИ!L45</f>
        <v>257247.90000000005</v>
      </c>
      <c r="M45" s="41">
        <f>'ДОМА '!M46+ЮРИКИ!M45</f>
        <v>60947.963999999993</v>
      </c>
      <c r="N45" s="41">
        <f>'ДОМА '!N46+ЮРИКИ!N45</f>
        <v>103199.4</v>
      </c>
      <c r="O45" s="41">
        <f>'ДОМА '!O46+ЮРИКИ!O46</f>
        <v>0</v>
      </c>
      <c r="P45" s="41">
        <f t="shared" si="16"/>
        <v>99.557905614142371</v>
      </c>
      <c r="Q45" s="40">
        <f t="shared" si="17"/>
        <v>1467817.7800000003</v>
      </c>
      <c r="R45" s="51">
        <f>'ДОМА '!R46+ЮРИКИ!R45</f>
        <v>1461328.6400000001</v>
      </c>
      <c r="S45" s="41">
        <f>'ДОМА '!S46+ЮРИКИ!S45</f>
        <v>172520.89542384187</v>
      </c>
      <c r="T45" s="41">
        <f>'ДОМА '!T46+ЮРИКИ!T45</f>
        <v>869197.31001642463</v>
      </c>
      <c r="U45" s="41">
        <f>'ДОМА '!U46+ЮРИКИ!U45</f>
        <v>256488.35443262037</v>
      </c>
      <c r="V45" s="41">
        <f>'ДОМА '!V46+ЮРИКИ!V45</f>
        <v>60768.010127113143</v>
      </c>
      <c r="W45" s="51">
        <f>'ДОМА '!W46+ЮРИКИ!W45</f>
        <v>102354.07000000002</v>
      </c>
      <c r="X45" s="51">
        <f>'ДОМА '!X46+ЮРИКИ!X45</f>
        <v>0</v>
      </c>
      <c r="Y45" s="41">
        <f>'ДОМА '!Y46+ЮРИКИ!Y45</f>
        <v>0</v>
      </c>
      <c r="Z45" s="40">
        <f t="shared" si="6"/>
        <v>1461328.6400000001</v>
      </c>
      <c r="AA45" s="139">
        <f t="shared" si="18"/>
        <v>172340.94155095518</v>
      </c>
      <c r="AB45" s="54">
        <f t="shared" si="19"/>
        <v>869197.31001642463</v>
      </c>
      <c r="AC45" s="54">
        <f t="shared" si="20"/>
        <v>256488.35443262037</v>
      </c>
      <c r="AD45" s="54">
        <f>M45</f>
        <v>60947.963999999993</v>
      </c>
      <c r="AE45" s="54">
        <f t="shared" si="21"/>
        <v>102354.07000000002</v>
      </c>
      <c r="AF45" s="54">
        <f t="shared" si="22"/>
        <v>0</v>
      </c>
      <c r="AG45" s="54"/>
      <c r="AH45" s="42">
        <f t="shared" si="23"/>
        <v>1461328.6400000001</v>
      </c>
      <c r="AI45" s="56">
        <f t="shared" si="24"/>
        <v>6489.1400000001304</v>
      </c>
    </row>
    <row r="46" spans="1:35" x14ac:dyDescent="0.25">
      <c r="A46" s="31" t="s">
        <v>38</v>
      </c>
      <c r="B46" s="52">
        <f>'ДОМА '!B47+ЮРИКИ!B46</f>
        <v>5546.6</v>
      </c>
      <c r="C46" s="33">
        <v>2.5</v>
      </c>
      <c r="D46" s="33">
        <v>10.34</v>
      </c>
      <c r="E46" s="33">
        <v>1.91</v>
      </c>
      <c r="F46" s="35">
        <v>0.71</v>
      </c>
      <c r="G46" s="35">
        <v>1.31</v>
      </c>
      <c r="H46" s="35"/>
      <c r="I46" s="51">
        <f>'ДОМА '!I47+ЮРИКИ!I46</f>
        <v>1151010.2100000004</v>
      </c>
      <c r="J46" s="41">
        <f>'ДОМА '!J47+ЮРИКИ!J46</f>
        <v>141814.04399999999</v>
      </c>
      <c r="K46" s="41">
        <f>'ДОМА '!K47+ЮРИКИ!K46</f>
        <v>771471.30000000016</v>
      </c>
      <c r="L46" s="41">
        <f>'ДОМА '!L47+ЮРИКИ!L46</f>
        <v>100504.39199999999</v>
      </c>
      <c r="M46" s="41">
        <f>'ДОМА '!M47+ЮРИКИ!M46</f>
        <v>51250.584000000003</v>
      </c>
      <c r="N46" s="41">
        <f>'ДОМА '!N47+ЮРИКИ!N46</f>
        <v>85969.89</v>
      </c>
      <c r="O46" s="41">
        <f>'ДОМА '!O47+ЮРИКИ!O47</f>
        <v>0</v>
      </c>
      <c r="P46" s="41">
        <f t="shared" si="16"/>
        <v>102.03380559065582</v>
      </c>
      <c r="Q46" s="40">
        <f t="shared" si="17"/>
        <v>1151010.2100000004</v>
      </c>
      <c r="R46" s="51">
        <f>'ДОМА '!R47+ЮРИКИ!R46</f>
        <v>1174419.5199999998</v>
      </c>
      <c r="S46" s="41">
        <f>'ДОМА '!S47+ЮРИКИ!S46</f>
        <v>144349.6968627015</v>
      </c>
      <c r="T46" s="41">
        <f>'ДОМА '!T47+ЮРИКИ!T46</f>
        <v>787139.9978952111</v>
      </c>
      <c r="U46" s="41">
        <f>'ДОМА '!U47+ЮРИКИ!U46</f>
        <v>102524.71189278603</v>
      </c>
      <c r="V46" s="41">
        <f>'ДОМА '!V47+ЮРИКИ!V46</f>
        <v>52280.81334930149</v>
      </c>
      <c r="W46" s="51">
        <f>'ДОМА '!W47+ЮРИКИ!W46</f>
        <v>88124.3</v>
      </c>
      <c r="X46" s="51">
        <f>'ДОМА '!X47+ЮРИКИ!X46</f>
        <v>0</v>
      </c>
      <c r="Y46" s="41">
        <f>'ДОМА '!Y47+ЮРИКИ!Y46</f>
        <v>0</v>
      </c>
      <c r="Z46" s="40">
        <f t="shared" si="6"/>
        <v>1174419.52</v>
      </c>
      <c r="AA46" s="139">
        <f t="shared" si="18"/>
        <v>145379.92621200287</v>
      </c>
      <c r="AB46" s="54">
        <f t="shared" si="19"/>
        <v>787139.9978952111</v>
      </c>
      <c r="AC46" s="54">
        <f t="shared" si="20"/>
        <v>102524.71189278603</v>
      </c>
      <c r="AD46" s="54">
        <f t="shared" si="7"/>
        <v>51250.584000000003</v>
      </c>
      <c r="AE46" s="54">
        <f t="shared" si="21"/>
        <v>88124.3</v>
      </c>
      <c r="AF46" s="54">
        <f t="shared" si="22"/>
        <v>0</v>
      </c>
      <c r="AG46" s="54"/>
      <c r="AH46" s="42">
        <f t="shared" si="23"/>
        <v>1174419.52</v>
      </c>
      <c r="AI46" s="56">
        <f t="shared" si="24"/>
        <v>-23409.30999999959</v>
      </c>
    </row>
    <row r="47" spans="1:35" x14ac:dyDescent="0.25">
      <c r="A47" s="32" t="s">
        <v>37</v>
      </c>
      <c r="B47" s="52">
        <f>'ДОМА '!B48+ЮРИКИ!B47</f>
        <v>56734.3</v>
      </c>
      <c r="C47" s="33"/>
      <c r="D47" s="34"/>
      <c r="E47" s="34"/>
      <c r="F47" s="35"/>
      <c r="G47" s="35"/>
      <c r="H47" s="35"/>
      <c r="I47" s="51">
        <f>'ДОМА '!I48+ЮРИКИ!I47</f>
        <v>13493437.059999999</v>
      </c>
      <c r="J47" s="41">
        <f>'ДОМА '!J48+ЮРИКИ!J47</f>
        <v>1554796.9539999994</v>
      </c>
      <c r="K47" s="41">
        <f>'ДОМА '!K48+ЮРИКИ!K47</f>
        <v>7397825.0399999982</v>
      </c>
      <c r="L47" s="41">
        <f>'ДОМА '!L48+ЮРИКИ!L47</f>
        <v>2276634.6</v>
      </c>
      <c r="M47" s="41">
        <f>'ДОМА '!M48+ЮРИКИ!M47</f>
        <v>519578.75200000004</v>
      </c>
      <c r="N47" s="41">
        <f>'ДОМА '!N48+ЮРИКИ!N47</f>
        <v>890230.15399999998</v>
      </c>
      <c r="O47" s="41">
        <f>'ДОМА '!O48+ЮРИКИ!O48</f>
        <v>854371.56</v>
      </c>
      <c r="P47" s="41">
        <f t="shared" si="16"/>
        <v>98.582269223553922</v>
      </c>
      <c r="Q47" s="40">
        <f t="shared" si="17"/>
        <v>13493437.059999999</v>
      </c>
      <c r="R47" s="51">
        <f>'ДОМА '!R48+ЮРИКИ!R47</f>
        <v>13302136.449999997</v>
      </c>
      <c r="S47" s="41">
        <f>'ДОМА '!S48+ЮРИКИ!S47</f>
        <v>1520663.0016334208</v>
      </c>
      <c r="T47" s="41">
        <f>'ДОМА '!T48+ЮРИКИ!T47</f>
        <v>7281894.8855676558</v>
      </c>
      <c r="U47" s="41">
        <f>'ДОМА '!U48+ЮРИКИ!U47</f>
        <v>2237914.295079547</v>
      </c>
      <c r="V47" s="41">
        <f>'ДОМА '!V48+ЮРИКИ!V47</f>
        <v>511630.68771937676</v>
      </c>
      <c r="W47" s="51">
        <f>'ДОМА '!W48+ЮРИКИ!W47</f>
        <v>866966.77999999991</v>
      </c>
      <c r="X47" s="51">
        <f>'ДОМА '!X48+ЮРИКИ!X47</f>
        <v>883066.8</v>
      </c>
      <c r="Y47" s="41">
        <f>'ДОМА '!Y48+ЮРИКИ!Y47</f>
        <v>0</v>
      </c>
      <c r="Z47" s="40">
        <f t="shared" si="6"/>
        <v>13302136.449999999</v>
      </c>
      <c r="AA47" s="55">
        <f t="shared" ref="AA47:AF47" si="25">SUM(AA41:AA46)</f>
        <v>1512714.937352797</v>
      </c>
      <c r="AB47" s="55">
        <f t="shared" si="25"/>
        <v>7281894.8855676558</v>
      </c>
      <c r="AC47" s="55">
        <f t="shared" si="25"/>
        <v>2237914.2950795465</v>
      </c>
      <c r="AD47" s="55">
        <f t="shared" si="7"/>
        <v>519578.75200000004</v>
      </c>
      <c r="AE47" s="55">
        <f t="shared" si="25"/>
        <v>866966.78000000014</v>
      </c>
      <c r="AF47" s="55">
        <f t="shared" si="25"/>
        <v>883066.8</v>
      </c>
      <c r="AG47" s="54"/>
      <c r="AH47" s="42">
        <f>SUM(AH41:AH46)</f>
        <v>13302136.449999999</v>
      </c>
      <c r="AI47" s="56">
        <f>SUM(AI41:AI46)</f>
        <v>191300.61000000057</v>
      </c>
    </row>
    <row r="48" spans="1:35" x14ac:dyDescent="0.25">
      <c r="A48" s="91" t="s">
        <v>40</v>
      </c>
      <c r="B48" s="75"/>
      <c r="C48" s="65"/>
      <c r="D48" s="65"/>
      <c r="E48" s="65"/>
      <c r="F48" s="65"/>
      <c r="G48" s="65"/>
      <c r="H48" s="65"/>
      <c r="I48" s="51"/>
      <c r="J48" s="51"/>
      <c r="K48" s="51"/>
      <c r="L48" s="51"/>
      <c r="M48" s="51"/>
      <c r="N48" s="51"/>
      <c r="O48" s="51"/>
      <c r="P48" s="51"/>
      <c r="Q48" s="87"/>
      <c r="R48" s="51"/>
      <c r="S48" s="51"/>
      <c r="T48" s="51"/>
      <c r="U48" s="51"/>
      <c r="V48" s="149"/>
      <c r="W48" s="51"/>
      <c r="X48" s="51"/>
      <c r="Y48" s="41">
        <f>'ДОМА '!Y49+ЮРИКИ!Y48</f>
        <v>0</v>
      </c>
      <c r="Z48" s="88"/>
      <c r="AA48" s="88"/>
      <c r="AB48" s="88"/>
      <c r="AC48" s="88"/>
      <c r="AD48" s="140"/>
      <c r="AE48" s="88"/>
      <c r="AF48" s="88"/>
      <c r="AG48" s="88"/>
      <c r="AH48" s="88"/>
      <c r="AI48" s="88"/>
    </row>
    <row r="49" spans="1:35" x14ac:dyDescent="0.25">
      <c r="A49" s="31">
        <v>2</v>
      </c>
      <c r="B49" s="52">
        <f>'ДОМА '!B50+ЮРИКИ!B49</f>
        <v>15236.7</v>
      </c>
      <c r="C49" s="33">
        <v>2.5</v>
      </c>
      <c r="D49" s="33">
        <v>10.16</v>
      </c>
      <c r="E49" s="33">
        <v>3</v>
      </c>
      <c r="F49" s="35">
        <v>0.71</v>
      </c>
      <c r="G49" s="35">
        <v>1.31</v>
      </c>
      <c r="H49" s="35"/>
      <c r="I49" s="51">
        <f>'ДОМА '!I50+ЮРИКИ!I49</f>
        <v>3356869.4699999997</v>
      </c>
      <c r="J49" s="41">
        <f>'ДОМА '!J50+ЮРИКИ!J49</f>
        <v>417452.86800000025</v>
      </c>
      <c r="K49" s="41">
        <f>'ДОМА '!K50+ЮРИКИ!K49</f>
        <v>1986279.264</v>
      </c>
      <c r="L49" s="41">
        <f>'ДОМА '!L50+ЮРИКИ!L49</f>
        <v>575947.26000000013</v>
      </c>
      <c r="M49" s="41">
        <f>'ДОМА '!M50+ЮРИКИ!M49</f>
        <v>140787.10799999998</v>
      </c>
      <c r="N49" s="41">
        <f>'ДОМА '!N50+ЮРИКИ!N49</f>
        <v>236402.97</v>
      </c>
      <c r="O49" s="41">
        <f>'ДОМА '!O50+ЮРИКИ!O50</f>
        <v>0</v>
      </c>
      <c r="P49" s="41">
        <f>R49/I49*100</f>
        <v>97.842531243849649</v>
      </c>
      <c r="Q49" s="40">
        <f>I49</f>
        <v>3356869.4699999997</v>
      </c>
      <c r="R49" s="51">
        <f>'ДОМА '!R50+ЮРИКИ!R49</f>
        <v>3284446.06</v>
      </c>
      <c r="S49" s="41">
        <f>'ДОМА '!S50+ЮРИКИ!S49</f>
        <v>407634.7906885019</v>
      </c>
      <c r="T49" s="41">
        <f>'ДОМА '!T50+ЮРИКИ!T49</f>
        <v>1943309.4075203179</v>
      </c>
      <c r="U49" s="41">
        <f>'ДОМА '!U50+ЮРИКИ!U49</f>
        <v>563588.76840362675</v>
      </c>
      <c r="V49" s="41">
        <f>'ДОМА '!V50+ЮРИКИ!V49</f>
        <v>137766.14338755322</v>
      </c>
      <c r="W49" s="51">
        <f>'ДОМА '!W50+ЮРИКИ!W49</f>
        <v>232146.95</v>
      </c>
      <c r="X49" s="51">
        <f>'ДОМА '!X50+ЮРИКИ!X49</f>
        <v>0</v>
      </c>
      <c r="Y49" s="41">
        <f>'ДОМА '!Y50+ЮРИКИ!Y49</f>
        <v>0</v>
      </c>
      <c r="Z49" s="40">
        <f>SUM(S49:Y49)</f>
        <v>3284446.0600000005</v>
      </c>
      <c r="AA49" s="139">
        <f>Z49-AB49-AC49-AD49-AE49-AF49</f>
        <v>404613.82607605582</v>
      </c>
      <c r="AB49" s="54">
        <f t="shared" ref="AB49:AF52" si="26">T49</f>
        <v>1943309.4075203179</v>
      </c>
      <c r="AC49" s="54">
        <f t="shared" si="26"/>
        <v>563588.76840362675</v>
      </c>
      <c r="AD49" s="54">
        <f t="shared" si="7"/>
        <v>140787.10799999998</v>
      </c>
      <c r="AE49" s="54">
        <f t="shared" si="26"/>
        <v>232146.95</v>
      </c>
      <c r="AF49" s="54">
        <f t="shared" si="26"/>
        <v>0</v>
      </c>
      <c r="AG49" s="54"/>
      <c r="AH49" s="42">
        <f>SUM(AA49:AG49)</f>
        <v>3284446.0600000005</v>
      </c>
      <c r="AI49" s="56">
        <f>I49-Z49</f>
        <v>72423.409999999218</v>
      </c>
    </row>
    <row r="50" spans="1:35" x14ac:dyDescent="0.25">
      <c r="A50" s="31">
        <v>14</v>
      </c>
      <c r="B50" s="52">
        <f>'ДОМА '!B51+ЮРИКИ!B50</f>
        <v>9546.5</v>
      </c>
      <c r="C50" s="33">
        <v>2.5</v>
      </c>
      <c r="D50" s="33">
        <v>10.35</v>
      </c>
      <c r="E50" s="33">
        <v>3</v>
      </c>
      <c r="F50" s="35">
        <v>0.71</v>
      </c>
      <c r="G50" s="35">
        <v>1.31</v>
      </c>
      <c r="H50" s="35"/>
      <c r="I50" s="51">
        <f>'ДОМА '!I51+ЮРИКИ!I50</f>
        <v>2013484.9100000006</v>
      </c>
      <c r="J50" s="41">
        <f>'ДОМА '!J51+ЮРИКИ!J50</f>
        <v>265629.69000000012</v>
      </c>
      <c r="K50" s="41">
        <f>'ДОМА '!K51+ЮРИКИ!K50</f>
        <v>1195970.5800000003</v>
      </c>
      <c r="L50" s="41">
        <f>'ДОМА '!L51+ЮРИКИ!L50</f>
        <v>324737.47500000003</v>
      </c>
      <c r="M50" s="41">
        <f>'ДОМА '!M51+ЮРИКИ!M50</f>
        <v>84761.985000000001</v>
      </c>
      <c r="N50" s="41">
        <f>'ДОМА '!N51+ЮРИКИ!N50</f>
        <v>142385.17999999996</v>
      </c>
      <c r="O50" s="41">
        <f>'ДОМА '!O51+ЮРИКИ!O51</f>
        <v>0</v>
      </c>
      <c r="P50" s="41">
        <f>R50/I50*100</f>
        <v>97.506020544251285</v>
      </c>
      <c r="Q50" s="40">
        <f>I50</f>
        <v>2013484.9100000006</v>
      </c>
      <c r="R50" s="51">
        <f>'ДОМА '!R51+ЮРИКИ!R50</f>
        <v>1963269.01</v>
      </c>
      <c r="S50" s="41">
        <f>'ДОМА '!S51+ЮРИКИ!S50</f>
        <v>260882.53780798946</v>
      </c>
      <c r="T50" s="41">
        <f>'ДОМА '!T51+ЮРИКИ!T50</f>
        <v>1164559.7035858438</v>
      </c>
      <c r="U50" s="41">
        <f>'ДОМА '!U51+ЮРИКИ!U50</f>
        <v>316335.7549430622</v>
      </c>
      <c r="V50" s="41">
        <f>'ДОМА '!V51+ЮРИКИ!V50</f>
        <v>82568.993663104367</v>
      </c>
      <c r="W50" s="51">
        <f>'ДОМА '!W51+ЮРИКИ!W50</f>
        <v>138922.01999999999</v>
      </c>
      <c r="X50" s="51">
        <f>'ДОМА '!X51+ЮРИКИ!X50</f>
        <v>0</v>
      </c>
      <c r="Y50" s="41">
        <f>'ДОМА '!Y51+ЮРИКИ!Y50</f>
        <v>0</v>
      </c>
      <c r="Z50" s="40">
        <f>SUM(S50:Y50)</f>
        <v>1963269.0099999998</v>
      </c>
      <c r="AA50" s="139">
        <f>Z50-AB50-AC50-AD50-AE50-AF50</f>
        <v>258689.54647109381</v>
      </c>
      <c r="AB50" s="54">
        <f t="shared" si="26"/>
        <v>1164559.7035858438</v>
      </c>
      <c r="AC50" s="54">
        <f t="shared" si="26"/>
        <v>316335.7549430622</v>
      </c>
      <c r="AD50" s="54">
        <f t="shared" si="7"/>
        <v>84761.985000000001</v>
      </c>
      <c r="AE50" s="54">
        <f t="shared" si="26"/>
        <v>138922.01999999999</v>
      </c>
      <c r="AF50" s="54">
        <f t="shared" si="26"/>
        <v>0</v>
      </c>
      <c r="AG50" s="54"/>
      <c r="AH50" s="42">
        <f>SUM(AA50:AG50)</f>
        <v>1963269.01</v>
      </c>
      <c r="AI50" s="56">
        <f>I50-Z50</f>
        <v>50215.900000000838</v>
      </c>
    </row>
    <row r="51" spans="1:35" x14ac:dyDescent="0.25">
      <c r="A51" s="31">
        <v>6</v>
      </c>
      <c r="B51" s="52">
        <f>'ДОМА '!B52+ЮРИКИ!B51</f>
        <v>8002.8</v>
      </c>
      <c r="C51" s="33">
        <v>2.5</v>
      </c>
      <c r="D51" s="33">
        <v>9.9600000000000009</v>
      </c>
      <c r="E51" s="33">
        <v>3</v>
      </c>
      <c r="F51" s="35">
        <v>0.71</v>
      </c>
      <c r="G51" s="35">
        <v>1.31</v>
      </c>
      <c r="H51" s="35"/>
      <c r="I51" s="51">
        <f>'ДОМА '!I52+ЮРИКИ!I51</f>
        <v>1831128.7049999996</v>
      </c>
      <c r="J51" s="41">
        <f>'ДОМА '!J52+ЮРИКИ!J51</f>
        <v>192817.90000000017</v>
      </c>
      <c r="K51" s="41">
        <f>'ДОМА '!K52+ЮРИКИ!K51</f>
        <v>1126082.5560000003</v>
      </c>
      <c r="L51" s="41">
        <f>'ДОМА '!L52+ЮРИКИ!L51</f>
        <v>303543.522</v>
      </c>
      <c r="M51" s="41">
        <f>'ДОМА '!M52+ЮРИКИ!M51</f>
        <v>77393.547000000006</v>
      </c>
      <c r="N51" s="41">
        <f>'ДОМА '!N52+ЮРИКИ!N51</f>
        <v>131291.17999999996</v>
      </c>
      <c r="O51" s="41">
        <f>'ДОМА '!O52+ЮРИКИ!O52</f>
        <v>0</v>
      </c>
      <c r="P51" s="41">
        <f>R51/I51*100</f>
        <v>97.666899935359837</v>
      </c>
      <c r="Q51" s="40">
        <f>I51</f>
        <v>1831128.7049999996</v>
      </c>
      <c r="R51" s="51">
        <f>'ДОМА '!R52+ЮРИКИ!R51</f>
        <v>1788406.6400000001</v>
      </c>
      <c r="S51" s="41">
        <f>'ДОМА '!S52+ЮРИКИ!S51</f>
        <v>193714.29234249092</v>
      </c>
      <c r="T51" s="41">
        <f>'ДОМА '!T52+ЮРИКИ!T51</f>
        <v>1095707.3838248055</v>
      </c>
      <c r="U51" s="41">
        <f>'ДОМА '!U52+ЮРИКИ!U51</f>
        <v>295059.46933371114</v>
      </c>
      <c r="V51" s="41">
        <f>'ДОМА '!V52+ЮРИКИ!V51</f>
        <v>75039.434498992545</v>
      </c>
      <c r="W51" s="51">
        <f>'ДОМА '!W52+ЮРИКИ!W51</f>
        <v>128886.06</v>
      </c>
      <c r="X51" s="51">
        <f>'ДОМА '!X52+ЮРИКИ!X51</f>
        <v>0</v>
      </c>
      <c r="Y51" s="41">
        <f>'ДОМА '!Y52+ЮРИКИ!Y51</f>
        <v>0</v>
      </c>
      <c r="Z51" s="40">
        <f>SUM(S51:Y51)</f>
        <v>1788406.6400000001</v>
      </c>
      <c r="AA51" s="139">
        <f>Z51-AB51-AC51-AD51-AE51-AF51</f>
        <v>191360.17984148348</v>
      </c>
      <c r="AB51" s="54">
        <f t="shared" si="26"/>
        <v>1095707.3838248055</v>
      </c>
      <c r="AC51" s="54">
        <f t="shared" si="26"/>
        <v>295059.46933371114</v>
      </c>
      <c r="AD51" s="54">
        <f t="shared" si="7"/>
        <v>77393.547000000006</v>
      </c>
      <c r="AE51" s="54">
        <f t="shared" si="26"/>
        <v>128886.06</v>
      </c>
      <c r="AF51" s="54">
        <f t="shared" si="26"/>
        <v>0</v>
      </c>
      <c r="AG51" s="54"/>
      <c r="AH51" s="42">
        <f>SUM(AA51:AG51)</f>
        <v>1788406.6400000001</v>
      </c>
      <c r="AI51" s="56">
        <f>I51-Z51</f>
        <v>42722.064999999478</v>
      </c>
    </row>
    <row r="52" spans="1:35" x14ac:dyDescent="0.25">
      <c r="A52" s="31">
        <v>24</v>
      </c>
      <c r="B52" s="52">
        <f>'ДОМА '!B53+ЮРИКИ!B52</f>
        <v>3984.4</v>
      </c>
      <c r="C52" s="33">
        <v>2.5</v>
      </c>
      <c r="D52" s="33">
        <v>11.05</v>
      </c>
      <c r="E52" s="33">
        <v>3</v>
      </c>
      <c r="F52" s="35">
        <v>0.71</v>
      </c>
      <c r="G52" s="35">
        <v>1.31</v>
      </c>
      <c r="H52" s="35"/>
      <c r="I52" s="51">
        <f>'ДОМА '!I53+ЮРИКИ!I52</f>
        <v>926025.63000000012</v>
      </c>
      <c r="J52" s="41">
        <f>'ДОМА '!J53+ЮРИКИ!J52</f>
        <v>108022.73439999994</v>
      </c>
      <c r="K52" s="41">
        <f>'ДОМА '!K53+ЮРИКИ!K52</f>
        <v>585868.33440000005</v>
      </c>
      <c r="L52" s="41">
        <f>'ДОМА '!L53+ЮРИКИ!L52</f>
        <v>131628.91500000004</v>
      </c>
      <c r="M52" s="41">
        <f>'ДОМА '!M53+ЮРИКИ!M52</f>
        <v>36856.096199999993</v>
      </c>
      <c r="N52" s="41">
        <f>'ДОМА '!N53+ЮРИКИ!N52</f>
        <v>63649.549999999988</v>
      </c>
      <c r="O52" s="41">
        <f>'ДОМА '!O53+ЮРИКИ!O53</f>
        <v>0</v>
      </c>
      <c r="P52" s="41">
        <f>R52/I52*100</f>
        <v>95.505518567558411</v>
      </c>
      <c r="Q52" s="40">
        <f>I52</f>
        <v>926025.63000000012</v>
      </c>
      <c r="R52" s="51">
        <f>'ДОМА '!R53+ЮРИКИ!R52</f>
        <v>884405.57999999984</v>
      </c>
      <c r="S52" s="41">
        <f>'ДОМА '!S53+ЮРИКИ!S52</f>
        <v>102999.62034018947</v>
      </c>
      <c r="T52" s="41">
        <f>'ДОМА '!T53+ЮРИКИ!T52</f>
        <v>559549.69694391382</v>
      </c>
      <c r="U52" s="41">
        <f>'ДОМА '!U53+ЮРИКИ!U52</f>
        <v>125715.82243429434</v>
      </c>
      <c r="V52" s="41">
        <f>'ДОМА '!V53+ЮРИКИ!V52</f>
        <v>35200.430281602421</v>
      </c>
      <c r="W52" s="51">
        <f>'ДОМА '!W53+ЮРИКИ!W52</f>
        <v>60940.009999999995</v>
      </c>
      <c r="X52" s="51">
        <f>'ДОМА '!X53+ЮРИКИ!X52</f>
        <v>0</v>
      </c>
      <c r="Y52" s="41">
        <f>'ДОМА '!Y53+ЮРИКИ!Y52</f>
        <v>0</v>
      </c>
      <c r="Z52" s="40">
        <f>SUM(S52:Y52)</f>
        <v>884405.58000000007</v>
      </c>
      <c r="AA52" s="139">
        <f>Z52-AB52-AC52-AD52-AE52-AF52</f>
        <v>101343.95442179193</v>
      </c>
      <c r="AB52" s="54">
        <f t="shared" si="26"/>
        <v>559549.69694391382</v>
      </c>
      <c r="AC52" s="54">
        <f t="shared" si="26"/>
        <v>125715.82243429434</v>
      </c>
      <c r="AD52" s="54">
        <f t="shared" si="7"/>
        <v>36856.096199999993</v>
      </c>
      <c r="AE52" s="54">
        <f t="shared" si="26"/>
        <v>60940.009999999995</v>
      </c>
      <c r="AF52" s="54">
        <f t="shared" si="26"/>
        <v>0</v>
      </c>
      <c r="AG52" s="54"/>
      <c r="AH52" s="42">
        <f>SUM(AA52:AG52)</f>
        <v>884405.58000000019</v>
      </c>
      <c r="AI52" s="56">
        <f>I52-Z52</f>
        <v>41620.050000000047</v>
      </c>
    </row>
    <row r="53" spans="1:35" x14ac:dyDescent="0.25">
      <c r="A53" s="32" t="s">
        <v>37</v>
      </c>
      <c r="B53" s="52">
        <f>'ДОМА '!B54+ЮРИКИ!B53</f>
        <v>36770.400000000001</v>
      </c>
      <c r="C53" s="33"/>
      <c r="D53" s="34"/>
      <c r="E53" s="34"/>
      <c r="F53" s="35"/>
      <c r="G53" s="35"/>
      <c r="H53" s="35"/>
      <c r="I53" s="51">
        <f>'ДОМА '!I54+ЮРИКИ!I53</f>
        <v>8127508.7149999999</v>
      </c>
      <c r="J53" s="41">
        <f>'ДОМА '!J54+ЮРИКИ!J53</f>
        <v>983923.19240000029</v>
      </c>
      <c r="K53" s="41">
        <f>'ДОМА '!K54+ЮРИКИ!K53</f>
        <v>4894200.7343999995</v>
      </c>
      <c r="L53" s="41">
        <f>'ДОМА '!L54+ЮРИКИ!L53</f>
        <v>1335857.1719999996</v>
      </c>
      <c r="M53" s="41">
        <f>'ДОМА '!M54+ЮРИКИ!M53</f>
        <v>339798.73620000004</v>
      </c>
      <c r="N53" s="41">
        <f>'ДОМА '!N54+ЮРИКИ!N53</f>
        <v>573728.88</v>
      </c>
      <c r="O53" s="41">
        <f>'ДОМА '!O54+ЮРИКИ!O54</f>
        <v>0</v>
      </c>
      <c r="P53" s="41">
        <f>R53/I53*100</f>
        <v>97.453322632333837</v>
      </c>
      <c r="Q53" s="40">
        <f>I53</f>
        <v>8127508.7149999999</v>
      </c>
      <c r="R53" s="51">
        <f>'ДОМА '!R54+ЮРИКИ!R53</f>
        <v>7920527.29</v>
      </c>
      <c r="S53" s="41">
        <f>'ДОМА '!S54+ЮРИКИ!S53</f>
        <v>965231.24117917207</v>
      </c>
      <c r="T53" s="41">
        <f>'ДОМА '!T54+ЮРИКИ!T53</f>
        <v>4763126.1918748813</v>
      </c>
      <c r="U53" s="41">
        <f>'ДОМА '!U54+ЮРИКИ!U53</f>
        <v>1300699.8151146946</v>
      </c>
      <c r="V53" s="41">
        <f>'ДОМА '!V54+ЮРИКИ!V53</f>
        <v>330575.00183125259</v>
      </c>
      <c r="W53" s="51">
        <f>'ДОМА '!W54+ЮРИКИ!W53</f>
        <v>560895.04</v>
      </c>
      <c r="X53" s="51">
        <f>'ДОМА '!X54+ЮРИКИ!X53</f>
        <v>0</v>
      </c>
      <c r="Y53" s="41">
        <f>'ДОМА '!Y54+ЮРИКИ!Y53</f>
        <v>0</v>
      </c>
      <c r="Z53" s="40">
        <f t="shared" ref="Z53:AF53" si="27">SUM(Z49:Z52)</f>
        <v>7920527.290000001</v>
      </c>
      <c r="AA53" s="55">
        <f t="shared" si="27"/>
        <v>956007.50681042508</v>
      </c>
      <c r="AB53" s="55">
        <f t="shared" si="27"/>
        <v>4763126.1918748813</v>
      </c>
      <c r="AC53" s="55">
        <f t="shared" si="27"/>
        <v>1300699.8151146944</v>
      </c>
      <c r="AD53" s="54">
        <f t="shared" si="7"/>
        <v>339798.73620000004</v>
      </c>
      <c r="AE53" s="55">
        <f t="shared" si="27"/>
        <v>560895.03999999992</v>
      </c>
      <c r="AF53" s="55">
        <f t="shared" si="27"/>
        <v>0</v>
      </c>
      <c r="AG53" s="54"/>
      <c r="AH53" s="42">
        <f>SUM(AH49:AH52)</f>
        <v>7920527.290000001</v>
      </c>
      <c r="AI53" s="56">
        <f>SUM(AI49:AI52)</f>
        <v>206981.42499999958</v>
      </c>
    </row>
    <row r="54" spans="1:35" x14ac:dyDescent="0.25">
      <c r="A54" s="90" t="s">
        <v>41</v>
      </c>
      <c r="B54" s="75"/>
      <c r="C54" s="65"/>
      <c r="D54" s="65"/>
      <c r="E54" s="65"/>
      <c r="F54" s="65"/>
      <c r="G54" s="65"/>
      <c r="H54" s="65" t="s">
        <v>59</v>
      </c>
      <c r="I54" s="51"/>
      <c r="J54" s="51"/>
      <c r="K54" s="51"/>
      <c r="L54" s="51"/>
      <c r="M54" s="51"/>
      <c r="N54" s="51"/>
      <c r="O54" s="51"/>
      <c r="P54" s="51"/>
      <c r="Q54" s="87"/>
      <c r="R54" s="51"/>
      <c r="S54" s="51"/>
      <c r="T54" s="51"/>
      <c r="U54" s="51">
        <f>'ДОМА '!U55+ЮРИКИ!U54</f>
        <v>0</v>
      </c>
      <c r="V54" s="149"/>
      <c r="W54" s="51"/>
      <c r="X54" s="51"/>
      <c r="Y54" s="41">
        <f>'ДОМА '!Y55+ЮРИКИ!Y54</f>
        <v>0</v>
      </c>
      <c r="Z54" s="88"/>
      <c r="AA54" s="88"/>
      <c r="AB54" s="88"/>
      <c r="AC54" s="88"/>
      <c r="AD54" s="140"/>
      <c r="AE54" s="88"/>
      <c r="AF54" s="88"/>
      <c r="AG54" s="88"/>
      <c r="AH54" s="88"/>
      <c r="AI54" s="88"/>
    </row>
    <row r="55" spans="1:35" x14ac:dyDescent="0.25">
      <c r="A55" s="31">
        <v>15</v>
      </c>
      <c r="B55" s="52">
        <f>'ДОМА '!B56+ЮРИКИ!B55</f>
        <v>3381.5</v>
      </c>
      <c r="C55" s="33">
        <v>2.5</v>
      </c>
      <c r="D55" s="33">
        <v>12.31</v>
      </c>
      <c r="E55" s="33">
        <v>3</v>
      </c>
      <c r="F55" s="35">
        <v>0.71</v>
      </c>
      <c r="G55" s="35">
        <v>1.31</v>
      </c>
      <c r="H55" s="35">
        <v>0</v>
      </c>
      <c r="I55" s="51">
        <f>'ДОМА '!I56+ЮРИКИ!I55</f>
        <v>1154194.1299999997</v>
      </c>
      <c r="J55" s="41">
        <f>'ДОМА '!J56+ЮРИКИ!J55</f>
        <v>111026.21400000009</v>
      </c>
      <c r="K55" s="41">
        <f>'ДОМА '!K56+ЮРИКИ!K55</f>
        <v>552959.61600000004</v>
      </c>
      <c r="L55" s="41">
        <f>'ДОМА '!L56+ЮРИКИ!L55</f>
        <v>405780</v>
      </c>
      <c r="M55" s="41">
        <f>'ДОМА '!M56+ЮРИКИ!M55</f>
        <v>31245.060000000005</v>
      </c>
      <c r="N55" s="41">
        <f>'ДОМА '!N56+ЮРИКИ!N55</f>
        <v>53183.240000000013</v>
      </c>
      <c r="O55" s="41">
        <f>'ДОМА '!O56+ЮРИКИ!O56</f>
        <v>0</v>
      </c>
      <c r="P55" s="41">
        <f t="shared" ref="P55:P67" si="28">R55/I55*100</f>
        <v>90.420757901445938</v>
      </c>
      <c r="Q55" s="40">
        <f t="shared" ref="Q55:Q67" si="29">I55</f>
        <v>1154194.1299999997</v>
      </c>
      <c r="R55" s="51">
        <f>'ДОМА '!R56+ЮРИКИ!R55</f>
        <v>1043631.0799999998</v>
      </c>
      <c r="S55" s="41">
        <f>'ДОМА '!S56+ЮРИКИ!S55</f>
        <v>96882.515981583681</v>
      </c>
      <c r="T55" s="41">
        <f>'ДОМА '!T56+ЮРИКИ!T55</f>
        <v>500178.83488604875</v>
      </c>
      <c r="U55" s="41">
        <f>'ДОМА '!U56+ЮРИКИ!U55</f>
        <v>367985.78378121398</v>
      </c>
      <c r="V55" s="41">
        <f>'ДОМА '!V56+ЮРИКИ!V55</f>
        <v>28334.905351153477</v>
      </c>
      <c r="W55" s="51">
        <f>'ДОМА '!W56+ЮРИКИ!W55</f>
        <v>50249.040000000008</v>
      </c>
      <c r="X55" s="51">
        <f>'ДОМА '!X56+ЮРИКИ!X55</f>
        <v>0</v>
      </c>
      <c r="Y55" s="41">
        <f>'ДОМА '!Y56+ЮРИКИ!Y55</f>
        <v>0</v>
      </c>
      <c r="Z55" s="40">
        <f>SUM(S55:Y55)</f>
        <v>1043631.08</v>
      </c>
      <c r="AA55" s="139">
        <f t="shared" ref="AA55:AA66" si="30">Z55-AB55-AC55-AD55-AE55-AF55</f>
        <v>93972.361332737171</v>
      </c>
      <c r="AB55" s="54">
        <f t="shared" ref="AB55:AB66" si="31">T55</f>
        <v>500178.83488604875</v>
      </c>
      <c r="AC55" s="54">
        <f t="shared" ref="AC55:AC66" si="32">U55</f>
        <v>367985.78378121398</v>
      </c>
      <c r="AD55" s="54">
        <f t="shared" si="7"/>
        <v>31245.060000000005</v>
      </c>
      <c r="AE55" s="54">
        <f t="shared" ref="AE55:AE66" si="33">W55</f>
        <v>50249.040000000008</v>
      </c>
      <c r="AF55" s="54">
        <f t="shared" ref="AF55:AF66" si="34">X55</f>
        <v>0</v>
      </c>
      <c r="AG55" s="54"/>
      <c r="AH55" s="42">
        <f t="shared" ref="AH55:AH66" si="35">SUM(AA55:AG55)</f>
        <v>1043631.0800000001</v>
      </c>
      <c r="AI55" s="56">
        <f t="shared" ref="AI55:AI66" si="36">I55-Z55</f>
        <v>110563.0499999997</v>
      </c>
    </row>
    <row r="56" spans="1:35" x14ac:dyDescent="0.25">
      <c r="A56" s="31">
        <v>17</v>
      </c>
      <c r="B56" s="52">
        <f>'ДОМА '!B57+ЮРИКИ!B56</f>
        <v>4406.2</v>
      </c>
      <c r="C56" s="33">
        <v>2.5</v>
      </c>
      <c r="D56" s="33">
        <v>12.32</v>
      </c>
      <c r="E56" s="33">
        <v>6.95</v>
      </c>
      <c r="F56" s="35">
        <v>0.71</v>
      </c>
      <c r="G56" s="35">
        <v>1.31</v>
      </c>
      <c r="H56" s="35">
        <v>0</v>
      </c>
      <c r="I56" s="51">
        <f>'ДОМА '!I57+ЮРИКИ!I56</f>
        <v>1050777.72</v>
      </c>
      <c r="J56" s="41">
        <f>'ДОМА '!J57+ЮРИКИ!J56</f>
        <v>-23935.660000000054</v>
      </c>
      <c r="K56" s="41">
        <f>'ДОМА '!K57+ЮРИКИ!K56</f>
        <v>549113.46000000008</v>
      </c>
      <c r="L56" s="41">
        <f>'ДОМА '!L57+ЮРИКИ!L56</f>
        <v>446780</v>
      </c>
      <c r="M56" s="41">
        <f>'ДОМА '!M57+ЮРИКИ!M56</f>
        <v>34402.06</v>
      </c>
      <c r="N56" s="41">
        <f>'ДОМА '!N57+ЮРИКИ!N56</f>
        <v>44417.86</v>
      </c>
      <c r="O56" s="41">
        <f>'ДОМА '!O57+ЮРИКИ!O57</f>
        <v>0</v>
      </c>
      <c r="P56" s="41">
        <f t="shared" si="28"/>
        <v>89.043819848026473</v>
      </c>
      <c r="Q56" s="40">
        <f t="shared" si="29"/>
        <v>1050777.72</v>
      </c>
      <c r="R56" s="51">
        <f>'ДОМА '!R57+ЮРИКИ!R56</f>
        <v>935652.62</v>
      </c>
      <c r="S56" s="41">
        <f>'ДОМА '!S57+ЮРИКИ!S56</f>
        <v>-35673.939271641022</v>
      </c>
      <c r="T56" s="41">
        <f>'ДОМА '!T57+ЮРИКИ!T56</f>
        <v>494340.66976099217</v>
      </c>
      <c r="U56" s="41">
        <f>'ДОМА '!U57+ЮРИКИ!U56</f>
        <v>405379.55386318377</v>
      </c>
      <c r="V56" s="41">
        <f>'ДОМА '!V57+ЮРИКИ!V56</f>
        <v>31214.225647465148</v>
      </c>
      <c r="W56" s="51">
        <f>'ДОМА '!W57+ЮРИКИ!W56</f>
        <v>40392.11</v>
      </c>
      <c r="X56" s="51">
        <f>'ДОМА '!X57+ЮРИКИ!X56</f>
        <v>0</v>
      </c>
      <c r="Y56" s="41">
        <f>'ДОМА '!Y57+ЮРИКИ!Y56</f>
        <v>0</v>
      </c>
      <c r="Z56" s="40">
        <f t="shared" ref="Z56:Z66" si="37">SUM(S56:Y56)</f>
        <v>935652.62</v>
      </c>
      <c r="AA56" s="139">
        <f t="shared" si="30"/>
        <v>-38861.773624175941</v>
      </c>
      <c r="AB56" s="54">
        <f t="shared" si="31"/>
        <v>494340.66976099217</v>
      </c>
      <c r="AC56" s="54">
        <f t="shared" si="32"/>
        <v>405379.55386318377</v>
      </c>
      <c r="AD56" s="54">
        <f t="shared" si="7"/>
        <v>34402.06</v>
      </c>
      <c r="AE56" s="54">
        <f t="shared" si="33"/>
        <v>40392.11</v>
      </c>
      <c r="AF56" s="54">
        <f t="shared" si="34"/>
        <v>0</v>
      </c>
      <c r="AG56" s="54"/>
      <c r="AH56" s="42">
        <f t="shared" si="35"/>
        <v>935652.62</v>
      </c>
      <c r="AI56" s="56">
        <f t="shared" si="36"/>
        <v>115125.09999999998</v>
      </c>
    </row>
    <row r="57" spans="1:35" x14ac:dyDescent="0.25">
      <c r="A57" s="31">
        <v>18</v>
      </c>
      <c r="B57" s="52">
        <f>'ДОМА '!B58+ЮРИКИ!B57</f>
        <v>6168.2</v>
      </c>
      <c r="C57" s="33">
        <v>2.68</v>
      </c>
      <c r="D57" s="33">
        <v>10.199999999999999</v>
      </c>
      <c r="E57" s="33">
        <v>3</v>
      </c>
      <c r="F57" s="35">
        <v>0.71</v>
      </c>
      <c r="G57" s="35">
        <v>1.31</v>
      </c>
      <c r="H57" s="35">
        <v>5.51</v>
      </c>
      <c r="I57" s="51">
        <f>'ДОМА '!I58+ЮРИКИ!I57</f>
        <v>1904119.1599999997</v>
      </c>
      <c r="J57" s="41">
        <f>'ДОМА '!J58+ЮРИКИ!J57</f>
        <v>207698.13600000006</v>
      </c>
      <c r="K57" s="41">
        <f>'ДОМА '!K58+ЮРИКИ!K57</f>
        <v>795919.2</v>
      </c>
      <c r="L57" s="41">
        <f>'ДОМА '!L58+ЮРИКИ!L57</f>
        <v>264745.98599999998</v>
      </c>
      <c r="M57" s="41">
        <f>'ДОМА '!M58+ЮРИКИ!M57</f>
        <v>56783.958000000013</v>
      </c>
      <c r="N57" s="41">
        <f>'ДОМА '!N58+ЮРИКИ!N57</f>
        <v>205014.91999999998</v>
      </c>
      <c r="O57" s="41">
        <f>'ДОМА '!O58+ЮРИКИ!O58</f>
        <v>373956.96000000014</v>
      </c>
      <c r="P57" s="41">
        <f t="shared" si="28"/>
        <v>100.65392966267935</v>
      </c>
      <c r="Q57" s="40">
        <f t="shared" si="29"/>
        <v>1904119.1599999997</v>
      </c>
      <c r="R57" s="51">
        <f>'ДОМА '!R58+ЮРИКИ!R57</f>
        <v>1916570.7600000002</v>
      </c>
      <c r="S57" s="41">
        <f>'ДОМА '!S58+ЮРИКИ!S57</f>
        <v>196829.38870789198</v>
      </c>
      <c r="T57" s="41">
        <f>'ДОМА '!T58+ЮРИКИ!T57</f>
        <v>807014.11332807573</v>
      </c>
      <c r="U57" s="41">
        <f>'ДОМА '!U58+ЮРИКИ!U57</f>
        <v>268713.42506671458</v>
      </c>
      <c r="V57" s="41">
        <f>'ДОМА '!V58+ЮРИКИ!V57</f>
        <v>57634.912897317627</v>
      </c>
      <c r="W57" s="51">
        <f>'ДОМА '!W58+ЮРИКИ!W57</f>
        <v>91647.83</v>
      </c>
      <c r="X57" s="51">
        <f>'ДОМА '!X58+ЮРИКИ!X57</f>
        <v>494731.09</v>
      </c>
      <c r="Y57" s="41">
        <f>'ДОМА '!Y58+ЮРИКИ!Y57</f>
        <v>0</v>
      </c>
      <c r="Z57" s="40">
        <f t="shared" si="37"/>
        <v>1916570.7600000002</v>
      </c>
      <c r="AA57" s="139">
        <f t="shared" si="30"/>
        <v>197680.3436052099</v>
      </c>
      <c r="AB57" s="54">
        <f t="shared" si="31"/>
        <v>807014.11332807573</v>
      </c>
      <c r="AC57" s="54">
        <f t="shared" si="32"/>
        <v>268713.42506671458</v>
      </c>
      <c r="AD57" s="54">
        <f t="shared" si="7"/>
        <v>56783.958000000013</v>
      </c>
      <c r="AE57" s="54">
        <f t="shared" si="33"/>
        <v>91647.83</v>
      </c>
      <c r="AF57" s="54">
        <f t="shared" si="34"/>
        <v>494731.09</v>
      </c>
      <c r="AG57" s="54"/>
      <c r="AH57" s="42">
        <f t="shared" si="35"/>
        <v>1916570.7600000005</v>
      </c>
      <c r="AI57" s="56">
        <f t="shared" si="36"/>
        <v>-12451.600000000559</v>
      </c>
    </row>
    <row r="58" spans="1:35" x14ac:dyDescent="0.25">
      <c r="A58" s="31">
        <v>19</v>
      </c>
      <c r="B58" s="52">
        <f>'ДОМА '!B59+ЮРИКИ!B58</f>
        <v>4198.3</v>
      </c>
      <c r="C58" s="33">
        <v>2.68</v>
      </c>
      <c r="D58" s="33">
        <v>11.26</v>
      </c>
      <c r="E58" s="33">
        <v>3.5</v>
      </c>
      <c r="F58" s="35">
        <v>0.71</v>
      </c>
      <c r="G58" s="35">
        <v>1.31</v>
      </c>
      <c r="H58" s="35">
        <v>5.51</v>
      </c>
      <c r="I58" s="51">
        <f>'ДОМА '!I59+ЮРИКИ!I58</f>
        <v>1306510.9200000004</v>
      </c>
      <c r="J58" s="41">
        <f>'ДОМА '!J59+ЮРИКИ!J58</f>
        <v>135495.17800000019</v>
      </c>
      <c r="K58" s="41">
        <f>'ДОМА '!K59+ЮРИКИ!K58</f>
        <v>579261.50399999996</v>
      </c>
      <c r="L58" s="41">
        <f>'ДОМА '!L59+ЮРИКИ!L58</f>
        <v>216755.07599999994</v>
      </c>
      <c r="M58" s="41">
        <f>'ДОМА '!M59+ЮРИКИ!M58</f>
        <v>38712.827999999987</v>
      </c>
      <c r="N58" s="41">
        <f>'ДОМА '!N59+ЮРИКИ!N58</f>
        <v>91100.774000000005</v>
      </c>
      <c r="O58" s="41">
        <f>'ДОМА '!O59+ЮРИКИ!O59</f>
        <v>245185.56000000003</v>
      </c>
      <c r="P58" s="41">
        <f t="shared" si="28"/>
        <v>98.237158247402903</v>
      </c>
      <c r="Q58" s="40">
        <f t="shared" si="29"/>
        <v>1306510.9200000004</v>
      </c>
      <c r="R58" s="51">
        <f>'ДОМА '!R59+ЮРИКИ!R58</f>
        <v>1283479.2</v>
      </c>
      <c r="S58" s="41">
        <f>'ДОМА '!S59+ЮРИКИ!S58</f>
        <v>133618.09188001507</v>
      </c>
      <c r="T58" s="41">
        <f>'ДОМА '!T59+ЮРИКИ!T58</f>
        <v>568908.48799980944</v>
      </c>
      <c r="U58" s="41">
        <f>'ДОМА '!U59+ЮРИКИ!U58</f>
        <v>212958.14628314544</v>
      </c>
      <c r="V58" s="41">
        <f>'ДОМА '!V59+ЮРИКИ!V58</f>
        <v>38039.683837030054</v>
      </c>
      <c r="W58" s="51">
        <f>'ДОМА '!W59+ЮРИКИ!W58</f>
        <v>58183.679999999993</v>
      </c>
      <c r="X58" s="51">
        <f>'ДОМА '!X59+ЮРИКИ!X58</f>
        <v>271771.11</v>
      </c>
      <c r="Y58" s="41">
        <f>'ДОМА '!Y59+ЮРИКИ!Y58</f>
        <v>0</v>
      </c>
      <c r="Z58" s="40">
        <f t="shared" si="37"/>
        <v>1283479.2000000002</v>
      </c>
      <c r="AA58" s="139">
        <f t="shared" si="30"/>
        <v>132944.94771704538</v>
      </c>
      <c r="AB58" s="54">
        <f t="shared" si="31"/>
        <v>568908.48799980944</v>
      </c>
      <c r="AC58" s="54">
        <f t="shared" si="32"/>
        <v>212958.14628314544</v>
      </c>
      <c r="AD58" s="54">
        <f t="shared" si="7"/>
        <v>38712.827999999987</v>
      </c>
      <c r="AE58" s="54">
        <f t="shared" si="33"/>
        <v>58183.679999999993</v>
      </c>
      <c r="AF58" s="54">
        <f t="shared" si="34"/>
        <v>271771.11</v>
      </c>
      <c r="AG58" s="54"/>
      <c r="AH58" s="42">
        <f t="shared" si="35"/>
        <v>1283479.2000000002</v>
      </c>
      <c r="AI58" s="56">
        <f t="shared" si="36"/>
        <v>23031.720000000205</v>
      </c>
    </row>
    <row r="59" spans="1:35" x14ac:dyDescent="0.25">
      <c r="A59" s="31">
        <v>20</v>
      </c>
      <c r="B59" s="52">
        <f>'ДОМА '!B60+ЮРИКИ!B59</f>
        <v>6282.9</v>
      </c>
      <c r="C59" s="33">
        <v>2.68</v>
      </c>
      <c r="D59" s="33">
        <v>10.26</v>
      </c>
      <c r="E59" s="33">
        <v>3</v>
      </c>
      <c r="F59" s="35">
        <v>0.71</v>
      </c>
      <c r="G59" s="35">
        <v>1.31</v>
      </c>
      <c r="H59" s="35">
        <v>5.51</v>
      </c>
      <c r="I59" s="51">
        <f>'ДОМА '!I60+ЮРИКИ!I59</f>
        <v>1846179.0100000002</v>
      </c>
      <c r="J59" s="41">
        <f>'ДОМА '!J60+ЮРИКИ!J59</f>
        <v>199494.96600000016</v>
      </c>
      <c r="K59" s="41">
        <f>'ДОМА '!K60+ЮРИКИ!K59</f>
        <v>838380.91599999997</v>
      </c>
      <c r="L59" s="41">
        <f>'ДОМА '!L60+ЮРИКИ!L59</f>
        <v>245921.68599999999</v>
      </c>
      <c r="M59" s="41">
        <f>'ДОМА '!M60+ЮРИКИ!M59</f>
        <v>58085.796999999977</v>
      </c>
      <c r="N59" s="41">
        <f>'ДОМА '!N60+ЮРИКИ!N59</f>
        <v>136113.80499999999</v>
      </c>
      <c r="O59" s="41">
        <f>'ДОМА '!O60+ЮРИКИ!O60</f>
        <v>368181.84</v>
      </c>
      <c r="P59" s="41">
        <f t="shared" si="28"/>
        <v>96.35700494720713</v>
      </c>
      <c r="Q59" s="40">
        <f t="shared" si="29"/>
        <v>1846179.0100000002</v>
      </c>
      <c r="R59" s="51">
        <f>'ДОМА '!R60+ЮРИКИ!R59</f>
        <v>1778922.8</v>
      </c>
      <c r="S59" s="41">
        <f>'ДОМА '!S60+ЮРИКИ!S59</f>
        <v>188543.66548251244</v>
      </c>
      <c r="T59" s="41">
        <f>'ДОМА '!T60+ЮРИКИ!T59</f>
        <v>808521.45805528399</v>
      </c>
      <c r="U59" s="41">
        <f>'ДОМА '!U60+ЮРИКИ!U59</f>
        <v>237067.65014064126</v>
      </c>
      <c r="V59" s="41">
        <f>'ДОМА '!V60+ЮРИКИ!V59</f>
        <v>55994.506321562498</v>
      </c>
      <c r="W59" s="51">
        <f>'ДОМА '!W60+ЮРИКИ!W59</f>
        <v>86130.540000000008</v>
      </c>
      <c r="X59" s="51">
        <f>'ДОМА '!X60+ЮРИКИ!X59</f>
        <v>402664.98000000004</v>
      </c>
      <c r="Y59" s="41">
        <f>'ДОМА '!Y60+ЮРИКИ!Y59</f>
        <v>0</v>
      </c>
      <c r="Z59" s="40">
        <f t="shared" si="37"/>
        <v>1778922.8000000003</v>
      </c>
      <c r="AA59" s="139">
        <f t="shared" si="30"/>
        <v>186452.37480407493</v>
      </c>
      <c r="AB59" s="54">
        <f t="shared" si="31"/>
        <v>808521.45805528399</v>
      </c>
      <c r="AC59" s="54">
        <f t="shared" si="32"/>
        <v>237067.65014064126</v>
      </c>
      <c r="AD59" s="54">
        <f t="shared" si="7"/>
        <v>58085.796999999977</v>
      </c>
      <c r="AE59" s="54">
        <f t="shared" si="33"/>
        <v>86130.540000000008</v>
      </c>
      <c r="AF59" s="54">
        <f t="shared" si="34"/>
        <v>402664.98000000004</v>
      </c>
      <c r="AG59" s="54"/>
      <c r="AH59" s="42">
        <f t="shared" si="35"/>
        <v>1778922.8000000003</v>
      </c>
      <c r="AI59" s="56">
        <f t="shared" si="36"/>
        <v>67256.209999999963</v>
      </c>
    </row>
    <row r="60" spans="1:35" x14ac:dyDescent="0.25">
      <c r="A60" s="31">
        <v>42</v>
      </c>
      <c r="B60" s="52">
        <f>'ДОМА '!B61+ЮРИКИ!B60</f>
        <v>4122</v>
      </c>
      <c r="C60" s="33">
        <v>2.68</v>
      </c>
      <c r="D60" s="33">
        <v>10.69</v>
      </c>
      <c r="E60" s="33">
        <v>3</v>
      </c>
      <c r="F60" s="35">
        <v>0.71</v>
      </c>
      <c r="G60" s="35">
        <v>1.31</v>
      </c>
      <c r="H60" s="35">
        <v>5.51</v>
      </c>
      <c r="I60" s="51">
        <f>'ДОМА '!I61+ЮРИКИ!I60</f>
        <v>1259226.9000000001</v>
      </c>
      <c r="J60" s="41">
        <f>'ДОМА '!J61+ЮРИКИ!J60</f>
        <v>140792.08799999999</v>
      </c>
      <c r="K60" s="41">
        <f>'ДОМА '!K61+ЮРИКИ!K60</f>
        <v>546502.82400000014</v>
      </c>
      <c r="L60" s="41">
        <f>'ДОМА '!L61+ЮРИКИ!L60</f>
        <v>196887.432</v>
      </c>
      <c r="M60" s="41">
        <f>'ДОМА '!M61+ЮРИКИ!M60</f>
        <v>38087.280000000006</v>
      </c>
      <c r="N60" s="41">
        <f>'ДОМА '!N61+ЮРИКИ!N60</f>
        <v>70117.116000000009</v>
      </c>
      <c r="O60" s="41">
        <f>'ДОМА '!O61+ЮРИКИ!O61</f>
        <v>266840.15999999997</v>
      </c>
      <c r="P60" s="41">
        <f t="shared" si="28"/>
        <v>96.378480319948679</v>
      </c>
      <c r="Q60" s="40">
        <f t="shared" si="29"/>
        <v>1259226.9000000001</v>
      </c>
      <c r="R60" s="51">
        <f>'ДОМА '!R61+ЮРИКИ!R60</f>
        <v>1213623.75</v>
      </c>
      <c r="S60" s="41">
        <f>'ДОМА '!S61+ЮРИКИ!S60</f>
        <v>132344.49774002357</v>
      </c>
      <c r="T60" s="41">
        <f>'ДОМА '!T61+ЮРИКИ!T60</f>
        <v>526663.74199332006</v>
      </c>
      <c r="U60" s="41">
        <f>'ДОМА '!U61+ЮРИКИ!U60</f>
        <v>189804.41360437381</v>
      </c>
      <c r="V60" s="41">
        <f>'ДОМА '!V61+ЮРИКИ!V60</f>
        <v>36716.816662282479</v>
      </c>
      <c r="W60" s="51">
        <f>'ДОМА '!W61+ЮРИКИ!W60</f>
        <v>62372.31</v>
      </c>
      <c r="X60" s="51">
        <f>'ДОМА '!X61+ЮРИКИ!X60</f>
        <v>265721.97000000003</v>
      </c>
      <c r="Y60" s="41">
        <f>'ДОМА '!Y61+ЮРИКИ!Y60</f>
        <v>0</v>
      </c>
      <c r="Z60" s="40">
        <f t="shared" si="37"/>
        <v>1213623.7499999998</v>
      </c>
      <c r="AA60" s="139">
        <f t="shared" si="30"/>
        <v>130974.03440230584</v>
      </c>
      <c r="AB60" s="54">
        <f t="shared" si="31"/>
        <v>526663.74199332006</v>
      </c>
      <c r="AC60" s="54">
        <f t="shared" si="32"/>
        <v>189804.41360437381</v>
      </c>
      <c r="AD60" s="54">
        <f t="shared" si="7"/>
        <v>38087.280000000006</v>
      </c>
      <c r="AE60" s="54">
        <f t="shared" si="33"/>
        <v>62372.31</v>
      </c>
      <c r="AF60" s="54">
        <f t="shared" si="34"/>
        <v>265721.97000000003</v>
      </c>
      <c r="AG60" s="54"/>
      <c r="AH60" s="42">
        <f t="shared" si="35"/>
        <v>1213623.7499999998</v>
      </c>
      <c r="AI60" s="56">
        <f t="shared" si="36"/>
        <v>45603.150000000373</v>
      </c>
    </row>
    <row r="61" spans="1:35" x14ac:dyDescent="0.25">
      <c r="A61" s="31">
        <v>43</v>
      </c>
      <c r="B61" s="52">
        <f>'ДОМА '!B62+ЮРИКИ!B61</f>
        <v>4116.7</v>
      </c>
      <c r="C61" s="33">
        <v>2.68</v>
      </c>
      <c r="D61" s="33">
        <v>11.12</v>
      </c>
      <c r="E61" s="33">
        <v>3</v>
      </c>
      <c r="F61" s="35">
        <v>0.71</v>
      </c>
      <c r="G61" s="35">
        <v>1.31</v>
      </c>
      <c r="H61" s="35">
        <v>5.51</v>
      </c>
      <c r="I61" s="51">
        <f>'ДОМА '!I62+ЮРИКИ!I61</f>
        <v>1635070.6799999997</v>
      </c>
      <c r="J61" s="41">
        <f>'ДОМА '!J62+ЮРИКИ!J61</f>
        <v>146952.95999999999</v>
      </c>
      <c r="K61" s="41">
        <f>'ДОМА '!K62+ЮРИКИ!K61</f>
        <v>576591.35999999987</v>
      </c>
      <c r="L61" s="41">
        <f>'ДОМА '!L62+ЮРИКИ!L61</f>
        <v>535582.71999999997</v>
      </c>
      <c r="M61" s="41">
        <f>'ДОМА '!M62+ЮРИКИ!M61</f>
        <v>38044.159999999996</v>
      </c>
      <c r="N61" s="41">
        <f>'ДОМА '!N62+ЮРИКИ!N61</f>
        <v>65702.75999999998</v>
      </c>
      <c r="O61" s="41">
        <f>'ДОМА '!O62+ЮРИКИ!O62</f>
        <v>272196.71999999997</v>
      </c>
      <c r="P61" s="41">
        <f t="shared" si="28"/>
        <v>96.943647720476534</v>
      </c>
      <c r="Q61" s="40">
        <f t="shared" si="29"/>
        <v>1635070.6799999997</v>
      </c>
      <c r="R61" s="51">
        <f>'ДОМА '!R62+ЮРИКИ!R61</f>
        <v>1585097.16</v>
      </c>
      <c r="S61" s="41">
        <f>'ДОМА '!S62+ЮРИКИ!S61</f>
        <v>124509.21808220957</v>
      </c>
      <c r="T61" s="41">
        <f>'ДОМА '!T62+ЮРИКИ!T61</f>
        <v>558973.6512190986</v>
      </c>
      <c r="U61" s="41">
        <f>'ДОМА '!U62+ЮРИКИ!U61</f>
        <v>519218.02735347289</v>
      </c>
      <c r="V61" s="41">
        <f>'ДОМА '!V62+ЮРИКИ!V61</f>
        <v>36881.723345219019</v>
      </c>
      <c r="W61" s="51">
        <f>'ДОМА '!W62+ЮРИКИ!W61</f>
        <v>66461.209999999992</v>
      </c>
      <c r="X61" s="51">
        <f>'ДОМА '!X62+ЮРИКИ!X61</f>
        <v>279053.32999999996</v>
      </c>
      <c r="Y61" s="41">
        <f>'ДОМА '!Y62+ЮРИКИ!Y61</f>
        <v>0</v>
      </c>
      <c r="Z61" s="40">
        <f t="shared" si="37"/>
        <v>1585097.1599999997</v>
      </c>
      <c r="AA61" s="139">
        <f t="shared" si="30"/>
        <v>123346.78142742824</v>
      </c>
      <c r="AB61" s="54">
        <f t="shared" si="31"/>
        <v>558973.6512190986</v>
      </c>
      <c r="AC61" s="54">
        <f t="shared" si="32"/>
        <v>519218.02735347289</v>
      </c>
      <c r="AD61" s="54">
        <f t="shared" si="7"/>
        <v>38044.159999999996</v>
      </c>
      <c r="AE61" s="54">
        <f t="shared" si="33"/>
        <v>66461.209999999992</v>
      </c>
      <c r="AF61" s="54">
        <f t="shared" si="34"/>
        <v>279053.32999999996</v>
      </c>
      <c r="AG61" s="54"/>
      <c r="AH61" s="42">
        <f t="shared" si="35"/>
        <v>1585097.1599999997</v>
      </c>
      <c r="AI61" s="56">
        <f t="shared" si="36"/>
        <v>49973.520000000019</v>
      </c>
    </row>
    <row r="62" spans="1:35" x14ac:dyDescent="0.25">
      <c r="A62" s="31">
        <v>44</v>
      </c>
      <c r="B62" s="52">
        <f>'ДОМА '!B63+ЮРИКИ!B62</f>
        <v>4127.7</v>
      </c>
      <c r="C62" s="33">
        <v>2.68</v>
      </c>
      <c r="D62" s="33">
        <v>11.05</v>
      </c>
      <c r="E62" s="33">
        <v>3</v>
      </c>
      <c r="F62" s="35">
        <v>0.71</v>
      </c>
      <c r="G62" s="35">
        <v>1.31</v>
      </c>
      <c r="H62" s="35">
        <v>5.51</v>
      </c>
      <c r="I62" s="51">
        <f>'ДОМА '!I63+ЮРИКИ!I62</f>
        <v>1281041.6299999999</v>
      </c>
      <c r="J62" s="41">
        <f>'ДОМА '!J63+ЮРИКИ!J62</f>
        <v>139317.25600000014</v>
      </c>
      <c r="K62" s="41">
        <f>'ДОМА '!K63+ЮРИКИ!K62</f>
        <v>554267.55599999998</v>
      </c>
      <c r="L62" s="41">
        <f>'ДОМА '!L63+ЮРИКИ!L62</f>
        <v>210512.70000000004</v>
      </c>
      <c r="M62" s="41">
        <f>'ДОМА '!M63+ЮРИКИ!M62</f>
        <v>38139.947999999989</v>
      </c>
      <c r="N62" s="41">
        <f>'ДОМА '!N63+ЮРИКИ!N62</f>
        <v>65878.810000000012</v>
      </c>
      <c r="O62" s="41">
        <f>'ДОМА '!O63+ЮРИКИ!O63</f>
        <v>272925.36</v>
      </c>
      <c r="P62" s="41">
        <f t="shared" si="28"/>
        <v>100.40143816403531</v>
      </c>
      <c r="Q62" s="40">
        <f t="shared" si="29"/>
        <v>1281041.6299999999</v>
      </c>
      <c r="R62" s="51">
        <f>'ДОМА '!R63+ЮРИКИ!R62</f>
        <v>1286184.22</v>
      </c>
      <c r="S62" s="41">
        <f>'ДОМА '!S63+ЮРИКИ!S62</f>
        <v>134615.33838397794</v>
      </c>
      <c r="T62" s="41">
        <f>'ДОМА '!T63+ЮРИКИ!T62</f>
        <v>556492.5971488764</v>
      </c>
      <c r="U62" s="41">
        <f>'ДОМА '!U63+ЮРИКИ!U62</f>
        <v>211357.77818433646</v>
      </c>
      <c r="V62" s="41">
        <f>'ДОМА '!V63+ЮРИКИ!V62</f>
        <v>38293.056282809193</v>
      </c>
      <c r="W62" s="51">
        <f>'ДОМА '!W63+ЮРИКИ!W62</f>
        <v>66556.02</v>
      </c>
      <c r="X62" s="51">
        <f>'ДОМА '!X63+ЮРИКИ!X62</f>
        <v>278869.43000000005</v>
      </c>
      <c r="Y62" s="41">
        <f>'ДОМА '!Y63+ЮРИКИ!Y62</f>
        <v>0</v>
      </c>
      <c r="Z62" s="40">
        <f t="shared" si="37"/>
        <v>1286184.2200000002</v>
      </c>
      <c r="AA62" s="139">
        <f t="shared" si="30"/>
        <v>134768.44666678726</v>
      </c>
      <c r="AB62" s="54">
        <f t="shared" si="31"/>
        <v>556492.5971488764</v>
      </c>
      <c r="AC62" s="54">
        <f t="shared" si="32"/>
        <v>211357.77818433646</v>
      </c>
      <c r="AD62" s="54">
        <f>M62</f>
        <v>38139.947999999989</v>
      </c>
      <c r="AE62" s="54">
        <f t="shared" si="33"/>
        <v>66556.02</v>
      </c>
      <c r="AF62" s="54">
        <f t="shared" si="34"/>
        <v>278869.43000000005</v>
      </c>
      <c r="AG62" s="54"/>
      <c r="AH62" s="42">
        <f t="shared" si="35"/>
        <v>1286184.2200000002</v>
      </c>
      <c r="AI62" s="56">
        <f t="shared" si="36"/>
        <v>-5142.5900000003166</v>
      </c>
    </row>
    <row r="63" spans="1:35" x14ac:dyDescent="0.25">
      <c r="A63" s="31">
        <v>65</v>
      </c>
      <c r="B63" s="52">
        <f>'ДОМА '!B64+ЮРИКИ!B63</f>
        <v>11737.7</v>
      </c>
      <c r="C63" s="33">
        <v>2.5</v>
      </c>
      <c r="D63" s="33">
        <v>10.34</v>
      </c>
      <c r="E63" s="33">
        <v>3</v>
      </c>
      <c r="F63" s="35">
        <v>0.71</v>
      </c>
      <c r="G63" s="35">
        <v>1.31</v>
      </c>
      <c r="H63" s="35">
        <v>0</v>
      </c>
      <c r="I63" s="51">
        <f>'ДОМА '!I64+ЮРИКИ!I63</f>
        <v>2571526.11</v>
      </c>
      <c r="J63" s="41">
        <f>'ДОМА '!J64+ЮРИКИ!J63</f>
        <v>311336.5740000002</v>
      </c>
      <c r="K63" s="41">
        <f>'ДОМА '!K64+ЮРИКИ!K63</f>
        <v>1496538.7320000001</v>
      </c>
      <c r="L63" s="41">
        <f>'ДОМА '!L64+ЮРИКИ!L63</f>
        <v>484532.25599999988</v>
      </c>
      <c r="M63" s="41">
        <f>'ДОМА '!M64+ЮРИКИ!M63</f>
        <v>108456.34800000001</v>
      </c>
      <c r="N63" s="41">
        <f>'ДОМА '!N64+ЮРИКИ!N63</f>
        <v>170662.20000000004</v>
      </c>
      <c r="O63" s="41">
        <f>'ДОМА '!O64+ЮРИКИ!O64</f>
        <v>0</v>
      </c>
      <c r="P63" s="41">
        <f t="shared" si="28"/>
        <v>99.651898148527849</v>
      </c>
      <c r="Q63" s="40">
        <f t="shared" si="29"/>
        <v>2571526.11</v>
      </c>
      <c r="R63" s="51">
        <f>'ДОМА '!R64+ЮРИКИ!R63</f>
        <v>2562574.58</v>
      </c>
      <c r="S63" s="41">
        <f>'ДОМА '!S64+ЮРИКИ!S63</f>
        <v>309521.89404098608</v>
      </c>
      <c r="T63" s="41">
        <f>'ДОМА '!T64+ЮРИКИ!T63</f>
        <v>1491326.6069708718</v>
      </c>
      <c r="U63" s="41">
        <f>'ДОМА '!U64+ЮРИКИ!U63</f>
        <v>482863.02663164109</v>
      </c>
      <c r="V63" s="41">
        <f>'ДОМА '!V64+ЮРИКИ!V63</f>
        <v>108082.71235650107</v>
      </c>
      <c r="W63" s="51">
        <f>'ДОМА '!W64+ЮРИКИ!W63</f>
        <v>170780.34</v>
      </c>
      <c r="X63" s="51">
        <f>'ДОМА '!X64+ЮРИКИ!X63</f>
        <v>0</v>
      </c>
      <c r="Y63" s="41">
        <f>'ДОМА '!Y64+ЮРИКИ!Y63</f>
        <v>0</v>
      </c>
      <c r="Z63" s="40">
        <f t="shared" si="37"/>
        <v>2562574.58</v>
      </c>
      <c r="AA63" s="139">
        <f t="shared" si="30"/>
        <v>309148.25839748723</v>
      </c>
      <c r="AB63" s="54">
        <f t="shared" si="31"/>
        <v>1491326.6069708718</v>
      </c>
      <c r="AC63" s="54">
        <f t="shared" si="32"/>
        <v>482863.02663164109</v>
      </c>
      <c r="AD63" s="54">
        <f t="shared" si="7"/>
        <v>108456.34800000001</v>
      </c>
      <c r="AE63" s="54">
        <f t="shared" si="33"/>
        <v>170780.34</v>
      </c>
      <c r="AF63" s="54">
        <f t="shared" si="34"/>
        <v>0</v>
      </c>
      <c r="AG63" s="54"/>
      <c r="AH63" s="42">
        <f t="shared" si="35"/>
        <v>2562574.58</v>
      </c>
      <c r="AI63" s="56">
        <f t="shared" si="36"/>
        <v>8951.5299999997951</v>
      </c>
    </row>
    <row r="64" spans="1:35" x14ac:dyDescent="0.25">
      <c r="A64" s="31">
        <v>66</v>
      </c>
      <c r="B64" s="52">
        <f>'ДОМА '!B65+ЮРИКИ!B64</f>
        <v>3535.1</v>
      </c>
      <c r="C64" s="33">
        <v>2.5</v>
      </c>
      <c r="D64" s="33">
        <v>14.97</v>
      </c>
      <c r="E64" s="33">
        <v>10.29</v>
      </c>
      <c r="F64" s="35">
        <v>0.71</v>
      </c>
      <c r="G64" s="35">
        <v>1.31</v>
      </c>
      <c r="H64" s="35"/>
      <c r="I64" s="51">
        <f>'ДОМА '!I65+ЮРИКИ!I64</f>
        <v>1301454.2599999995</v>
      </c>
      <c r="J64" s="41">
        <f>'ДОМА '!J65+ЮРИКИ!J64</f>
        <v>102354.00200000008</v>
      </c>
      <c r="K64" s="41">
        <f>'ДОМА '!K65+ЮРИКИ!K64</f>
        <v>648195.93599999987</v>
      </c>
      <c r="L64" s="41">
        <f>'ДОМА '!L65+ЮРИКИ!L64</f>
        <v>461966.86800000002</v>
      </c>
      <c r="M64" s="41">
        <f>'ДОМА '!M65+ЮРИКИ!M64</f>
        <v>32664.324000000008</v>
      </c>
      <c r="N64" s="41">
        <f>'ДОМА '!N65+ЮРИКИ!N64</f>
        <v>56273.12999999999</v>
      </c>
      <c r="O64" s="41">
        <f>'ДОМА '!O65+ЮРИКИ!O65</f>
        <v>0</v>
      </c>
      <c r="P64" s="41">
        <f t="shared" si="28"/>
        <v>84.939626691144738</v>
      </c>
      <c r="Q64" s="40">
        <f t="shared" si="29"/>
        <v>1301454.2599999995</v>
      </c>
      <c r="R64" s="51">
        <f>'ДОМА '!R65+ЮРИКИ!R64</f>
        <v>1105450.3899999999</v>
      </c>
      <c r="S64" s="41">
        <f>'ДОМА '!S65+ЮРИКИ!S64</f>
        <v>86700.428560568544</v>
      </c>
      <c r="T64" s="41">
        <f>'ДОМА '!T65+ЮРИКИ!T64</f>
        <v>550485.24411263957</v>
      </c>
      <c r="U64" s="41">
        <f>'ДОМА '!U65+ЮРИКИ!U64</f>
        <v>392328.81599389046</v>
      </c>
      <c r="V64" s="41">
        <f>'ДОМА '!V65+ЮРИКИ!V64</f>
        <v>27740.421332901347</v>
      </c>
      <c r="W64" s="51">
        <f>'ДОМА '!W65+ЮРИКИ!W64</f>
        <v>48195.479999999996</v>
      </c>
      <c r="X64" s="51">
        <f>'ДОМА '!X65+ЮРИКИ!X64</f>
        <v>0</v>
      </c>
      <c r="Y64" s="41">
        <f>'ДОМА '!Y65+ЮРИКИ!Y64</f>
        <v>0</v>
      </c>
      <c r="Z64" s="40">
        <f t="shared" si="37"/>
        <v>1105450.3899999999</v>
      </c>
      <c r="AA64" s="139">
        <f t="shared" si="30"/>
        <v>81776.525893469865</v>
      </c>
      <c r="AB64" s="54">
        <f t="shared" si="31"/>
        <v>550485.24411263957</v>
      </c>
      <c r="AC64" s="54">
        <f t="shared" si="32"/>
        <v>392328.81599389046</v>
      </c>
      <c r="AD64" s="54">
        <f t="shared" si="7"/>
        <v>32664.324000000008</v>
      </c>
      <c r="AE64" s="54">
        <f t="shared" si="33"/>
        <v>48195.479999999996</v>
      </c>
      <c r="AF64" s="54">
        <f t="shared" si="34"/>
        <v>0</v>
      </c>
      <c r="AG64" s="54"/>
      <c r="AH64" s="42">
        <f t="shared" si="35"/>
        <v>1105450.3899999999</v>
      </c>
      <c r="AI64" s="56">
        <f t="shared" si="36"/>
        <v>196003.86999999965</v>
      </c>
    </row>
    <row r="65" spans="1:35" x14ac:dyDescent="0.25">
      <c r="A65" s="31" t="s">
        <v>58</v>
      </c>
      <c r="B65" s="52">
        <f>'ДОМА '!B66+ЮРИКИ!B65</f>
        <v>3535.3</v>
      </c>
      <c r="C65" s="33">
        <v>2.5</v>
      </c>
      <c r="D65" s="33">
        <v>14.89</v>
      </c>
      <c r="E65" s="33">
        <v>10.29</v>
      </c>
      <c r="F65" s="35">
        <v>0.71</v>
      </c>
      <c r="G65" s="35">
        <v>1.31</v>
      </c>
      <c r="H65" s="35"/>
      <c r="I65" s="51">
        <f>'ДОМА '!I66+ЮРИКИ!I65</f>
        <v>1301052.6199999996</v>
      </c>
      <c r="J65" s="41">
        <f>'ДОМА '!J66+ЮРИКИ!J65</f>
        <v>104817.1679999999</v>
      </c>
      <c r="K65" s="41">
        <f>'ДОМА '!K66+ЮРИКИ!K65</f>
        <v>645431.78700000013</v>
      </c>
      <c r="L65" s="41">
        <f>'ДОМА '!L66+ЮРИКИ!L65</f>
        <v>461689.53599999996</v>
      </c>
      <c r="M65" s="41">
        <f>'ДОМА '!M66+ЮРИКИ!M65</f>
        <v>32674.719000000005</v>
      </c>
      <c r="N65" s="41">
        <f>'ДОМА '!N66+ЮРИКИ!N65</f>
        <v>56439.41</v>
      </c>
      <c r="O65" s="41">
        <f>'ДОМА '!O66+ЮРИКИ!O66</f>
        <v>0</v>
      </c>
      <c r="P65" s="41">
        <f t="shared" si="28"/>
        <v>90.3953654080494</v>
      </c>
      <c r="Q65" s="40">
        <f t="shared" si="29"/>
        <v>1301052.6199999996</v>
      </c>
      <c r="R65" s="51">
        <f>'ДОМА '!R66+ЮРИКИ!R65</f>
        <v>1176091.27</v>
      </c>
      <c r="S65" s="41">
        <f>'ДОМА '!S66+ЮРИКИ!S65</f>
        <v>94092.450906497877</v>
      </c>
      <c r="T65" s="41">
        <f>'ДОМА '!T66+ЮРИКИ!T65</f>
        <v>583440.41213745961</v>
      </c>
      <c r="U65" s="41">
        <f>'ДОМА '!U66+ЮРИКИ!U65</f>
        <v>417345.93583534268</v>
      </c>
      <c r="V65" s="41">
        <f>'ДОМА '!V66+ЮРИКИ!V65</f>
        <v>29536.431120699795</v>
      </c>
      <c r="W65" s="51">
        <f>'ДОМА '!W66+ЮРИКИ!W65</f>
        <v>51676.039999999994</v>
      </c>
      <c r="X65" s="51">
        <f>'ДОМА '!X66+ЮРИКИ!X65</f>
        <v>0</v>
      </c>
      <c r="Y65" s="41">
        <f>'ДОМА '!Y66+ЮРИКИ!Y65</f>
        <v>0</v>
      </c>
      <c r="Z65" s="40">
        <f t="shared" si="37"/>
        <v>1176091.27</v>
      </c>
      <c r="AA65" s="139">
        <f t="shared" si="30"/>
        <v>90954.163027197719</v>
      </c>
      <c r="AB65" s="54">
        <f t="shared" si="31"/>
        <v>583440.41213745961</v>
      </c>
      <c r="AC65" s="54">
        <f t="shared" si="32"/>
        <v>417345.93583534268</v>
      </c>
      <c r="AD65" s="54">
        <f t="shared" si="7"/>
        <v>32674.719000000005</v>
      </c>
      <c r="AE65" s="54">
        <f t="shared" si="33"/>
        <v>51676.039999999994</v>
      </c>
      <c r="AF65" s="54">
        <f t="shared" si="34"/>
        <v>0</v>
      </c>
      <c r="AG65" s="54"/>
      <c r="AH65" s="42">
        <f t="shared" si="35"/>
        <v>1176091.27</v>
      </c>
      <c r="AI65" s="56">
        <f t="shared" si="36"/>
        <v>124961.34999999963</v>
      </c>
    </row>
    <row r="66" spans="1:35" x14ac:dyDescent="0.25">
      <c r="A66" s="31">
        <v>67</v>
      </c>
      <c r="B66" s="52">
        <f>'ДОМА '!B67+ЮРИКИ!B66</f>
        <v>14575.8</v>
      </c>
      <c r="C66" s="33">
        <v>2.5</v>
      </c>
      <c r="D66" s="33">
        <v>10.11</v>
      </c>
      <c r="E66" s="33">
        <v>3</v>
      </c>
      <c r="F66" s="35">
        <v>0.71</v>
      </c>
      <c r="G66" s="35">
        <v>1.31</v>
      </c>
      <c r="H66" s="35"/>
      <c r="I66" s="51">
        <f>'ДОМА '!I67+ЮРИКИ!I66</f>
        <v>3137517.9299999997</v>
      </c>
      <c r="J66" s="41">
        <f>'ДОМА '!J67+ЮРИКИ!J66</f>
        <v>387482.8000000001</v>
      </c>
      <c r="K66" s="41">
        <f>'ДОМА '!K67+ЮРИКИ!K66</f>
        <v>1924533.2279999994</v>
      </c>
      <c r="L66" s="41">
        <f>'ДОМА '!L67+ЮРИКИ!L66</f>
        <v>471414.9</v>
      </c>
      <c r="M66" s="41">
        <f>'ДОМА '!M67+ЮРИКИ!M66</f>
        <v>131996.17199999999</v>
      </c>
      <c r="N66" s="41">
        <f>'ДОМА '!N67+ЮРИКИ!N66</f>
        <v>222090.83000000005</v>
      </c>
      <c r="O66" s="41">
        <f>'ДОМА '!O67+ЮРИКИ!O67</f>
        <v>0</v>
      </c>
      <c r="P66" s="41">
        <f t="shared" si="28"/>
        <v>91.997688759024896</v>
      </c>
      <c r="Q66" s="40">
        <f t="shared" si="29"/>
        <v>3137517.9299999997</v>
      </c>
      <c r="R66" s="51">
        <f>'ДОМА '!R67+ЮРИКИ!R66</f>
        <v>2886443.9800000004</v>
      </c>
      <c r="S66" s="41">
        <f>'ДОМА '!S67+ЮРИКИ!S66</f>
        <v>354958.55568763189</v>
      </c>
      <c r="T66" s="41">
        <f>'ДОМА '!T67+ЮРИКИ!T66</f>
        <v>1770690.0224577768</v>
      </c>
      <c r="U66" s="41">
        <f>'ДОМА '!U67+ЮРИКИ!U66</f>
        <v>433981.10301139927</v>
      </c>
      <c r="V66" s="41">
        <f>'ДОМА '!V67+ЮРИКИ!V66</f>
        <v>121514.70884319178</v>
      </c>
      <c r="W66" s="51">
        <f>'ДОМА '!W67+ЮРИКИ!W66</f>
        <v>205299.59</v>
      </c>
      <c r="X66" s="51">
        <f>'ДОМА '!X67+ЮРИКИ!X66</f>
        <v>0</v>
      </c>
      <c r="Y66" s="41">
        <f>'ДОМА '!Y67+ЮРИКИ!Y66</f>
        <v>0</v>
      </c>
      <c r="Z66" s="40">
        <f t="shared" si="37"/>
        <v>2886443.9799999991</v>
      </c>
      <c r="AA66" s="139">
        <f t="shared" si="30"/>
        <v>344477.09253082296</v>
      </c>
      <c r="AB66" s="54">
        <f t="shared" si="31"/>
        <v>1770690.0224577768</v>
      </c>
      <c r="AC66" s="54">
        <f t="shared" si="32"/>
        <v>433981.10301139927</v>
      </c>
      <c r="AD66" s="54">
        <f t="shared" si="7"/>
        <v>131996.17199999999</v>
      </c>
      <c r="AE66" s="54">
        <f t="shared" si="33"/>
        <v>205299.59</v>
      </c>
      <c r="AF66" s="54">
        <f t="shared" si="34"/>
        <v>0</v>
      </c>
      <c r="AG66" s="54"/>
      <c r="AH66" s="42">
        <f t="shared" si="35"/>
        <v>2886443.9799999991</v>
      </c>
      <c r="AI66" s="56">
        <f t="shared" si="36"/>
        <v>251073.95000000065</v>
      </c>
    </row>
    <row r="67" spans="1:35" x14ac:dyDescent="0.25">
      <c r="A67" s="32" t="s">
        <v>37</v>
      </c>
      <c r="B67" s="52">
        <f>'ДОМА '!B68+ЮРИКИ!B67</f>
        <v>70187.399999999994</v>
      </c>
      <c r="C67" s="33"/>
      <c r="D67" s="34"/>
      <c r="E67" s="34"/>
      <c r="F67" s="35"/>
      <c r="G67" s="35"/>
      <c r="H67" s="35"/>
      <c r="I67" s="51">
        <f>'ДОМА '!I68+ЮРИКИ!I67</f>
        <v>19748671.069999997</v>
      </c>
      <c r="J67" s="41">
        <f>'ДОМА '!J68+ЮРИКИ!J67</f>
        <v>1962831.6820000005</v>
      </c>
      <c r="K67" s="41">
        <f>'ДОМА '!K68+ЮРИКИ!K67</f>
        <v>9707696.118999999</v>
      </c>
      <c r="L67" s="41">
        <f>'ДОМА '!L68+ЮРИКИ!L67</f>
        <v>4402569.16</v>
      </c>
      <c r="M67" s="41">
        <f>'ДОМА '!M68+ЮРИКИ!M67</f>
        <v>639292.6540000001</v>
      </c>
      <c r="N67" s="41">
        <f>'ДОМА '!N68+ЮРИКИ!N67</f>
        <v>1236994.855</v>
      </c>
      <c r="O67" s="41">
        <f>'ДОМА '!O68+ЮРИКИ!O68</f>
        <v>1799286.6000000003</v>
      </c>
      <c r="P67" s="41">
        <f t="shared" si="28"/>
        <v>95.063215866301846</v>
      </c>
      <c r="Q67" s="40">
        <f t="shared" si="29"/>
        <v>19748671.069999997</v>
      </c>
      <c r="R67" s="51">
        <f>'ДОМА '!R68+ЮРИКИ!R67</f>
        <v>18773721.809999999</v>
      </c>
      <c r="S67" s="41">
        <f>'ДОМА '!S68+ЮРИКИ!S67</f>
        <v>1816942.1061822576</v>
      </c>
      <c r="T67" s="41">
        <f>'ДОМА '!T68+ЮРИКИ!T67</f>
        <v>9217035.8400702532</v>
      </c>
      <c r="U67" s="41">
        <f>'ДОМА '!U68+ЮРИКИ!U67</f>
        <v>4139003.6597493561</v>
      </c>
      <c r="V67" s="41">
        <f>'ДОМА '!V68+ЮРИКИ!V67</f>
        <v>609984.10399813356</v>
      </c>
      <c r="W67" s="51">
        <f>'ДОМА '!W68+ЮРИКИ!W67</f>
        <v>997944.19000000006</v>
      </c>
      <c r="X67" s="51">
        <f>'ДОМА '!X68+ЮРИКИ!X67</f>
        <v>1992811.91</v>
      </c>
      <c r="Y67" s="41">
        <f>'ДОМА '!Y68+ЮРИКИ!Y67</f>
        <v>0</v>
      </c>
      <c r="Z67" s="40">
        <f>SUM(Z55:Z66)</f>
        <v>18773721.810000002</v>
      </c>
      <c r="AA67" s="55">
        <f t="shared" ref="AA67:AF67" si="38">SUM(AA55:AA66)</f>
        <v>1787633.5561803905</v>
      </c>
      <c r="AB67" s="55">
        <f t="shared" si="38"/>
        <v>9217035.8400702532</v>
      </c>
      <c r="AC67" s="55">
        <f t="shared" si="38"/>
        <v>4139003.6597493561</v>
      </c>
      <c r="AD67" s="55">
        <f t="shared" si="7"/>
        <v>639292.6540000001</v>
      </c>
      <c r="AE67" s="55">
        <f t="shared" si="38"/>
        <v>997944.19</v>
      </c>
      <c r="AF67" s="55">
        <f t="shared" si="38"/>
        <v>1992811.9100000001</v>
      </c>
      <c r="AG67" s="54"/>
      <c r="AH67" s="42">
        <f>SUM(AH55:AH66)</f>
        <v>18773721.810000002</v>
      </c>
      <c r="AI67" s="56">
        <f>SUM(AI55:AI66)</f>
        <v>974949.25999999908</v>
      </c>
    </row>
    <row r="68" spans="1:35" x14ac:dyDescent="0.25">
      <c r="A68" s="90" t="s">
        <v>60</v>
      </c>
      <c r="B68" s="75"/>
      <c r="C68" s="65"/>
      <c r="D68" s="65"/>
      <c r="E68" s="65"/>
      <c r="F68" s="65"/>
      <c r="G68" s="65"/>
      <c r="H68" s="65"/>
      <c r="I68" s="51"/>
      <c r="J68" s="51"/>
      <c r="K68" s="51"/>
      <c r="L68" s="51"/>
      <c r="M68" s="51"/>
      <c r="N68" s="51"/>
      <c r="O68" s="51"/>
      <c r="P68" s="51"/>
      <c r="Q68" s="87"/>
      <c r="R68" s="51"/>
      <c r="S68" s="51"/>
      <c r="T68" s="51"/>
      <c r="U68" s="51"/>
      <c r="V68" s="149"/>
      <c r="W68" s="51"/>
      <c r="X68" s="51">
        <f>'ДОМА '!X69+ЮРИКИ!X68</f>
        <v>0</v>
      </c>
      <c r="Y68" s="41">
        <f>'ДОМА '!Y69+ЮРИКИ!Y68</f>
        <v>0</v>
      </c>
      <c r="Z68" s="88"/>
      <c r="AA68" s="88"/>
      <c r="AB68" s="88"/>
      <c r="AC68" s="88"/>
      <c r="AD68" s="54"/>
      <c r="AE68" s="88"/>
      <c r="AF68" s="88"/>
      <c r="AG68" s="88"/>
      <c r="AH68" s="88"/>
      <c r="AI68" s="88"/>
    </row>
    <row r="69" spans="1:35" x14ac:dyDescent="0.25">
      <c r="A69" s="31">
        <v>1</v>
      </c>
      <c r="B69" s="52">
        <f>'ДОМА '!B70+ЮРИКИ!B69</f>
        <v>3389.5</v>
      </c>
      <c r="C69" s="33">
        <v>2.5</v>
      </c>
      <c r="D69" s="33">
        <v>13.35</v>
      </c>
      <c r="E69" s="33">
        <v>6.6</v>
      </c>
      <c r="F69" s="35">
        <v>0.71</v>
      </c>
      <c r="G69" s="35">
        <v>1.31</v>
      </c>
      <c r="H69" s="35"/>
      <c r="I69" s="51">
        <f>'ДОМА '!I70+ЮРИКИ!I69</f>
        <v>1126676.8799999999</v>
      </c>
      <c r="J69" s="41">
        <f>'ДОМА '!J70+ЮРИКИ!J69</f>
        <v>98227.362999999939</v>
      </c>
      <c r="K69" s="41">
        <f>'ДОМА '!K70+ЮРИКИ!K69</f>
        <v>534413.01500000001</v>
      </c>
      <c r="L69" s="41">
        <f>'ДОМА '!L70+ЮРИКИ!L69</f>
        <v>408634.00500000012</v>
      </c>
      <c r="M69" s="41">
        <f>'ДОМА '!M70+ЮРИКИ!M69</f>
        <v>31308.277000000002</v>
      </c>
      <c r="N69" s="41">
        <f>'ДОМА '!N70+ЮРИКИ!N69</f>
        <v>54094.22</v>
      </c>
      <c r="O69" s="41">
        <f>'ДОМА '!O70+ЮРИКИ!O70</f>
        <v>0</v>
      </c>
      <c r="P69" s="41">
        <f>R69/I69*100</f>
        <v>75.345264917480165</v>
      </c>
      <c r="Q69" s="40">
        <f>I69</f>
        <v>1126676.8799999999</v>
      </c>
      <c r="R69" s="51">
        <f>'ДОМА '!R70+ЮРИКИ!R69</f>
        <v>848897.67999999993</v>
      </c>
      <c r="S69" s="41">
        <f>'ДОМА '!S70+ЮРИКИ!S69</f>
        <v>72996.953862561757</v>
      </c>
      <c r="T69" s="41">
        <f>'ДОМА '!T70+ЮРИКИ!T69</f>
        <v>402354.00511920365</v>
      </c>
      <c r="U69" s="41">
        <f>'ДОМА '!U70+ЮРИКИ!U69</f>
        <v>307706.7769161975</v>
      </c>
      <c r="V69" s="41">
        <f>'ДОМА '!V70+ЮРИКИ!V69</f>
        <v>23575.544102037024</v>
      </c>
      <c r="W69" s="51">
        <f>'ДОМА '!W70+ЮРИКИ!W69</f>
        <v>42264.4</v>
      </c>
      <c r="X69" s="51">
        <f>'ДОМА '!X70+ЮРИКИ!X69</f>
        <v>0</v>
      </c>
      <c r="Y69" s="41">
        <f>'ДОМА '!Y70+ЮРИКИ!Y69</f>
        <v>0</v>
      </c>
      <c r="Z69" s="40">
        <f>SUM(S69:Y69)</f>
        <v>848897.67999999993</v>
      </c>
      <c r="AA69" s="139">
        <f>Z69-AB69-AC69-AD69-AE69-AF69</f>
        <v>65264.220964598782</v>
      </c>
      <c r="AB69" s="54">
        <f t="shared" ref="AB69:AF71" si="39">T69</f>
        <v>402354.00511920365</v>
      </c>
      <c r="AC69" s="54">
        <f t="shared" si="39"/>
        <v>307706.7769161975</v>
      </c>
      <c r="AD69" s="54">
        <f t="shared" si="7"/>
        <v>31308.277000000002</v>
      </c>
      <c r="AE69" s="54">
        <f t="shared" si="39"/>
        <v>42264.4</v>
      </c>
      <c r="AF69" s="54">
        <f t="shared" si="39"/>
        <v>0</v>
      </c>
      <c r="AG69" s="54"/>
      <c r="AH69" s="42">
        <f>SUM(AA69:AG69)</f>
        <v>848897.67999999993</v>
      </c>
      <c r="AI69" s="56">
        <f>I69-Z69</f>
        <v>277779.19999999995</v>
      </c>
    </row>
    <row r="70" spans="1:35" x14ac:dyDescent="0.25">
      <c r="A70" s="31">
        <v>2</v>
      </c>
      <c r="B70" s="52">
        <f>'ДОМА '!B71+ЮРИКИ!B70</f>
        <v>3404</v>
      </c>
      <c r="C70" s="33">
        <v>2.5</v>
      </c>
      <c r="D70" s="33">
        <v>13.99</v>
      </c>
      <c r="E70" s="33">
        <v>6.58</v>
      </c>
      <c r="F70" s="35">
        <v>0.71</v>
      </c>
      <c r="G70" s="35">
        <v>1.31</v>
      </c>
      <c r="H70" s="35"/>
      <c r="I70" s="51">
        <f>'ДОМА '!I71+ЮРИКИ!I70</f>
        <v>1167487.8399999999</v>
      </c>
      <c r="J70" s="41">
        <f>'ДОМА '!J71+ЮРИКИ!J70</f>
        <v>99292.554000000018</v>
      </c>
      <c r="K70" s="41">
        <f>'ДОМА '!K71+ЮРИКИ!K70</f>
        <v>559762.3679999999</v>
      </c>
      <c r="L70" s="41">
        <f>'ДОМА '!L71+ЮРИКИ!L70</f>
        <v>425244.33599999995</v>
      </c>
      <c r="M70" s="41">
        <f>'ДОМА '!M71+ЮРИКИ!M70</f>
        <v>31454.191999999992</v>
      </c>
      <c r="N70" s="41">
        <f>'ДОМА '!N71+ЮРИКИ!N70</f>
        <v>51734.389999999985</v>
      </c>
      <c r="O70" s="41">
        <f>'ДОМА '!O71+ЮРИКИ!O71</f>
        <v>0</v>
      </c>
      <c r="P70" s="41">
        <f>R70/I70*100</f>
        <v>78.774660299673883</v>
      </c>
      <c r="Q70" s="40">
        <f>I70</f>
        <v>1167487.8399999999</v>
      </c>
      <c r="R70" s="51">
        <f>'ДОМА '!R71+ЮРИКИ!R70</f>
        <v>919684.58</v>
      </c>
      <c r="S70" s="41">
        <f>'ДОМА '!S71+ЮРИКИ!S70</f>
        <v>77092.247457504767</v>
      </c>
      <c r="T70" s="41">
        <f>'ДОМА '!T71+ЮРИКИ!T70</f>
        <v>439990.66565629002</v>
      </c>
      <c r="U70" s="41">
        <f>'ДОМА '!U71+ЮРИКИ!U70</f>
        <v>336088.22516864014</v>
      </c>
      <c r="V70" s="41">
        <f>'ДОМА '!V71+ЮРИКИ!V70</f>
        <v>24859.551717565122</v>
      </c>
      <c r="W70" s="51">
        <f>'ДОМА '!W71+ЮРИКИ!W70</f>
        <v>41653.89</v>
      </c>
      <c r="X70" s="51">
        <f>'ДОМА '!X71+ЮРИКИ!X70</f>
        <v>0</v>
      </c>
      <c r="Y70" s="41">
        <f>'ДОМА '!Y71+ЮРИКИ!Y70</f>
        <v>0</v>
      </c>
      <c r="Z70" s="40">
        <f>SUM(S70:Y70)</f>
        <v>919684.58000000007</v>
      </c>
      <c r="AA70" s="139">
        <f>Z70-AB70-AC70-AD70-AE70-AF70</f>
        <v>70497.607175069919</v>
      </c>
      <c r="AB70" s="54">
        <f t="shared" si="39"/>
        <v>439990.66565629002</v>
      </c>
      <c r="AC70" s="54">
        <f t="shared" si="39"/>
        <v>336088.22516864014</v>
      </c>
      <c r="AD70" s="54">
        <f t="shared" si="7"/>
        <v>31454.191999999992</v>
      </c>
      <c r="AE70" s="54">
        <f t="shared" si="39"/>
        <v>41653.89</v>
      </c>
      <c r="AF70" s="54">
        <f t="shared" si="39"/>
        <v>0</v>
      </c>
      <c r="AG70" s="54"/>
      <c r="AH70" s="42">
        <f>SUM(AA70:AG70)</f>
        <v>919684.58000000019</v>
      </c>
      <c r="AI70" s="56">
        <f>I70-Z70</f>
        <v>247803.25999999978</v>
      </c>
    </row>
    <row r="71" spans="1:35" x14ac:dyDescent="0.25">
      <c r="A71" s="31">
        <v>3</v>
      </c>
      <c r="B71" s="52">
        <f>'ДОМА '!B72+ЮРИКИ!B71</f>
        <v>3409.9</v>
      </c>
      <c r="C71" s="33">
        <v>2.5</v>
      </c>
      <c r="D71" s="33">
        <v>13.66</v>
      </c>
      <c r="E71" s="33">
        <v>7.1</v>
      </c>
      <c r="F71" s="35">
        <v>0.71</v>
      </c>
      <c r="G71" s="35">
        <v>1.31</v>
      </c>
      <c r="H71" s="35"/>
      <c r="I71" s="51">
        <f>'ДОМА '!I72+ЮРИКИ!I71</f>
        <v>1164818.4300000002</v>
      </c>
      <c r="J71" s="41">
        <f>'ДОМА '!J72+ЮРИКИ!J71</f>
        <v>112072.10400000009</v>
      </c>
      <c r="K71" s="41">
        <f>'ДОМА '!K72+ЮРИКИ!K71</f>
        <v>553717.95600000001</v>
      </c>
      <c r="L71" s="41">
        <f>'ДОМА '!L72+ЮРИКИ!L71</f>
        <v>412526.016</v>
      </c>
      <c r="M71" s="41">
        <f>'ДОМА '!M72+ЮРИКИ!M71</f>
        <v>31512.403999999999</v>
      </c>
      <c r="N71" s="41">
        <f>'ДОМА '!N72+ЮРИКИ!N71</f>
        <v>54989.95</v>
      </c>
      <c r="O71" s="41">
        <f>'ДОМА '!O72+ЮРИКИ!O72</f>
        <v>0</v>
      </c>
      <c r="P71" s="41">
        <f>R71/I71*100</f>
        <v>61.336252208852827</v>
      </c>
      <c r="Q71" s="40">
        <f>I71</f>
        <v>1164818.4300000002</v>
      </c>
      <c r="R71" s="51">
        <f>'ДОМА '!R72+ЮРИКИ!R71</f>
        <v>714455.97</v>
      </c>
      <c r="S71" s="41">
        <f>'ДОМА '!S72+ЮРИКИ!S71</f>
        <v>64638.238798325328</v>
      </c>
      <c r="T71" s="41">
        <f>'ДОМА '!T72+ЮРИКИ!T71</f>
        <v>341468.92529773002</v>
      </c>
      <c r="U71" s="41">
        <f>'ДОМА '!U72+ЮРИКИ!U71</f>
        <v>254398.13503334211</v>
      </c>
      <c r="V71" s="41">
        <f>'ДОМА '!V72+ЮРИКИ!V71</f>
        <v>19433.190870602521</v>
      </c>
      <c r="W71" s="51">
        <f>'ДОМА '!W72+ЮРИКИ!W71</f>
        <v>34517.479999999996</v>
      </c>
      <c r="X71" s="51">
        <f>'ДОМА '!X72+ЮРИКИ!X71</f>
        <v>0</v>
      </c>
      <c r="Y71" s="41">
        <f>'ДОМА '!Y72+ЮРИКИ!Y71</f>
        <v>0</v>
      </c>
      <c r="Z71" s="40">
        <f>SUM(S71:Y71)</f>
        <v>714455.96999999986</v>
      </c>
      <c r="AA71" s="139">
        <f>Z71-AB71-AC71-AD71-AE71-AF71</f>
        <v>52559.02566892773</v>
      </c>
      <c r="AB71" s="54">
        <f t="shared" si="39"/>
        <v>341468.92529773002</v>
      </c>
      <c r="AC71" s="54">
        <f t="shared" si="39"/>
        <v>254398.13503334211</v>
      </c>
      <c r="AD71" s="54">
        <f t="shared" si="7"/>
        <v>31512.403999999999</v>
      </c>
      <c r="AE71" s="54">
        <f t="shared" si="39"/>
        <v>34517.479999999996</v>
      </c>
      <c r="AF71" s="54">
        <f t="shared" si="39"/>
        <v>0</v>
      </c>
      <c r="AG71" s="54"/>
      <c r="AH71" s="42">
        <f>SUM(AA71:AG71)</f>
        <v>714455.96999999986</v>
      </c>
      <c r="AI71" s="56">
        <f>I71-Z71</f>
        <v>450362.46000000031</v>
      </c>
    </row>
    <row r="72" spans="1:35" x14ac:dyDescent="0.25">
      <c r="A72" s="32" t="s">
        <v>37</v>
      </c>
      <c r="B72" s="52">
        <f>'ДОМА '!B73+ЮРИКИ!B72</f>
        <v>10203.4</v>
      </c>
      <c r="C72" s="33"/>
      <c r="D72" s="34"/>
      <c r="E72" s="34"/>
      <c r="F72" s="35"/>
      <c r="G72" s="35"/>
      <c r="H72" s="35"/>
      <c r="I72" s="51">
        <f>'ДОМА '!I73+ЮРИКИ!I72</f>
        <v>3458983.15</v>
      </c>
      <c r="J72" s="41">
        <f>'ДОМА '!J73+ЮРИКИ!J72</f>
        <v>309592.02100000007</v>
      </c>
      <c r="K72" s="41">
        <f>'ДОМА '!K73+ЮРИКИ!K72</f>
        <v>1647893.3389999999</v>
      </c>
      <c r="L72" s="41">
        <f>'ДОМА '!L73+ЮРИКИ!L72</f>
        <v>1246404.3569999998</v>
      </c>
      <c r="M72" s="41">
        <f>'ДОМА '!M73+ЮРИКИ!M72</f>
        <v>94274.873000000007</v>
      </c>
      <c r="N72" s="41">
        <f>'ДОМА '!N73+ЮРИКИ!N72</f>
        <v>160818.56</v>
      </c>
      <c r="O72" s="41">
        <f>'ДОМА '!O73+ЮРИКИ!O73</f>
        <v>0</v>
      </c>
      <c r="P72" s="41">
        <f>R72/I72*100</f>
        <v>71.785207453236652</v>
      </c>
      <c r="Q72" s="40">
        <f>I72</f>
        <v>3458983.15</v>
      </c>
      <c r="R72" s="51">
        <f>'ДОМА '!R73+ЮРИКИ!R72</f>
        <v>2483038.23</v>
      </c>
      <c r="S72" s="41">
        <f>'ДОМА '!S73+ЮРИКИ!S72</f>
        <v>214727.44011839185</v>
      </c>
      <c r="T72" s="41">
        <f>'ДОМА '!T73+ЮРИКИ!T72</f>
        <v>1183813.5960732237</v>
      </c>
      <c r="U72" s="41">
        <f>'ДОМА '!U73+ЮРИКИ!U72</f>
        <v>898193.13711817982</v>
      </c>
      <c r="V72" s="41">
        <f>'ДОМА '!V73+ЮРИКИ!V72</f>
        <v>67868.390317084966</v>
      </c>
      <c r="W72" s="51">
        <f>'ДОМА '!W73+ЮРИКИ!W72</f>
        <v>118435.77</v>
      </c>
      <c r="X72" s="51">
        <f>'ДОМА '!X73+ЮРИКИ!X72</f>
        <v>0</v>
      </c>
      <c r="Y72" s="41">
        <f>'ДОМА '!Y73+ЮРИКИ!Y72</f>
        <v>0</v>
      </c>
      <c r="Z72" s="40">
        <f t="shared" ref="Z72:AF72" si="40">SUM(Z69:Z71)</f>
        <v>2483038.23</v>
      </c>
      <c r="AA72" s="55">
        <f t="shared" si="40"/>
        <v>188320.85380859644</v>
      </c>
      <c r="AB72" s="55">
        <f t="shared" si="40"/>
        <v>1183813.5960732237</v>
      </c>
      <c r="AC72" s="55">
        <f t="shared" si="40"/>
        <v>898193.13711817982</v>
      </c>
      <c r="AD72" s="54">
        <f t="shared" si="7"/>
        <v>94274.873000000007</v>
      </c>
      <c r="AE72" s="55">
        <f t="shared" si="40"/>
        <v>118435.77</v>
      </c>
      <c r="AF72" s="55">
        <f t="shared" si="40"/>
        <v>0</v>
      </c>
      <c r="AG72" s="54"/>
      <c r="AH72" s="42">
        <f>SUM(AH69:AH71)</f>
        <v>2483038.23</v>
      </c>
      <c r="AI72" s="56">
        <f>SUM(AI69:AI71)</f>
        <v>975944.92</v>
      </c>
    </row>
    <row r="73" spans="1:35" x14ac:dyDescent="0.25">
      <c r="A73" s="77" t="s">
        <v>61</v>
      </c>
      <c r="B73" s="52">
        <f>'ДОМА '!B74+ЮРИКИ!B73</f>
        <v>333316.5</v>
      </c>
      <c r="C73" s="77"/>
      <c r="D73" s="77"/>
      <c r="E73" s="77"/>
      <c r="F73" s="77"/>
      <c r="G73" s="77"/>
      <c r="H73" s="77"/>
      <c r="I73" s="51">
        <f>'ДОМА '!I74+ЮРИКИ!I73</f>
        <v>81346384.194999993</v>
      </c>
      <c r="J73" s="41">
        <f>'ДОМА '!J74+ЮРИКИ!J73</f>
        <v>9169432.4353999998</v>
      </c>
      <c r="K73" s="41">
        <f>'ДОМА '!K74+ЮРИКИ!K73</f>
        <v>44650632.750400007</v>
      </c>
      <c r="L73" s="41">
        <f>'ДОМА '!L74+ЮРИКИ!L73</f>
        <v>15648722.972999997</v>
      </c>
      <c r="M73" s="41">
        <f>'ДОМА '!M74+ЮРИКИ!M73</f>
        <v>3067583.1801999998</v>
      </c>
      <c r="N73" s="41">
        <f>'ДОМА '!N74+ЮРИКИ!N73</f>
        <v>5340549.7209999999</v>
      </c>
      <c r="O73" s="41">
        <f>'ДОМА '!O74+ЮРИКИ!O74</f>
        <v>3485186.5200000005</v>
      </c>
      <c r="P73" s="43">
        <f>R73/I73*100</f>
        <v>96.359000028937913</v>
      </c>
      <c r="Q73" s="40">
        <f>Q21+Q39+Q47+Q53+Q67+Q72</f>
        <v>81362107.579999998</v>
      </c>
      <c r="R73" s="51">
        <f>'ДОМА '!R74+ЮРИКИ!R73</f>
        <v>78384562.36999999</v>
      </c>
      <c r="S73" s="41">
        <f>'ДОМА '!S74+ЮРИКИ!S73</f>
        <v>8731241.2626628745</v>
      </c>
      <c r="T73" s="41">
        <f>'ДОМА '!T74+ЮРИКИ!T73</f>
        <v>43039947.638097689</v>
      </c>
      <c r="U73" s="41">
        <f>'ДОМА '!U74+ЮРИКИ!U73</f>
        <v>14814692.872583982</v>
      </c>
      <c r="V73" s="41">
        <f>'ДОМА '!V74+ЮРИКИ!V73</f>
        <v>2967033.9465613412</v>
      </c>
      <c r="W73" s="51">
        <f>'ДОМА '!W74+ЮРИКИ!W73</f>
        <v>4982440.5299999993</v>
      </c>
      <c r="X73" s="51">
        <f>'ДОМА '!X74+ЮРИКИ!X73</f>
        <v>3729613.5300000003</v>
      </c>
      <c r="Y73" s="41">
        <f>'ДОМА '!Y74+ЮРИКИ!Y73</f>
        <v>0</v>
      </c>
      <c r="Z73" s="76">
        <f t="shared" ref="Z73:AI73" si="41">Z21+Z39+Z47+Z53+Z67+Z72</f>
        <v>78264969.676279023</v>
      </c>
      <c r="AA73" s="76">
        <f t="shared" si="41"/>
        <v>8630729.4111580066</v>
      </c>
      <c r="AB73" s="76">
        <f t="shared" si="41"/>
        <v>43015493.44863981</v>
      </c>
      <c r="AC73" s="76">
        <f t="shared" si="41"/>
        <v>14808997.021002177</v>
      </c>
      <c r="AD73" s="76">
        <f t="shared" si="41"/>
        <v>3066083.7592000002</v>
      </c>
      <c r="AE73" s="76">
        <f t="shared" si="41"/>
        <v>4982440.5299999993</v>
      </c>
      <c r="AF73" s="76">
        <f t="shared" si="41"/>
        <v>3729613.5300000003</v>
      </c>
      <c r="AG73" s="76">
        <f t="shared" si="41"/>
        <v>0</v>
      </c>
      <c r="AH73" s="76">
        <f t="shared" si="41"/>
        <v>78233357.700000003</v>
      </c>
      <c r="AI73" s="76">
        <f t="shared" si="41"/>
        <v>3078033.5149999992</v>
      </c>
    </row>
    <row r="75" spans="1:35" x14ac:dyDescent="0.25">
      <c r="Q75" s="78">
        <f>J73+K73+L73+M73+N73+O73</f>
        <v>81362107.579999998</v>
      </c>
      <c r="T75" s="78">
        <f>T73+U73</f>
        <v>57854640.510681674</v>
      </c>
      <c r="Z75" s="78">
        <f>S73+T73+U73+V73+W73+X73</f>
        <v>78264969.779905885</v>
      </c>
      <c r="AA75" s="78">
        <f t="shared" ref="AA75:AF75" si="42">AA21+AA39+AA47+AA53+AA67+AA72</f>
        <v>8630729.4111580066</v>
      </c>
      <c r="AB75" s="78">
        <f t="shared" si="42"/>
        <v>43015493.44863981</v>
      </c>
      <c r="AC75" s="78">
        <f t="shared" si="42"/>
        <v>14808997.021002177</v>
      </c>
      <c r="AD75" s="78">
        <f t="shared" si="42"/>
        <v>3066083.7592000002</v>
      </c>
      <c r="AE75" s="78">
        <f t="shared" si="42"/>
        <v>4982440.5299999993</v>
      </c>
      <c r="AF75" s="78">
        <f t="shared" si="42"/>
        <v>3729613.5300000003</v>
      </c>
      <c r="AH75" s="78">
        <f>AH21+AH39+AH47+AH53+AH67+AH72</f>
        <v>78233357.700000003</v>
      </c>
    </row>
    <row r="76" spans="1:35" x14ac:dyDescent="0.25">
      <c r="Q76" s="78">
        <f>Q75-Q73</f>
        <v>0</v>
      </c>
      <c r="AF76" s="78"/>
    </row>
    <row r="77" spans="1:35" x14ac:dyDescent="0.25">
      <c r="Z77" s="78"/>
      <c r="AB77" s="78">
        <f>AB73+AC73</f>
        <v>57824490.469641984</v>
      </c>
      <c r="AD77" s="78">
        <f>AA73+AB73+AC73+AD73+AE73+AF73</f>
        <v>78233357.700000003</v>
      </c>
      <c r="AH77" s="78">
        <f>AA73+AB73+AC73+AD73+AE73+AF73</f>
        <v>78233357.700000003</v>
      </c>
    </row>
  </sheetData>
  <mergeCells count="40">
    <mergeCell ref="T4:U4"/>
    <mergeCell ref="M5:M6"/>
    <mergeCell ref="N5:N6"/>
    <mergeCell ref="U5:U6"/>
    <mergeCell ref="X5:X6"/>
    <mergeCell ref="V5:V6"/>
    <mergeCell ref="Q4:Q6"/>
    <mergeCell ref="W5:W6"/>
    <mergeCell ref="T5:T6"/>
    <mergeCell ref="S5:S6"/>
    <mergeCell ref="O5:O6"/>
    <mergeCell ref="R5:R6"/>
    <mergeCell ref="P4:P6"/>
    <mergeCell ref="AI4:AI7"/>
    <mergeCell ref="Y5:Y6"/>
    <mergeCell ref="AF5:AF6"/>
    <mergeCell ref="AG5:AG6"/>
    <mergeCell ref="AB5:AB6"/>
    <mergeCell ref="AH4:AH7"/>
    <mergeCell ref="AE5:AE6"/>
    <mergeCell ref="Z4:Z6"/>
    <mergeCell ref="AA2:AG2"/>
    <mergeCell ref="AB4:AC4"/>
    <mergeCell ref="AA5:AA6"/>
    <mergeCell ref="AC5:AC6"/>
    <mergeCell ref="AD5:AD6"/>
    <mergeCell ref="A4:A6"/>
    <mergeCell ref="B4:B6"/>
    <mergeCell ref="C4:H4"/>
    <mergeCell ref="K4:L4"/>
    <mergeCell ref="J5:J6"/>
    <mergeCell ref="C5:C6"/>
    <mergeCell ref="L5:L6"/>
    <mergeCell ref="D5:D6"/>
    <mergeCell ref="E5:E6"/>
    <mergeCell ref="K5:K6"/>
    <mergeCell ref="F5:F6"/>
    <mergeCell ref="G5:G6"/>
    <mergeCell ref="H5:H6"/>
    <mergeCell ref="I5:I6"/>
  </mergeCells>
  <phoneticPr fontId="18" type="noConversion"/>
  <pageMargins left="0.11811023622047245" right="0.11811023622047245" top="0.19685039370078741" bottom="0.19685039370078741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ДОМА </vt:lpstr>
      <vt:lpstr>ЮРИКИ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2016-11-24T01:01:58Z</cp:lastPrinted>
  <dcterms:created xsi:type="dcterms:W3CDTF">2006-09-28T05:33:49Z</dcterms:created>
  <dcterms:modified xsi:type="dcterms:W3CDTF">2018-01-19T02:29:39Z</dcterms:modified>
</cp:coreProperties>
</file>