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-15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<sst xmlns="http://schemas.openxmlformats.org/spreadsheetml/2006/main" count="431" uniqueCount="48">
  <si>
    <t xml:space="preserve">                                                                   </t>
  </si>
  <si>
    <t>Дома</t>
  </si>
  <si>
    <t>Физлица(население)</t>
  </si>
  <si>
    <t>Муниципальные</t>
  </si>
  <si>
    <t xml:space="preserve">Юрлица </t>
  </si>
  <si>
    <t xml:space="preserve">Начисление </t>
  </si>
  <si>
    <t>Оплата</t>
  </si>
  <si>
    <t>Остаток</t>
  </si>
  <si>
    <t>Юбил.- 44</t>
  </si>
  <si>
    <t>Олим.-1</t>
  </si>
  <si>
    <t>Олим.-2</t>
  </si>
  <si>
    <t>Олим.-4</t>
  </si>
  <si>
    <t>Олим.-5</t>
  </si>
  <si>
    <t>Олим.-7</t>
  </si>
  <si>
    <t>Олим.-10</t>
  </si>
  <si>
    <t>Олим.-14</t>
  </si>
  <si>
    <t>Олим.-32</t>
  </si>
  <si>
    <t>ЛЕН.-16</t>
  </si>
  <si>
    <t>Мир.-2</t>
  </si>
  <si>
    <t>Строит.-16</t>
  </si>
  <si>
    <t>Строит.-17</t>
  </si>
  <si>
    <t>ИТОГО</t>
  </si>
  <si>
    <t>Сальдо</t>
  </si>
  <si>
    <t xml:space="preserve">                СВОД   ВЗНОСОВ ПО    КАПРЕМОНТУ  за  февраль 2015</t>
  </si>
  <si>
    <t xml:space="preserve">                СВОД   ВЗНОСОВ ПО    КАПРЕМОНТУ  за  апрель 2015</t>
  </si>
  <si>
    <t>сальдо</t>
  </si>
  <si>
    <t>сальдо юр.</t>
  </si>
  <si>
    <t xml:space="preserve">сальдо </t>
  </si>
  <si>
    <t xml:space="preserve">                СВОД   ВЗНОСОВ ПО    КАПРЕМОНТУ  за  сентябрь 2014г.</t>
  </si>
  <si>
    <t xml:space="preserve">                СВОД   ВЗНОСОВ ПО    КАПРЕМОНТУ  за  октябрь  2014</t>
  </si>
  <si>
    <t xml:space="preserve">                СВОД   ВЗНОСОВ ПО    КАПРЕМОНТУ  за  декабрь 2014</t>
  </si>
  <si>
    <t xml:space="preserve">                СВОД   ВЗНОСОВ ПО    КАПРЕМОНТУ  за  ноябрь  2014</t>
  </si>
  <si>
    <t xml:space="preserve">                СВОД   ВЗНОСОВ ПО    КАПРЕМОНТУ  за  январь  2015</t>
  </si>
  <si>
    <t xml:space="preserve">                СВОД   ВЗНОСОВ ПО    КАПРЕМОНТУ  за март  2015</t>
  </si>
  <si>
    <t xml:space="preserve">                СВОД   ВЗНОСОВ ПО    КАПРЕМОНТУ  за  май  2015</t>
  </si>
  <si>
    <t>ПЕНЯ</t>
  </si>
  <si>
    <t>Пеня</t>
  </si>
  <si>
    <t>ООО "Искра"</t>
  </si>
  <si>
    <t>задолженость</t>
  </si>
  <si>
    <t xml:space="preserve">                СВОД   ВЗНОСОВ ПО    КАПРЕМОНТУ  за июнь   2015</t>
  </si>
  <si>
    <t>Оплата за декаб.-14 январь-15)</t>
  </si>
  <si>
    <t>оплата</t>
  </si>
  <si>
    <t>за 2 квар2015</t>
  </si>
  <si>
    <t>опл</t>
  </si>
  <si>
    <t>пеня</t>
  </si>
  <si>
    <t xml:space="preserve"> перечислить за июнь  8,07,15</t>
  </si>
  <si>
    <t xml:space="preserve">перчислить  юриков за 2 кв. за июнь </t>
  </si>
  <si>
    <t xml:space="preserve">        СВОД   НАЧИСЛЕНИЙ И ОПЛАТЫ  ВЗНОСОВ ПО    КАПРЕМОНТУ    (с сентябрь 2014г. по июль   2015)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</si>
</sst>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4" fontId="0" fillId="6" borderId="11" xfId="0" applyNumberFormat="1" applyFill="1" applyBorder="1" applyAlignment="1">
      <alignment/>
    </xf>
    <xf numFmtId="4" fontId="0" fillId="9" borderId="11" xfId="0" applyNumberFormat="1" applyFill="1" applyBorder="1" applyAlignment="1">
      <alignment/>
    </xf>
    <xf numFmtId="4" fontId="0" fillId="7" borderId="11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4" fillId="35" borderId="11" xfId="0" applyFont="1" applyFill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36" borderId="12" xfId="0" applyFon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/>
    </xf>
    <xf numFmtId="4" fontId="4" fillId="36" borderId="11" xfId="0" applyNumberFormat="1" applyFont="1" applyFill="1" applyBorder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4" fillId="36" borderId="14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8" fillId="6" borderId="11" xfId="0" applyNumberFormat="1" applyFont="1" applyFill="1" applyBorder="1" applyAlignment="1">
      <alignment/>
    </xf>
    <xf numFmtId="4" fontId="28" fillId="36" borderId="11" xfId="0" applyNumberFormat="1" applyFont="1" applyFill="1" applyBorder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" fontId="0" fillId="37" borderId="11" xfId="0" applyNumberFormat="1" applyFill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4" fillId="34" borderId="15" xfId="0" applyFont="1" applyFill="1" applyBorder="1" applyAlignment="1">
      <alignment horizontal="center" vertical="center" wrapText="1"/>
    </xf>
    <xf numFmtId="4" fontId="28" fillId="37" borderId="11" xfId="0" applyNumberFormat="1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СТРд.17"/>
      <sheetName val="СТРд.16"/>
      <sheetName val="МИР.д.2"/>
      <sheetName val="ЛЕН.д.16"/>
      <sheetName val="ОЛИМ.д.32"/>
      <sheetName val="ОЛИМ.д.14"/>
      <sheetName val="ОЛИМ.д.10"/>
      <sheetName val="ОЛИМ.д.7"/>
      <sheetName val="ОЛИМ.д.5"/>
      <sheetName val="ОЛИМ.д.4"/>
      <sheetName val="ОЛИМ.д.2"/>
      <sheetName val="ОЛИМ.д.1 "/>
      <sheetName val="ЮБ.д.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207" sqref="E207"/>
    </sheetView>
  </sheetViews>
  <sheetFormatPr defaultColWidth="9.140625" defaultRowHeight="15"/>
  <cols>
    <col min="1" max="1" width="11.7109375" style="0" customWidth="1"/>
    <col min="2" max="2" width="11.140625" style="0" customWidth="1"/>
    <col min="3" max="3" width="12.00390625" style="0" customWidth="1"/>
    <col min="4" max="4" width="12.28125" style="0" customWidth="1"/>
    <col min="5" max="5" width="11.7109375" style="0" customWidth="1"/>
    <col min="6" max="6" width="9.28125" style="0" customWidth="1"/>
    <col min="7" max="7" width="11.28125" style="0" customWidth="1"/>
    <col min="8" max="8" width="12.140625" style="0" customWidth="1"/>
    <col min="9" max="9" width="10.421875" style="0" customWidth="1"/>
    <col min="11" max="11" width="8.8515625" style="0" customWidth="1"/>
    <col min="12" max="12" width="10.28125" style="0" customWidth="1"/>
    <col min="13" max="13" width="10.7109375" style="0" customWidth="1"/>
    <col min="14" max="14" width="8.57421875" style="0" customWidth="1"/>
    <col min="15" max="15" width="9.140625" style="0" customWidth="1"/>
    <col min="16" max="16" width="10.7109375" style="0" customWidth="1"/>
    <col min="17" max="17" width="8.28125" style="0" customWidth="1"/>
    <col min="18" max="18" width="11.57421875" style="0" customWidth="1"/>
    <col min="19" max="19" width="12.7109375" style="0" customWidth="1"/>
    <col min="20" max="20" width="11.57421875" style="0" customWidth="1"/>
  </cols>
  <sheetData>
    <row r="1" spans="2:7" ht="15">
      <c r="B1" s="15" t="s">
        <v>47</v>
      </c>
      <c r="C1" s="1"/>
      <c r="D1" s="1"/>
      <c r="G1" s="1"/>
    </row>
    <row r="2" spans="2:7" ht="15.75">
      <c r="B2" s="2" t="s">
        <v>0</v>
      </c>
      <c r="C2" s="2" t="s">
        <v>37</v>
      </c>
      <c r="D2" s="2"/>
      <c r="E2" s="3"/>
      <c r="F2" s="3"/>
      <c r="G2" s="3"/>
    </row>
    <row r="4" spans="1:20" ht="15">
      <c r="A4" s="39" t="s">
        <v>1</v>
      </c>
      <c r="B4" s="39" t="s">
        <v>22</v>
      </c>
      <c r="C4" s="41" t="s">
        <v>2</v>
      </c>
      <c r="D4" s="42"/>
      <c r="E4" s="43"/>
      <c r="F4" s="17"/>
      <c r="G4" s="44" t="s">
        <v>3</v>
      </c>
      <c r="H4" s="45"/>
      <c r="I4" s="46"/>
      <c r="J4" s="22"/>
      <c r="K4" s="47" t="s">
        <v>4</v>
      </c>
      <c r="L4" s="47"/>
      <c r="M4" s="47"/>
      <c r="N4" s="27"/>
      <c r="O4" s="47" t="s">
        <v>35</v>
      </c>
      <c r="P4" s="47"/>
      <c r="Q4" s="47"/>
      <c r="R4" s="47" t="s">
        <v>21</v>
      </c>
      <c r="S4" s="47"/>
      <c r="T4" s="47"/>
    </row>
    <row r="5" spans="1:20" ht="25.5">
      <c r="A5" s="40"/>
      <c r="B5" s="40"/>
      <c r="C5" s="4" t="s">
        <v>5</v>
      </c>
      <c r="D5" s="4" t="s">
        <v>6</v>
      </c>
      <c r="E5" s="4" t="s">
        <v>7</v>
      </c>
      <c r="F5" s="25" t="s">
        <v>22</v>
      </c>
      <c r="G5" s="5" t="s">
        <v>5</v>
      </c>
      <c r="H5" s="5" t="s">
        <v>6</v>
      </c>
      <c r="I5" s="6" t="s">
        <v>38</v>
      </c>
      <c r="J5" s="25" t="s">
        <v>22</v>
      </c>
      <c r="K5" s="20" t="s">
        <v>5</v>
      </c>
      <c r="L5" s="20" t="s">
        <v>6</v>
      </c>
      <c r="M5" s="6" t="s">
        <v>38</v>
      </c>
      <c r="N5" s="27" t="s">
        <v>25</v>
      </c>
      <c r="O5" s="6" t="s">
        <v>5</v>
      </c>
      <c r="P5" s="6" t="s">
        <v>6</v>
      </c>
      <c r="Q5" s="6" t="s">
        <v>38</v>
      </c>
      <c r="R5" s="6" t="s">
        <v>5</v>
      </c>
      <c r="S5" s="6" t="s">
        <v>6</v>
      </c>
      <c r="T5" s="6" t="s">
        <v>38</v>
      </c>
    </row>
    <row r="6" spans="1:20" ht="15">
      <c r="A6" s="7" t="s">
        <v>8</v>
      </c>
      <c r="B6" s="8"/>
      <c r="C6" s="8">
        <f>C24+C42+C60+C78+C96+C114+C132+C150+C168+C186</f>
        <v>297499.3</v>
      </c>
      <c r="D6" s="8">
        <f>D24+D42+D60+D78+D96+D114+D132+D150+D168+D186</f>
        <v>247993.31</v>
      </c>
      <c r="E6" s="8">
        <f>B6+C6-D6</f>
        <v>49505.98999999999</v>
      </c>
      <c r="F6" s="26"/>
      <c r="G6" s="8">
        <f>G24+G42+G60+G78+G96+G114+G132+G150+G168+G186</f>
        <v>4648.2</v>
      </c>
      <c r="H6" s="8">
        <f>H24+H42+H60+H78+H96+H114+H132+H150+H168+H186</f>
        <v>2324.1</v>
      </c>
      <c r="I6" s="8">
        <f>F6+G6-H6</f>
        <v>2324.1</v>
      </c>
      <c r="J6" s="26"/>
      <c r="K6" s="8">
        <f>K24+K42+K60+K78+K96+K114+K132+K150+K168+K186</f>
        <v>0</v>
      </c>
      <c r="L6" s="8">
        <f>L24+L42+L60+L78+L96+L114+L132+L150+L168+L186</f>
        <v>0</v>
      </c>
      <c r="M6" s="8">
        <f>J6+K6-L6</f>
        <v>0</v>
      </c>
      <c r="N6" s="18"/>
      <c r="O6" s="8">
        <f>O24+O42+O60+O78+O96+O114+O132+O150+O168+O186</f>
        <v>968.9</v>
      </c>
      <c r="P6" s="8">
        <f>P24+P42+P60+P78+P96+P114+P132+P150+P168+P186</f>
        <v>963.6299999999999</v>
      </c>
      <c r="Q6" s="8">
        <f>N6+O6-P6</f>
        <v>5.2700000000000955</v>
      </c>
      <c r="R6" s="38">
        <f>C6+G6+K6+O6</f>
        <v>303116.4</v>
      </c>
      <c r="S6" s="38">
        <f>D6+H6+L6+P6</f>
        <v>251281.04</v>
      </c>
      <c r="T6" s="38">
        <f>R6-S6</f>
        <v>51835.360000000015</v>
      </c>
    </row>
    <row r="7" spans="1:20" ht="15">
      <c r="A7" s="7" t="s">
        <v>9</v>
      </c>
      <c r="B7" s="8"/>
      <c r="C7" s="8">
        <f aca="true" t="shared" si="0" ref="C7:D19">C25+C43+C61+C79+C97+C115+C133+C151+C169+C187</f>
        <v>155553.84</v>
      </c>
      <c r="D7" s="8">
        <f t="shared" si="0"/>
        <v>120786.1</v>
      </c>
      <c r="E7" s="8">
        <f aca="true" t="shared" si="1" ref="E7:E18">B7+C7-D7</f>
        <v>34767.73999999999</v>
      </c>
      <c r="F7" s="18"/>
      <c r="G7" s="8">
        <f aca="true" t="shared" si="2" ref="G7:H19">G25+G43+G61+G79+G97+G115+G133+G151+G169+G187</f>
        <v>36156.6</v>
      </c>
      <c r="H7" s="8">
        <f t="shared" si="2"/>
        <v>18078.3</v>
      </c>
      <c r="I7" s="8">
        <f aca="true" t="shared" si="3" ref="I7:I19">F7+G7-H7</f>
        <v>18078.3</v>
      </c>
      <c r="J7" s="18"/>
      <c r="K7" s="8">
        <f aca="true" t="shared" si="4" ref="K7:K19">K25+K43+K61+K79+K97+K115+K133+K151+K169+K187</f>
        <v>0</v>
      </c>
      <c r="L7" s="8">
        <f>L25+L43+L61+L79+L97+L115+L133+L151+L169</f>
        <v>0</v>
      </c>
      <c r="M7" s="8">
        <f aca="true" t="shared" si="5" ref="M7:M19">J7+K7-L7</f>
        <v>0</v>
      </c>
      <c r="N7" s="18"/>
      <c r="O7" s="8">
        <f aca="true" t="shared" si="6" ref="O7:P19">O25+O43+O61+O79+O97+O115+O133+O151+O169+O187</f>
        <v>387.31999999999994</v>
      </c>
      <c r="P7" s="8">
        <f t="shared" si="6"/>
        <v>367.39</v>
      </c>
      <c r="Q7" s="8">
        <f aca="true" t="shared" si="7" ref="Q7:Q19">N7+O7-P7</f>
        <v>19.92999999999995</v>
      </c>
      <c r="R7" s="38">
        <f aca="true" t="shared" si="8" ref="R7:R19">C7+G7+K7+O7</f>
        <v>192097.76</v>
      </c>
      <c r="S7" s="38">
        <f aca="true" t="shared" si="9" ref="S7:S19">D7+H7+L7+P7</f>
        <v>139231.79</v>
      </c>
      <c r="T7" s="38">
        <f aca="true" t="shared" si="10" ref="T7:T19">R7-S7</f>
        <v>52865.97</v>
      </c>
    </row>
    <row r="8" spans="1:20" ht="15">
      <c r="A8" s="7" t="s">
        <v>10</v>
      </c>
      <c r="B8" s="8"/>
      <c r="C8" s="8">
        <f t="shared" si="0"/>
        <v>77941.79999999999</v>
      </c>
      <c r="D8" s="8">
        <f t="shared" si="0"/>
        <v>65652.42</v>
      </c>
      <c r="E8" s="8">
        <f t="shared" si="1"/>
        <v>12289.37999999999</v>
      </c>
      <c r="F8" s="18"/>
      <c r="G8" s="8">
        <f t="shared" si="2"/>
        <v>0</v>
      </c>
      <c r="H8" s="8">
        <f t="shared" si="2"/>
        <v>0</v>
      </c>
      <c r="I8" s="8">
        <f t="shared" si="3"/>
        <v>0</v>
      </c>
      <c r="J8" s="18"/>
      <c r="K8" s="8">
        <f t="shared" si="4"/>
        <v>0</v>
      </c>
      <c r="L8" s="8">
        <f aca="true" t="shared" si="11" ref="L8:L19">L26+L44+L62+L80+L98+L116+L134+L152+L170</f>
        <v>0</v>
      </c>
      <c r="M8" s="8">
        <f t="shared" si="5"/>
        <v>0</v>
      </c>
      <c r="N8" s="18"/>
      <c r="O8" s="8">
        <f t="shared" si="6"/>
        <v>184.93</v>
      </c>
      <c r="P8" s="8">
        <f t="shared" si="6"/>
        <v>184.57999999999998</v>
      </c>
      <c r="Q8" s="8">
        <f t="shared" si="7"/>
        <v>0.35000000000002274</v>
      </c>
      <c r="R8" s="38">
        <f t="shared" si="8"/>
        <v>78126.72999999998</v>
      </c>
      <c r="S8" s="38">
        <f t="shared" si="9"/>
        <v>65837</v>
      </c>
      <c r="T8" s="38">
        <f t="shared" si="10"/>
        <v>12289.729999999981</v>
      </c>
    </row>
    <row r="9" spans="1:20" ht="15">
      <c r="A9" s="7" t="s">
        <v>11</v>
      </c>
      <c r="B9" s="8"/>
      <c r="C9" s="8">
        <f t="shared" si="0"/>
        <v>77682.1</v>
      </c>
      <c r="D9" s="8">
        <f t="shared" si="0"/>
        <v>62228.090000000004</v>
      </c>
      <c r="E9" s="8">
        <f t="shared" si="1"/>
        <v>15454.010000000002</v>
      </c>
      <c r="F9" s="18"/>
      <c r="G9" s="8">
        <f t="shared" si="2"/>
        <v>0</v>
      </c>
      <c r="H9" s="8">
        <f t="shared" si="2"/>
        <v>0</v>
      </c>
      <c r="I9" s="8">
        <f t="shared" si="3"/>
        <v>0</v>
      </c>
      <c r="J9" s="18"/>
      <c r="K9" s="8">
        <f t="shared" si="4"/>
        <v>0</v>
      </c>
      <c r="L9" s="8">
        <f t="shared" si="11"/>
        <v>0</v>
      </c>
      <c r="M9" s="8">
        <f t="shared" si="5"/>
        <v>0</v>
      </c>
      <c r="N9" s="18"/>
      <c r="O9" s="8">
        <f t="shared" si="6"/>
        <v>165.86</v>
      </c>
      <c r="P9" s="8">
        <f t="shared" si="6"/>
        <v>162.89000000000001</v>
      </c>
      <c r="Q9" s="8">
        <f t="shared" si="7"/>
        <v>2.969999999999999</v>
      </c>
      <c r="R9" s="38">
        <f t="shared" si="8"/>
        <v>77847.96</v>
      </c>
      <c r="S9" s="38">
        <f t="shared" si="9"/>
        <v>62390.98</v>
      </c>
      <c r="T9" s="38">
        <f t="shared" si="10"/>
        <v>15456.980000000003</v>
      </c>
    </row>
    <row r="10" spans="1:20" ht="15">
      <c r="A10" s="7" t="s">
        <v>12</v>
      </c>
      <c r="B10" s="8"/>
      <c r="C10" s="8">
        <f t="shared" si="0"/>
        <v>439576.6999999999</v>
      </c>
      <c r="D10" s="8">
        <f t="shared" si="0"/>
        <v>376450.92000000004</v>
      </c>
      <c r="E10" s="8">
        <f t="shared" si="1"/>
        <v>63125.77999999985</v>
      </c>
      <c r="F10" s="18"/>
      <c r="G10" s="8">
        <f t="shared" si="2"/>
        <v>6852.9</v>
      </c>
      <c r="H10" s="8">
        <f t="shared" si="2"/>
        <v>3426.45</v>
      </c>
      <c r="I10" s="8">
        <f t="shared" si="3"/>
        <v>3426.45</v>
      </c>
      <c r="J10" s="18"/>
      <c r="K10" s="8">
        <f t="shared" si="4"/>
        <v>15263.999999999998</v>
      </c>
      <c r="L10" s="8">
        <f t="shared" si="11"/>
        <v>12211.2</v>
      </c>
      <c r="M10" s="8">
        <f t="shared" si="5"/>
        <v>3052.7999999999975</v>
      </c>
      <c r="N10" s="18"/>
      <c r="O10" s="8">
        <f t="shared" si="6"/>
        <v>869.5799999999999</v>
      </c>
      <c r="P10" s="8">
        <f t="shared" si="6"/>
        <v>863.3299999999999</v>
      </c>
      <c r="Q10" s="8">
        <f t="shared" si="7"/>
        <v>6.25</v>
      </c>
      <c r="R10" s="38">
        <f t="shared" si="8"/>
        <v>462563.17999999993</v>
      </c>
      <c r="S10" s="38">
        <f t="shared" si="9"/>
        <v>392951.9000000001</v>
      </c>
      <c r="T10" s="38">
        <f t="shared" si="10"/>
        <v>69611.27999999985</v>
      </c>
    </row>
    <row r="11" spans="1:20" ht="15">
      <c r="A11" s="7" t="s">
        <v>13</v>
      </c>
      <c r="B11" s="8"/>
      <c r="C11" s="8">
        <f t="shared" si="0"/>
        <v>262572.60000000003</v>
      </c>
      <c r="D11" s="8">
        <f t="shared" si="0"/>
        <v>218378.91</v>
      </c>
      <c r="E11" s="8">
        <f t="shared" si="1"/>
        <v>44193.69000000003</v>
      </c>
      <c r="F11" s="18"/>
      <c r="G11" s="8">
        <f t="shared" si="2"/>
        <v>1743.6999999999998</v>
      </c>
      <c r="H11" s="8">
        <f t="shared" si="2"/>
        <v>871.85</v>
      </c>
      <c r="I11" s="8">
        <f t="shared" si="3"/>
        <v>871.8499999999998</v>
      </c>
      <c r="J11" s="18"/>
      <c r="K11" s="8">
        <f t="shared" si="4"/>
        <v>6450.100000000001</v>
      </c>
      <c r="L11" s="8">
        <f t="shared" si="11"/>
        <v>5805.09</v>
      </c>
      <c r="M11" s="8">
        <f t="shared" si="5"/>
        <v>645.0100000000011</v>
      </c>
      <c r="N11" s="18"/>
      <c r="O11" s="8">
        <f t="shared" si="6"/>
        <v>614.98</v>
      </c>
      <c r="P11" s="8">
        <f t="shared" si="6"/>
        <v>613.41</v>
      </c>
      <c r="Q11" s="8">
        <f t="shared" si="7"/>
        <v>1.57000000000005</v>
      </c>
      <c r="R11" s="38">
        <f t="shared" si="8"/>
        <v>271381.38</v>
      </c>
      <c r="S11" s="38">
        <f t="shared" si="9"/>
        <v>225669.26</v>
      </c>
      <c r="T11" s="38">
        <f t="shared" si="10"/>
        <v>45712.119999999995</v>
      </c>
    </row>
    <row r="12" spans="1:20" ht="15">
      <c r="A12" s="7" t="s">
        <v>14</v>
      </c>
      <c r="B12" s="8"/>
      <c r="C12" s="8">
        <f t="shared" si="0"/>
        <v>328133.5999999999</v>
      </c>
      <c r="D12" s="8">
        <f t="shared" si="0"/>
        <v>277786.05</v>
      </c>
      <c r="E12" s="8">
        <f t="shared" si="1"/>
        <v>50347.54999999993</v>
      </c>
      <c r="F12" s="18"/>
      <c r="G12" s="8">
        <f t="shared" si="2"/>
        <v>4939.599999999999</v>
      </c>
      <c r="H12" s="8">
        <f t="shared" si="2"/>
        <v>2469.7999999999997</v>
      </c>
      <c r="I12" s="8">
        <f t="shared" si="3"/>
        <v>2469.7999999999997</v>
      </c>
      <c r="J12" s="18"/>
      <c r="K12" s="8">
        <f t="shared" si="4"/>
        <v>10075.300000000001</v>
      </c>
      <c r="L12" s="8">
        <f t="shared" si="11"/>
        <v>6890</v>
      </c>
      <c r="M12" s="8">
        <f t="shared" si="5"/>
        <v>3185.300000000001</v>
      </c>
      <c r="N12" s="18"/>
      <c r="O12" s="8">
        <f t="shared" si="6"/>
        <v>677.51</v>
      </c>
      <c r="P12" s="8">
        <f t="shared" si="6"/>
        <v>670.8199999999999</v>
      </c>
      <c r="Q12" s="8">
        <f t="shared" si="7"/>
        <v>6.690000000000055</v>
      </c>
      <c r="R12" s="38">
        <f t="shared" si="8"/>
        <v>343826.0099999999</v>
      </c>
      <c r="S12" s="38">
        <f t="shared" si="9"/>
        <v>287816.67</v>
      </c>
      <c r="T12" s="38">
        <f t="shared" si="10"/>
        <v>56009.33999999991</v>
      </c>
    </row>
    <row r="13" spans="1:20" ht="15">
      <c r="A13" s="7" t="s">
        <v>15</v>
      </c>
      <c r="B13" s="8"/>
      <c r="C13" s="8">
        <f t="shared" si="0"/>
        <v>346937.99999999994</v>
      </c>
      <c r="D13" s="8">
        <f t="shared" si="0"/>
        <v>277920.46</v>
      </c>
      <c r="E13" s="8">
        <f t="shared" si="1"/>
        <v>69017.53999999992</v>
      </c>
      <c r="F13" s="18"/>
      <c r="G13" s="8">
        <f t="shared" si="2"/>
        <v>1727.8</v>
      </c>
      <c r="H13" s="8">
        <f t="shared" si="2"/>
        <v>863.9000000000001</v>
      </c>
      <c r="I13" s="8">
        <f t="shared" si="3"/>
        <v>863.8999999999999</v>
      </c>
      <c r="J13" s="18"/>
      <c r="K13" s="8">
        <f t="shared" si="4"/>
        <v>19578.2</v>
      </c>
      <c r="L13" s="8">
        <f t="shared" si="11"/>
        <v>6228.03</v>
      </c>
      <c r="M13" s="8">
        <f t="shared" si="5"/>
        <v>13350.170000000002</v>
      </c>
      <c r="N13" s="18"/>
      <c r="O13" s="8">
        <f t="shared" si="6"/>
        <v>823.9200000000001</v>
      </c>
      <c r="P13" s="8">
        <f t="shared" si="6"/>
        <v>816.9</v>
      </c>
      <c r="Q13" s="8">
        <f t="shared" si="7"/>
        <v>7.0200000000000955</v>
      </c>
      <c r="R13" s="38">
        <f t="shared" si="8"/>
        <v>369067.9199999999</v>
      </c>
      <c r="S13" s="38">
        <f t="shared" si="9"/>
        <v>285829.2900000001</v>
      </c>
      <c r="T13" s="38">
        <f t="shared" si="10"/>
        <v>83238.62999999983</v>
      </c>
    </row>
    <row r="14" spans="1:20" ht="15">
      <c r="A14" s="7" t="s">
        <v>16</v>
      </c>
      <c r="B14" s="8"/>
      <c r="C14" s="8">
        <f t="shared" si="0"/>
        <v>282331</v>
      </c>
      <c r="D14" s="8">
        <f t="shared" si="0"/>
        <v>249457.03000000003</v>
      </c>
      <c r="E14" s="8">
        <f t="shared" si="1"/>
        <v>32873.96999999997</v>
      </c>
      <c r="F14" s="18"/>
      <c r="G14" s="8">
        <f t="shared" si="2"/>
        <v>0</v>
      </c>
      <c r="H14" s="8">
        <f t="shared" si="2"/>
        <v>0</v>
      </c>
      <c r="I14" s="8">
        <f t="shared" si="3"/>
        <v>0</v>
      </c>
      <c r="J14" s="18"/>
      <c r="K14" s="8">
        <f t="shared" si="4"/>
        <v>2798.4</v>
      </c>
      <c r="L14" s="8">
        <f t="shared" si="11"/>
        <v>2238.72</v>
      </c>
      <c r="M14" s="8">
        <f t="shared" si="5"/>
        <v>559.6800000000003</v>
      </c>
      <c r="N14" s="18"/>
      <c r="O14" s="8">
        <f t="shared" si="6"/>
        <v>529.61</v>
      </c>
      <c r="P14" s="8">
        <f t="shared" si="6"/>
        <v>528.1500000000001</v>
      </c>
      <c r="Q14" s="8">
        <f t="shared" si="7"/>
        <v>1.4599999999999227</v>
      </c>
      <c r="R14" s="38">
        <f t="shared" si="8"/>
        <v>285659.01</v>
      </c>
      <c r="S14" s="38">
        <f t="shared" si="9"/>
        <v>252223.90000000002</v>
      </c>
      <c r="T14" s="38">
        <f t="shared" si="10"/>
        <v>33435.109999999986</v>
      </c>
    </row>
    <row r="15" spans="1:20" ht="15">
      <c r="A15" s="7" t="s">
        <v>17</v>
      </c>
      <c r="B15" s="8"/>
      <c r="C15" s="8">
        <f t="shared" si="0"/>
        <v>367491.4000000001</v>
      </c>
      <c r="D15" s="8">
        <f t="shared" si="0"/>
        <v>319175.55000000005</v>
      </c>
      <c r="E15" s="8">
        <f t="shared" si="1"/>
        <v>48315.850000000035</v>
      </c>
      <c r="F15" s="18"/>
      <c r="G15" s="8">
        <f t="shared" si="2"/>
        <v>6365.299999999998</v>
      </c>
      <c r="H15" s="8">
        <f t="shared" si="2"/>
        <v>3182.6499999999996</v>
      </c>
      <c r="I15" s="8">
        <f t="shared" si="3"/>
        <v>3182.6499999999987</v>
      </c>
      <c r="J15" s="18"/>
      <c r="K15" s="8">
        <f t="shared" si="4"/>
        <v>2478.28</v>
      </c>
      <c r="L15" s="8">
        <f t="shared" si="11"/>
        <v>2478.28</v>
      </c>
      <c r="M15" s="8">
        <f t="shared" si="5"/>
        <v>0</v>
      </c>
      <c r="N15" s="18"/>
      <c r="O15" s="8">
        <f t="shared" si="6"/>
        <v>630.88</v>
      </c>
      <c r="P15" s="8">
        <f t="shared" si="6"/>
        <v>621.49</v>
      </c>
      <c r="Q15" s="8">
        <f t="shared" si="7"/>
        <v>9.389999999999986</v>
      </c>
      <c r="R15" s="38">
        <f t="shared" si="8"/>
        <v>376965.8600000001</v>
      </c>
      <c r="S15" s="38">
        <f t="shared" si="9"/>
        <v>325457.9700000001</v>
      </c>
      <c r="T15" s="38">
        <f t="shared" si="10"/>
        <v>51507.890000000014</v>
      </c>
    </row>
    <row r="16" spans="1:20" ht="15">
      <c r="A16" s="7" t="s">
        <v>18</v>
      </c>
      <c r="B16" s="8"/>
      <c r="C16" s="8">
        <f t="shared" si="0"/>
        <v>768960.02</v>
      </c>
      <c r="D16" s="8">
        <f t="shared" si="0"/>
        <v>651199.13</v>
      </c>
      <c r="E16" s="8">
        <f t="shared" si="1"/>
        <v>117760.89000000001</v>
      </c>
      <c r="F16" s="18"/>
      <c r="G16" s="8">
        <f t="shared" si="2"/>
        <v>24788.100000000002</v>
      </c>
      <c r="H16" s="8">
        <f t="shared" si="2"/>
        <v>12394.05</v>
      </c>
      <c r="I16" s="8">
        <f t="shared" si="3"/>
        <v>12394.050000000003</v>
      </c>
      <c r="J16" s="18"/>
      <c r="K16" s="8">
        <f t="shared" si="4"/>
        <v>2059.05</v>
      </c>
      <c r="L16" s="8">
        <f t="shared" si="11"/>
        <v>0</v>
      </c>
      <c r="M16" s="8">
        <f t="shared" si="5"/>
        <v>2059.05</v>
      </c>
      <c r="N16" s="18"/>
      <c r="O16" s="8">
        <f t="shared" si="6"/>
        <v>1749.79</v>
      </c>
      <c r="P16" s="8">
        <f t="shared" si="6"/>
        <v>1706.19</v>
      </c>
      <c r="Q16" s="8">
        <f t="shared" si="7"/>
        <v>43.59999999999991</v>
      </c>
      <c r="R16" s="38">
        <f t="shared" si="8"/>
        <v>797556.9600000001</v>
      </c>
      <c r="S16" s="38">
        <f t="shared" si="9"/>
        <v>665299.37</v>
      </c>
      <c r="T16" s="38">
        <f t="shared" si="10"/>
        <v>132257.59000000008</v>
      </c>
    </row>
    <row r="17" spans="1:20" ht="15">
      <c r="A17" s="7" t="s">
        <v>19</v>
      </c>
      <c r="B17" s="8"/>
      <c r="C17" s="8">
        <f t="shared" si="0"/>
        <v>508720.5</v>
      </c>
      <c r="D17" s="8">
        <f t="shared" si="0"/>
        <v>440877.01999999996</v>
      </c>
      <c r="E17" s="8">
        <f t="shared" si="1"/>
        <v>67843.48000000004</v>
      </c>
      <c r="F17" s="18"/>
      <c r="G17" s="8">
        <f t="shared" si="2"/>
        <v>28779.000000000007</v>
      </c>
      <c r="H17" s="8">
        <f t="shared" si="2"/>
        <v>14389.5</v>
      </c>
      <c r="I17" s="8">
        <f t="shared" si="3"/>
        <v>14389.500000000007</v>
      </c>
      <c r="J17" s="18"/>
      <c r="K17" s="8">
        <f t="shared" si="4"/>
        <v>6047.83</v>
      </c>
      <c r="L17" s="8">
        <f t="shared" si="11"/>
        <v>606.32</v>
      </c>
      <c r="M17" s="8">
        <f t="shared" si="5"/>
        <v>5441.51</v>
      </c>
      <c r="N17" s="18"/>
      <c r="O17" s="8">
        <f t="shared" si="6"/>
        <v>1014.24</v>
      </c>
      <c r="P17" s="8">
        <f t="shared" si="6"/>
        <v>955.6899999999999</v>
      </c>
      <c r="Q17" s="8">
        <f t="shared" si="7"/>
        <v>58.55000000000007</v>
      </c>
      <c r="R17" s="38">
        <f t="shared" si="8"/>
        <v>544561.57</v>
      </c>
      <c r="S17" s="38">
        <f t="shared" si="9"/>
        <v>456828.52999999997</v>
      </c>
      <c r="T17" s="38">
        <f t="shared" si="10"/>
        <v>87733.03999999998</v>
      </c>
    </row>
    <row r="18" spans="1:20" ht="15">
      <c r="A18" s="7" t="s">
        <v>20</v>
      </c>
      <c r="B18" s="8"/>
      <c r="C18" s="8">
        <f t="shared" si="0"/>
        <v>337936.45</v>
      </c>
      <c r="D18" s="8">
        <f t="shared" si="0"/>
        <v>288197.18999999994</v>
      </c>
      <c r="E18" s="8">
        <f t="shared" si="1"/>
        <v>49739.26000000007</v>
      </c>
      <c r="F18" s="18"/>
      <c r="G18" s="8">
        <f t="shared" si="2"/>
        <v>14198.699999999997</v>
      </c>
      <c r="H18" s="8">
        <f t="shared" si="2"/>
        <v>7099.349999999999</v>
      </c>
      <c r="I18" s="8">
        <f t="shared" si="3"/>
        <v>7099.349999999998</v>
      </c>
      <c r="J18" s="18"/>
      <c r="K18" s="8">
        <f t="shared" si="4"/>
        <v>0</v>
      </c>
      <c r="L18" s="8">
        <f t="shared" si="11"/>
        <v>0</v>
      </c>
      <c r="M18" s="8">
        <f t="shared" si="5"/>
        <v>0</v>
      </c>
      <c r="N18" s="18"/>
      <c r="O18" s="8">
        <f t="shared" si="6"/>
        <v>590.21</v>
      </c>
      <c r="P18" s="8">
        <f t="shared" si="6"/>
        <v>577.2</v>
      </c>
      <c r="Q18" s="8">
        <f t="shared" si="7"/>
        <v>13.009999999999991</v>
      </c>
      <c r="R18" s="38">
        <f t="shared" si="8"/>
        <v>352725.36000000004</v>
      </c>
      <c r="S18" s="38">
        <f t="shared" si="9"/>
        <v>295873.73999999993</v>
      </c>
      <c r="T18" s="38">
        <f t="shared" si="10"/>
        <v>56851.62000000011</v>
      </c>
    </row>
    <row r="19" spans="1:20" ht="15">
      <c r="A19" s="12" t="s">
        <v>21</v>
      </c>
      <c r="B19" s="13"/>
      <c r="C19" s="8">
        <f t="shared" si="0"/>
        <v>4251337.31</v>
      </c>
      <c r="D19" s="8">
        <f t="shared" si="0"/>
        <v>3596102.18</v>
      </c>
      <c r="E19" s="30">
        <f>B19+C19-D19</f>
        <v>655235.1299999994</v>
      </c>
      <c r="F19" s="19"/>
      <c r="G19" s="8">
        <f t="shared" si="2"/>
        <v>130199.89999999997</v>
      </c>
      <c r="H19" s="8">
        <f t="shared" si="2"/>
        <v>65099.94999999999</v>
      </c>
      <c r="I19" s="30">
        <f t="shared" si="3"/>
        <v>65099.949999999975</v>
      </c>
      <c r="J19" s="19"/>
      <c r="K19" s="8">
        <f t="shared" si="4"/>
        <v>64751.16</v>
      </c>
      <c r="L19" s="8">
        <f t="shared" si="11"/>
        <v>36457.64</v>
      </c>
      <c r="M19" s="30">
        <f t="shared" si="5"/>
        <v>28293.520000000004</v>
      </c>
      <c r="N19" s="31"/>
      <c r="O19" s="8">
        <f t="shared" si="6"/>
        <v>9207.730000000001</v>
      </c>
      <c r="P19" s="8">
        <f t="shared" si="6"/>
        <v>9031.669999999998</v>
      </c>
      <c r="Q19" s="30">
        <f t="shared" si="7"/>
        <v>176.06000000000313</v>
      </c>
      <c r="R19" s="38">
        <f t="shared" si="8"/>
        <v>4455496.100000001</v>
      </c>
      <c r="S19" s="38">
        <f t="shared" si="9"/>
        <v>3706691.4400000004</v>
      </c>
      <c r="T19" s="38">
        <f t="shared" si="10"/>
        <v>748804.6600000001</v>
      </c>
    </row>
    <row r="20" spans="4:14" ht="15" hidden="1">
      <c r="D20" s="29" t="s">
        <v>6</v>
      </c>
      <c r="E20" s="29"/>
      <c r="F20" s="29"/>
      <c r="G20" s="29"/>
      <c r="H20" s="29" t="s">
        <v>6</v>
      </c>
      <c r="I20" s="29"/>
      <c r="J20" s="29"/>
      <c r="K20" s="29"/>
      <c r="L20" s="29" t="s">
        <v>6</v>
      </c>
      <c r="N20" s="23"/>
    </row>
    <row r="21" spans="2:14" ht="15" hidden="1">
      <c r="B21" s="15" t="s">
        <v>28</v>
      </c>
      <c r="C21" s="15"/>
      <c r="D21" s="15"/>
      <c r="E21" s="16"/>
      <c r="F21" s="16"/>
      <c r="G21" s="15"/>
      <c r="H21" s="16"/>
      <c r="I21" s="16"/>
      <c r="J21" s="16"/>
      <c r="K21" s="16"/>
      <c r="N21" s="23"/>
    </row>
    <row r="22" spans="1:17" ht="15" hidden="1">
      <c r="A22" s="39" t="s">
        <v>1</v>
      </c>
      <c r="B22" s="39" t="s">
        <v>22</v>
      </c>
      <c r="C22" s="41" t="s">
        <v>2</v>
      </c>
      <c r="D22" s="42"/>
      <c r="E22" s="43"/>
      <c r="F22" s="17"/>
      <c r="G22" s="44" t="s">
        <v>3</v>
      </c>
      <c r="H22" s="45"/>
      <c r="I22" s="46"/>
      <c r="J22" s="22"/>
      <c r="K22" s="47" t="s">
        <v>4</v>
      </c>
      <c r="L22" s="47"/>
      <c r="M22" s="47"/>
      <c r="N22" s="27"/>
      <c r="O22" s="47" t="s">
        <v>35</v>
      </c>
      <c r="P22" s="47"/>
      <c r="Q22" s="47"/>
    </row>
    <row r="23" spans="1:17" ht="25.5" hidden="1">
      <c r="A23" s="40"/>
      <c r="B23" s="40"/>
      <c r="C23" s="4" t="s">
        <v>5</v>
      </c>
      <c r="D23" s="4" t="s">
        <v>6</v>
      </c>
      <c r="E23" s="4" t="s">
        <v>7</v>
      </c>
      <c r="F23" s="25" t="s">
        <v>22</v>
      </c>
      <c r="G23" s="5" t="s">
        <v>5</v>
      </c>
      <c r="H23" s="5" t="s">
        <v>6</v>
      </c>
      <c r="I23" s="5" t="s">
        <v>7</v>
      </c>
      <c r="J23" s="21" t="s">
        <v>26</v>
      </c>
      <c r="K23" s="20" t="s">
        <v>5</v>
      </c>
      <c r="L23" s="20" t="s">
        <v>6</v>
      </c>
      <c r="M23" s="20" t="s">
        <v>7</v>
      </c>
      <c r="N23" s="27" t="s">
        <v>25</v>
      </c>
      <c r="O23" s="6" t="s">
        <v>5</v>
      </c>
      <c r="P23" s="6" t="s">
        <v>6</v>
      </c>
      <c r="Q23" s="6" t="s">
        <v>7</v>
      </c>
    </row>
    <row r="24" spans="1:17" ht="15" hidden="1">
      <c r="A24" s="7" t="s">
        <v>8</v>
      </c>
      <c r="B24" s="8">
        <v>0</v>
      </c>
      <c r="C24" s="8">
        <v>29749.93</v>
      </c>
      <c r="D24" s="8"/>
      <c r="E24" s="8">
        <f>B24+C24-D24</f>
        <v>29749.93</v>
      </c>
      <c r="F24" s="26"/>
      <c r="G24" s="9">
        <v>464.82</v>
      </c>
      <c r="H24" s="9">
        <f>'[1]ЮБ.д.44'!K38</f>
        <v>0</v>
      </c>
      <c r="I24" s="8">
        <f>F24+G24-H24</f>
        <v>464.82</v>
      </c>
      <c r="J24" s="26"/>
      <c r="K24" s="10">
        <v>0</v>
      </c>
      <c r="L24" s="10">
        <v>0</v>
      </c>
      <c r="M24" s="10">
        <f>J24+K24-L24</f>
        <v>0</v>
      </c>
      <c r="N24" s="18">
        <f>B24+F24+J24</f>
        <v>0</v>
      </c>
      <c r="O24" s="11"/>
      <c r="P24" s="11"/>
      <c r="Q24" s="11"/>
    </row>
    <row r="25" spans="1:17" ht="15" hidden="1">
      <c r="A25" s="7" t="s">
        <v>9</v>
      </c>
      <c r="B25" s="8"/>
      <c r="C25" s="8">
        <v>15247.04</v>
      </c>
      <c r="D25" s="8"/>
      <c r="E25" s="8">
        <f aca="true" t="shared" si="12" ref="E25:E36">B25+C25-D25</f>
        <v>15247.04</v>
      </c>
      <c r="F25" s="18"/>
      <c r="G25" s="9">
        <v>3615.66</v>
      </c>
      <c r="H25" s="9">
        <f>'[1]ОЛИМ.д.1 '!K38</f>
        <v>0</v>
      </c>
      <c r="I25" s="8">
        <f aca="true" t="shared" si="13" ref="I25:I37">F25+G25-H25</f>
        <v>3615.66</v>
      </c>
      <c r="J25" s="18"/>
      <c r="K25" s="10">
        <v>0</v>
      </c>
      <c r="L25" s="10">
        <v>0</v>
      </c>
      <c r="M25" s="10">
        <f aca="true" t="shared" si="14" ref="M25:M37">J25+K25-L25</f>
        <v>0</v>
      </c>
      <c r="N25" s="18">
        <f aca="true" t="shared" si="15" ref="N25:N37">B25+F25+J25</f>
        <v>0</v>
      </c>
      <c r="O25" s="11"/>
      <c r="P25" s="11"/>
      <c r="Q25" s="11"/>
    </row>
    <row r="26" spans="1:17" ht="15" hidden="1">
      <c r="A26" s="7" t="s">
        <v>10</v>
      </c>
      <c r="B26" s="8"/>
      <c r="C26" s="8">
        <v>7794.18</v>
      </c>
      <c r="D26" s="8"/>
      <c r="E26" s="8">
        <f t="shared" si="12"/>
        <v>7794.18</v>
      </c>
      <c r="F26" s="18"/>
      <c r="G26" s="9">
        <f>'[1]ОЛИМ.д.2'!J38</f>
        <v>0</v>
      </c>
      <c r="H26" s="9">
        <f>'[1]ОЛИМ.д.2'!K38</f>
        <v>0</v>
      </c>
      <c r="I26" s="8">
        <f t="shared" si="13"/>
        <v>0</v>
      </c>
      <c r="J26" s="18"/>
      <c r="K26" s="10">
        <v>0</v>
      </c>
      <c r="L26" s="10">
        <v>0</v>
      </c>
      <c r="M26" s="10">
        <f t="shared" si="14"/>
        <v>0</v>
      </c>
      <c r="N26" s="18">
        <f t="shared" si="15"/>
        <v>0</v>
      </c>
      <c r="O26" s="11"/>
      <c r="P26" s="11"/>
      <c r="Q26" s="11"/>
    </row>
    <row r="27" spans="1:17" ht="15" hidden="1">
      <c r="A27" s="7" t="s">
        <v>11</v>
      </c>
      <c r="B27" s="8"/>
      <c r="C27" s="8">
        <v>7768.21</v>
      </c>
      <c r="D27" s="8"/>
      <c r="E27" s="8">
        <f t="shared" si="12"/>
        <v>7768.21</v>
      </c>
      <c r="F27" s="18"/>
      <c r="G27" s="9"/>
      <c r="H27" s="9">
        <f>'[1]ОЛИМ.д.4'!K38</f>
        <v>0</v>
      </c>
      <c r="I27" s="8">
        <f t="shared" si="13"/>
        <v>0</v>
      </c>
      <c r="J27" s="18"/>
      <c r="K27" s="10">
        <v>0</v>
      </c>
      <c r="L27" s="10">
        <v>0</v>
      </c>
      <c r="M27" s="10">
        <f t="shared" si="14"/>
        <v>0</v>
      </c>
      <c r="N27" s="18">
        <f t="shared" si="15"/>
        <v>0</v>
      </c>
      <c r="O27" s="11"/>
      <c r="P27" s="11"/>
      <c r="Q27" s="11"/>
    </row>
    <row r="28" spans="1:17" ht="15" hidden="1">
      <c r="A28" s="7" t="s">
        <v>12</v>
      </c>
      <c r="B28" s="8"/>
      <c r="C28" s="8">
        <v>43957.67</v>
      </c>
      <c r="D28" s="8"/>
      <c r="E28" s="8">
        <f t="shared" si="12"/>
        <v>43957.67</v>
      </c>
      <c r="F28" s="18"/>
      <c r="G28" s="9">
        <v>685.29</v>
      </c>
      <c r="H28" s="9">
        <f>'[1]ОЛИМ.д.5'!K38</f>
        <v>0</v>
      </c>
      <c r="I28" s="8">
        <f t="shared" si="13"/>
        <v>685.29</v>
      </c>
      <c r="J28" s="18"/>
      <c r="K28" s="10">
        <v>1526.4</v>
      </c>
      <c r="L28" s="10">
        <f>'[1]ОЛИМ.д.5'!P38</f>
        <v>0</v>
      </c>
      <c r="M28" s="10">
        <f t="shared" si="14"/>
        <v>1526.4</v>
      </c>
      <c r="N28" s="18">
        <f t="shared" si="15"/>
        <v>0</v>
      </c>
      <c r="O28" s="11"/>
      <c r="P28" s="11"/>
      <c r="Q28" s="11"/>
    </row>
    <row r="29" spans="1:17" ht="15" hidden="1">
      <c r="A29" s="7" t="s">
        <v>13</v>
      </c>
      <c r="B29" s="8"/>
      <c r="C29" s="8">
        <v>26257.26</v>
      </c>
      <c r="D29" s="8"/>
      <c r="E29" s="8">
        <f t="shared" si="12"/>
        <v>26257.26</v>
      </c>
      <c r="F29" s="18"/>
      <c r="G29" s="9">
        <v>174.37</v>
      </c>
      <c r="H29" s="9">
        <f>'[1]ОЛИМ.д.7'!K38</f>
        <v>0</v>
      </c>
      <c r="I29" s="8">
        <f t="shared" si="13"/>
        <v>174.37</v>
      </c>
      <c r="J29" s="18"/>
      <c r="K29" s="10">
        <v>645.01</v>
      </c>
      <c r="L29" s="10">
        <f>'[1]ОЛИМ.д.7'!P38</f>
        <v>0</v>
      </c>
      <c r="M29" s="10">
        <f t="shared" si="14"/>
        <v>645.01</v>
      </c>
      <c r="N29" s="18">
        <f t="shared" si="15"/>
        <v>0</v>
      </c>
      <c r="O29" s="11"/>
      <c r="P29" s="11"/>
      <c r="Q29" s="11"/>
    </row>
    <row r="30" spans="1:17" ht="15" hidden="1">
      <c r="A30" s="7" t="s">
        <v>14</v>
      </c>
      <c r="B30" s="8"/>
      <c r="C30" s="8">
        <v>32813.36</v>
      </c>
      <c r="D30" s="8"/>
      <c r="E30" s="8">
        <f t="shared" si="12"/>
        <v>32813.36</v>
      </c>
      <c r="F30" s="18"/>
      <c r="G30" s="9">
        <v>493.96</v>
      </c>
      <c r="H30" s="9">
        <f>'[1]ОЛИМ.д.10'!K38</f>
        <v>0</v>
      </c>
      <c r="I30" s="8">
        <f t="shared" si="13"/>
        <v>493.96</v>
      </c>
      <c r="J30" s="18"/>
      <c r="K30" s="10">
        <v>861.25</v>
      </c>
      <c r="L30" s="10">
        <f>'[1]ОЛИМ.д.10'!P38</f>
        <v>0</v>
      </c>
      <c r="M30" s="10">
        <f t="shared" si="14"/>
        <v>861.25</v>
      </c>
      <c r="N30" s="18">
        <f t="shared" si="15"/>
        <v>0</v>
      </c>
      <c r="O30" s="11"/>
      <c r="P30" s="11"/>
      <c r="Q30" s="11"/>
    </row>
    <row r="31" spans="1:17" ht="15" hidden="1">
      <c r="A31" s="7" t="s">
        <v>15</v>
      </c>
      <c r="B31" s="8"/>
      <c r="C31" s="8">
        <v>34693.8</v>
      </c>
      <c r="D31" s="8"/>
      <c r="E31" s="8">
        <f t="shared" si="12"/>
        <v>34693.8</v>
      </c>
      <c r="F31" s="18"/>
      <c r="G31" s="9">
        <v>172.78</v>
      </c>
      <c r="H31" s="9">
        <f>'[1]ОЛИМ.д.14'!K38</f>
        <v>0</v>
      </c>
      <c r="I31" s="8">
        <f t="shared" si="13"/>
        <v>172.78</v>
      </c>
      <c r="J31" s="18"/>
      <c r="K31" s="10">
        <v>1957.82</v>
      </c>
      <c r="L31" s="10">
        <f>'[1]ОЛИМ.д.14'!P38</f>
        <v>0</v>
      </c>
      <c r="M31" s="10">
        <f t="shared" si="14"/>
        <v>1957.82</v>
      </c>
      <c r="N31" s="18">
        <f t="shared" si="15"/>
        <v>0</v>
      </c>
      <c r="O31" s="11"/>
      <c r="P31" s="11"/>
      <c r="Q31" s="11"/>
    </row>
    <row r="32" spans="1:17" ht="15" hidden="1">
      <c r="A32" s="7" t="s">
        <v>16</v>
      </c>
      <c r="B32" s="8"/>
      <c r="C32" s="8">
        <v>28091.59</v>
      </c>
      <c r="D32" s="8"/>
      <c r="E32" s="8">
        <f t="shared" si="12"/>
        <v>28091.59</v>
      </c>
      <c r="F32" s="18"/>
      <c r="G32" s="9">
        <f>'[1]ОЛИМ.д.32'!J38</f>
        <v>0</v>
      </c>
      <c r="H32" s="9">
        <f>'[1]ОЛИМ.д.14'!K38</f>
        <v>0</v>
      </c>
      <c r="I32" s="8">
        <f t="shared" si="13"/>
        <v>0</v>
      </c>
      <c r="J32" s="18"/>
      <c r="K32" s="10">
        <v>279.84</v>
      </c>
      <c r="L32" s="10">
        <f>'[1]ОЛИМ.д.32'!P38</f>
        <v>0</v>
      </c>
      <c r="M32" s="10">
        <f t="shared" si="14"/>
        <v>279.84</v>
      </c>
      <c r="N32" s="18">
        <f t="shared" si="15"/>
        <v>0</v>
      </c>
      <c r="O32" s="11"/>
      <c r="P32" s="11"/>
      <c r="Q32" s="11"/>
    </row>
    <row r="33" spans="1:17" ht="15" hidden="1">
      <c r="A33" s="7" t="s">
        <v>17</v>
      </c>
      <c r="B33" s="8"/>
      <c r="C33" s="8">
        <v>36749.14</v>
      </c>
      <c r="D33" s="8"/>
      <c r="E33" s="8">
        <f t="shared" si="12"/>
        <v>36749.14</v>
      </c>
      <c r="F33" s="18"/>
      <c r="G33" s="9">
        <v>636.53</v>
      </c>
      <c r="H33" s="9">
        <f>'[1]ЛЕН.д.16'!K38</f>
        <v>0</v>
      </c>
      <c r="I33" s="8">
        <f t="shared" si="13"/>
        <v>636.53</v>
      </c>
      <c r="J33" s="18"/>
      <c r="K33" s="10">
        <v>0</v>
      </c>
      <c r="L33" s="10">
        <f>'[1]ЛЕН.д.16'!P38</f>
        <v>0</v>
      </c>
      <c r="M33" s="10">
        <f t="shared" si="14"/>
        <v>0</v>
      </c>
      <c r="N33" s="18">
        <f t="shared" si="15"/>
        <v>0</v>
      </c>
      <c r="O33" s="11"/>
      <c r="P33" s="11"/>
      <c r="Q33" s="11"/>
    </row>
    <row r="34" spans="1:17" ht="15" hidden="1">
      <c r="A34" s="7" t="s">
        <v>18</v>
      </c>
      <c r="B34" s="8"/>
      <c r="C34" s="8">
        <v>76789.59</v>
      </c>
      <c r="D34" s="8"/>
      <c r="E34" s="8">
        <f t="shared" si="12"/>
        <v>76789.59</v>
      </c>
      <c r="F34" s="18"/>
      <c r="G34" s="9">
        <v>2478.81</v>
      </c>
      <c r="H34" s="9">
        <f>'[1]МИР.д.2'!K38</f>
        <v>0</v>
      </c>
      <c r="I34" s="8">
        <f t="shared" si="13"/>
        <v>2478.81</v>
      </c>
      <c r="J34" s="18"/>
      <c r="K34" s="10">
        <v>0</v>
      </c>
      <c r="L34" s="10">
        <f>'[1]МИР.д.2'!P38</f>
        <v>0</v>
      </c>
      <c r="M34" s="10">
        <f t="shared" si="14"/>
        <v>0</v>
      </c>
      <c r="N34" s="18">
        <f t="shared" si="15"/>
        <v>0</v>
      </c>
      <c r="O34" s="11"/>
      <c r="P34" s="11"/>
      <c r="Q34" s="11"/>
    </row>
    <row r="35" spans="1:17" ht="15" hidden="1">
      <c r="A35" s="7" t="s">
        <v>19</v>
      </c>
      <c r="B35" s="8"/>
      <c r="C35" s="8">
        <v>50322.44</v>
      </c>
      <c r="D35" s="8"/>
      <c r="E35" s="8">
        <f t="shared" si="12"/>
        <v>50322.44</v>
      </c>
      <c r="F35" s="18"/>
      <c r="G35" s="9">
        <v>2877.9</v>
      </c>
      <c r="H35" s="9">
        <f>'[1]СТРд.16'!K38</f>
        <v>0</v>
      </c>
      <c r="I35" s="8">
        <f t="shared" si="13"/>
        <v>2877.9</v>
      </c>
      <c r="J35" s="18"/>
      <c r="K35" s="10">
        <v>619.57</v>
      </c>
      <c r="L35" s="10">
        <f>'[1]СТРд.16'!P38</f>
        <v>0</v>
      </c>
      <c r="M35" s="10">
        <f t="shared" si="14"/>
        <v>619.57</v>
      </c>
      <c r="N35" s="18">
        <f t="shared" si="15"/>
        <v>0</v>
      </c>
      <c r="O35" s="11"/>
      <c r="P35" s="11"/>
      <c r="Q35" s="11"/>
    </row>
    <row r="36" spans="1:17" ht="15" hidden="1">
      <c r="A36" s="7" t="s">
        <v>20</v>
      </c>
      <c r="B36" s="8"/>
      <c r="C36" s="8">
        <v>33539.46</v>
      </c>
      <c r="D36" s="8"/>
      <c r="E36" s="8">
        <f t="shared" si="12"/>
        <v>33539.46</v>
      </c>
      <c r="F36" s="18"/>
      <c r="G36" s="9">
        <v>1419.87</v>
      </c>
      <c r="H36" s="9">
        <f>'[1]СТРд.17'!K38</f>
        <v>0</v>
      </c>
      <c r="I36" s="8">
        <f t="shared" si="13"/>
        <v>1419.87</v>
      </c>
      <c r="J36" s="18"/>
      <c r="K36" s="10">
        <v>0</v>
      </c>
      <c r="L36" s="10">
        <f>'[1]СТРд.17'!P38</f>
        <v>0</v>
      </c>
      <c r="M36" s="10">
        <f t="shared" si="14"/>
        <v>0</v>
      </c>
      <c r="N36" s="18">
        <f t="shared" si="15"/>
        <v>0</v>
      </c>
      <c r="O36" s="11"/>
      <c r="P36" s="11"/>
      <c r="Q36" s="11"/>
    </row>
    <row r="37" spans="1:17" ht="15" hidden="1">
      <c r="A37" s="12" t="s">
        <v>21</v>
      </c>
      <c r="B37" s="13"/>
      <c r="C37" s="13">
        <f>SUM(C24:C36)</f>
        <v>423773.67000000004</v>
      </c>
      <c r="D37" s="13"/>
      <c r="E37" s="13">
        <f>SUM(E24:E36)</f>
        <v>423773.67000000004</v>
      </c>
      <c r="F37" s="19"/>
      <c r="G37" s="13">
        <f>SUM(G24:G36)</f>
        <v>13019.989999999998</v>
      </c>
      <c r="H37" s="13">
        <f>'[1]ЮБ.д.44'!K38</f>
        <v>0</v>
      </c>
      <c r="I37" s="8">
        <f t="shared" si="13"/>
        <v>13019.989999999998</v>
      </c>
      <c r="J37" s="19"/>
      <c r="K37" s="13">
        <f>SUM(K24:K36)</f>
        <v>5889.889999999999</v>
      </c>
      <c r="L37" s="13">
        <f>SUM(L24:L36)</f>
        <v>0</v>
      </c>
      <c r="M37" s="10">
        <f t="shared" si="14"/>
        <v>5889.889999999999</v>
      </c>
      <c r="N37" s="18">
        <f t="shared" si="15"/>
        <v>0</v>
      </c>
      <c r="O37" s="11"/>
      <c r="P37" s="11"/>
      <c r="Q37" s="11"/>
    </row>
    <row r="38" spans="10:14" ht="15" hidden="1">
      <c r="J38" s="23"/>
      <c r="N38" s="23"/>
    </row>
    <row r="39" spans="2:14" ht="15" hidden="1">
      <c r="B39" s="15" t="s">
        <v>29</v>
      </c>
      <c r="C39" s="15"/>
      <c r="D39" s="15"/>
      <c r="E39" s="16"/>
      <c r="F39" s="16"/>
      <c r="G39" s="15"/>
      <c r="H39" s="16"/>
      <c r="I39" s="16"/>
      <c r="J39" s="24"/>
      <c r="K39" s="16"/>
      <c r="N39" s="23"/>
    </row>
    <row r="40" spans="1:17" ht="15" hidden="1">
      <c r="A40" s="39" t="s">
        <v>1</v>
      </c>
      <c r="B40" s="39" t="s">
        <v>22</v>
      </c>
      <c r="C40" s="41" t="s">
        <v>2</v>
      </c>
      <c r="D40" s="42"/>
      <c r="E40" s="43"/>
      <c r="F40" s="17"/>
      <c r="G40" s="44" t="s">
        <v>3</v>
      </c>
      <c r="H40" s="45"/>
      <c r="I40" s="46"/>
      <c r="J40" s="22"/>
      <c r="K40" s="47" t="s">
        <v>4</v>
      </c>
      <c r="L40" s="47"/>
      <c r="M40" s="47"/>
      <c r="N40" s="27"/>
      <c r="O40" s="47" t="s">
        <v>35</v>
      </c>
      <c r="P40" s="47"/>
      <c r="Q40" s="47"/>
    </row>
    <row r="41" spans="1:17" ht="25.5" hidden="1">
      <c r="A41" s="40"/>
      <c r="B41" s="40"/>
      <c r="C41" s="4" t="s">
        <v>5</v>
      </c>
      <c r="D41" s="4" t="s">
        <v>6</v>
      </c>
      <c r="E41" s="4" t="s">
        <v>7</v>
      </c>
      <c r="F41" s="25" t="s">
        <v>22</v>
      </c>
      <c r="G41" s="5" t="s">
        <v>5</v>
      </c>
      <c r="H41" s="5" t="s">
        <v>6</v>
      </c>
      <c r="I41" s="5" t="s">
        <v>7</v>
      </c>
      <c r="J41" s="25" t="s">
        <v>22</v>
      </c>
      <c r="K41" s="20" t="s">
        <v>5</v>
      </c>
      <c r="L41" s="20" t="s">
        <v>6</v>
      </c>
      <c r="M41" s="20" t="s">
        <v>7</v>
      </c>
      <c r="N41" s="27" t="s">
        <v>27</v>
      </c>
      <c r="O41" s="6" t="s">
        <v>5</v>
      </c>
      <c r="P41" s="6" t="s">
        <v>6</v>
      </c>
      <c r="Q41" s="6" t="s">
        <v>7</v>
      </c>
    </row>
    <row r="42" spans="1:17" ht="15" hidden="1">
      <c r="A42" s="7" t="s">
        <v>8</v>
      </c>
      <c r="B42" s="8">
        <f>E24</f>
        <v>29749.93</v>
      </c>
      <c r="C42" s="8">
        <v>29749.93</v>
      </c>
      <c r="D42" s="8">
        <v>11342.07</v>
      </c>
      <c r="E42" s="8">
        <f>B42+C42-D42</f>
        <v>48157.79</v>
      </c>
      <c r="F42" s="18">
        <f>I24</f>
        <v>464.82</v>
      </c>
      <c r="G42" s="9">
        <v>464.82</v>
      </c>
      <c r="H42" s="9">
        <f>'[1]ЮБ.д.44'!K56</f>
        <v>0</v>
      </c>
      <c r="I42" s="8">
        <f>F42+G42-H42</f>
        <v>929.64</v>
      </c>
      <c r="J42" s="18">
        <f>M24</f>
        <v>0</v>
      </c>
      <c r="K42" s="10">
        <f>'[1]ЮБ.д.44'!O56</f>
        <v>0</v>
      </c>
      <c r="L42" s="10">
        <f>'[1]ЮБ.д.44'!P56</f>
        <v>0</v>
      </c>
      <c r="M42" s="10">
        <f>J42+K42-L42</f>
        <v>0</v>
      </c>
      <c r="N42" s="18"/>
      <c r="O42" s="11"/>
      <c r="P42" s="11"/>
      <c r="Q42" s="11"/>
    </row>
    <row r="43" spans="1:17" ht="15" hidden="1">
      <c r="A43" s="7" t="s">
        <v>9</v>
      </c>
      <c r="B43" s="8">
        <f aca="true" t="shared" si="16" ref="B43:B55">E25</f>
        <v>15247.04</v>
      </c>
      <c r="C43" s="8">
        <v>15247.04</v>
      </c>
      <c r="D43" s="8">
        <v>5322.92</v>
      </c>
      <c r="E43" s="8">
        <f aca="true" t="shared" si="17" ref="E43:E54">B43+C43-D43</f>
        <v>25171.160000000003</v>
      </c>
      <c r="F43" s="18">
        <f aca="true" t="shared" si="18" ref="F43:F55">I25</f>
        <v>3615.66</v>
      </c>
      <c r="G43" s="9">
        <v>3615.66</v>
      </c>
      <c r="H43" s="9">
        <f>'[1]ОЛИМ.д.1 '!K56</f>
        <v>0</v>
      </c>
      <c r="I43" s="8">
        <f aca="true" t="shared" si="19" ref="I43:I55">F43+G43-H43</f>
        <v>7231.32</v>
      </c>
      <c r="J43" s="18">
        <f aca="true" t="shared" si="20" ref="J43:J55">M25</f>
        <v>0</v>
      </c>
      <c r="K43" s="10">
        <f>'[1]ОЛИМ.д.1 '!O56</f>
        <v>0</v>
      </c>
      <c r="L43" s="10">
        <f>'[1]ОЛИМ.д.1 '!P56</f>
        <v>0</v>
      </c>
      <c r="M43" s="10">
        <f aca="true" t="shared" si="21" ref="M43:M55">J43+K43-L43</f>
        <v>0</v>
      </c>
      <c r="N43" s="18"/>
      <c r="O43" s="11"/>
      <c r="P43" s="11"/>
      <c r="Q43" s="11"/>
    </row>
    <row r="44" spans="1:17" ht="15" hidden="1">
      <c r="A44" s="7" t="s">
        <v>10</v>
      </c>
      <c r="B44" s="8">
        <f t="shared" si="16"/>
        <v>7794.18</v>
      </c>
      <c r="C44" s="8">
        <v>7794.18</v>
      </c>
      <c r="D44" s="8">
        <v>795.39</v>
      </c>
      <c r="E44" s="8">
        <f t="shared" si="17"/>
        <v>14792.970000000001</v>
      </c>
      <c r="F44" s="18">
        <f t="shared" si="18"/>
        <v>0</v>
      </c>
      <c r="G44" s="9">
        <f>'[1]ОЛИМ.д.2'!J56</f>
        <v>0</v>
      </c>
      <c r="H44" s="9">
        <f>'[1]ОЛИМ.д.2'!K56</f>
        <v>0</v>
      </c>
      <c r="I44" s="8">
        <f t="shared" si="19"/>
        <v>0</v>
      </c>
      <c r="J44" s="18">
        <f t="shared" si="20"/>
        <v>0</v>
      </c>
      <c r="K44" s="10">
        <f>'[1]ОЛИМ.д.2'!O56</f>
        <v>0</v>
      </c>
      <c r="L44" s="10">
        <f>'[1]ОЛИМ.д.2'!P56</f>
        <v>0</v>
      </c>
      <c r="M44" s="10">
        <f t="shared" si="21"/>
        <v>0</v>
      </c>
      <c r="N44" s="18"/>
      <c r="O44" s="11"/>
      <c r="P44" s="11"/>
      <c r="Q44" s="11"/>
    </row>
    <row r="45" spans="1:17" ht="15" hidden="1">
      <c r="A45" s="7" t="s">
        <v>11</v>
      </c>
      <c r="B45" s="8">
        <f t="shared" si="16"/>
        <v>7768.21</v>
      </c>
      <c r="C45" s="8">
        <v>7768.21</v>
      </c>
      <c r="D45" s="8">
        <v>2591.62</v>
      </c>
      <c r="E45" s="8">
        <f t="shared" si="17"/>
        <v>12944.8</v>
      </c>
      <c r="F45" s="18">
        <f t="shared" si="18"/>
        <v>0</v>
      </c>
      <c r="G45" s="9"/>
      <c r="H45" s="9">
        <f>'[1]ОЛИМ.д.4'!K56</f>
        <v>0</v>
      </c>
      <c r="I45" s="8">
        <f t="shared" si="19"/>
        <v>0</v>
      </c>
      <c r="J45" s="18">
        <f t="shared" si="20"/>
        <v>0</v>
      </c>
      <c r="K45" s="10">
        <f>'[1]ОЛИМ.д.4'!O56</f>
        <v>0</v>
      </c>
      <c r="L45" s="10">
        <f>'[1]ОЛИМ.д.4'!P56</f>
        <v>0</v>
      </c>
      <c r="M45" s="10">
        <f t="shared" si="21"/>
        <v>0</v>
      </c>
      <c r="N45" s="18"/>
      <c r="O45" s="11"/>
      <c r="P45" s="11"/>
      <c r="Q45" s="11"/>
    </row>
    <row r="46" spans="1:17" ht="15" hidden="1">
      <c r="A46" s="7" t="s">
        <v>12</v>
      </c>
      <c r="B46" s="8">
        <f t="shared" si="16"/>
        <v>43957.67</v>
      </c>
      <c r="C46" s="8">
        <v>43957.67</v>
      </c>
      <c r="D46" s="8">
        <v>16106.1</v>
      </c>
      <c r="E46" s="8">
        <f t="shared" si="17"/>
        <v>71809.23999999999</v>
      </c>
      <c r="F46" s="18">
        <f t="shared" si="18"/>
        <v>685.29</v>
      </c>
      <c r="G46" s="9">
        <v>685.29</v>
      </c>
      <c r="H46" s="9">
        <f>'[1]ОЛИМ.д.5'!K56</f>
        <v>0</v>
      </c>
      <c r="I46" s="8">
        <f t="shared" si="19"/>
        <v>1370.58</v>
      </c>
      <c r="J46" s="18">
        <f t="shared" si="20"/>
        <v>1526.4</v>
      </c>
      <c r="K46" s="10">
        <v>1526.4</v>
      </c>
      <c r="L46" s="10">
        <f>'[1]ОЛИМ.д.5'!P56</f>
        <v>0</v>
      </c>
      <c r="M46" s="10">
        <f t="shared" si="21"/>
        <v>3052.8</v>
      </c>
      <c r="N46" s="18"/>
      <c r="O46" s="11"/>
      <c r="P46" s="11"/>
      <c r="Q46" s="11"/>
    </row>
    <row r="47" spans="1:17" ht="15" hidden="1">
      <c r="A47" s="7" t="s">
        <v>13</v>
      </c>
      <c r="B47" s="8">
        <f t="shared" si="16"/>
        <v>26257.26</v>
      </c>
      <c r="C47" s="8">
        <v>26257.26</v>
      </c>
      <c r="D47" s="8">
        <v>11844.72</v>
      </c>
      <c r="E47" s="8">
        <f t="shared" si="17"/>
        <v>40669.799999999996</v>
      </c>
      <c r="F47" s="18">
        <f t="shared" si="18"/>
        <v>174.37</v>
      </c>
      <c r="G47" s="9">
        <v>174.37</v>
      </c>
      <c r="H47" s="9">
        <f>'[1]ОЛИМ.д.7'!K56</f>
        <v>0</v>
      </c>
      <c r="I47" s="8">
        <f t="shared" si="19"/>
        <v>348.74</v>
      </c>
      <c r="J47" s="18">
        <f t="shared" si="20"/>
        <v>645.01</v>
      </c>
      <c r="K47" s="10">
        <v>645.01</v>
      </c>
      <c r="L47" s="10">
        <f>'[1]ОЛИМ.д.7'!P56</f>
        <v>0</v>
      </c>
      <c r="M47" s="10">
        <f t="shared" si="21"/>
        <v>1290.02</v>
      </c>
      <c r="N47" s="18"/>
      <c r="O47" s="11"/>
      <c r="P47" s="11"/>
      <c r="Q47" s="11"/>
    </row>
    <row r="48" spans="1:17" ht="15" hidden="1">
      <c r="A48" s="7" t="s">
        <v>14</v>
      </c>
      <c r="B48" s="8">
        <f t="shared" si="16"/>
        <v>32813.36</v>
      </c>
      <c r="C48" s="8">
        <v>32813.36</v>
      </c>
      <c r="D48" s="8">
        <v>11397.38</v>
      </c>
      <c r="E48" s="8">
        <f t="shared" si="17"/>
        <v>54229.340000000004</v>
      </c>
      <c r="F48" s="18">
        <f t="shared" si="18"/>
        <v>493.96</v>
      </c>
      <c r="G48" s="9">
        <v>493.96</v>
      </c>
      <c r="H48" s="9">
        <f>'[1]ОЛИМ.д.10'!K56</f>
        <v>0</v>
      </c>
      <c r="I48" s="8">
        <f t="shared" si="19"/>
        <v>987.92</v>
      </c>
      <c r="J48" s="18">
        <f t="shared" si="20"/>
        <v>861.25</v>
      </c>
      <c r="K48" s="10">
        <v>861.25</v>
      </c>
      <c r="L48" s="10">
        <f>'[1]ОЛИМ.д.10'!P56</f>
        <v>0</v>
      </c>
      <c r="M48" s="10">
        <f t="shared" si="21"/>
        <v>1722.5</v>
      </c>
      <c r="N48" s="18"/>
      <c r="O48" s="11"/>
      <c r="P48" s="11"/>
      <c r="Q48" s="11"/>
    </row>
    <row r="49" spans="1:17" ht="15" hidden="1">
      <c r="A49" s="7" t="s">
        <v>15</v>
      </c>
      <c r="B49" s="8">
        <f t="shared" si="16"/>
        <v>34693.8</v>
      </c>
      <c r="C49" s="8">
        <v>34693.8</v>
      </c>
      <c r="D49" s="8">
        <v>7525.45</v>
      </c>
      <c r="E49" s="8">
        <f t="shared" si="17"/>
        <v>61862.15000000001</v>
      </c>
      <c r="F49" s="18">
        <f t="shared" si="18"/>
        <v>172.78</v>
      </c>
      <c r="G49" s="9">
        <v>172.78</v>
      </c>
      <c r="H49" s="9">
        <f>'[1]ОЛИМ.д.14'!K56</f>
        <v>0</v>
      </c>
      <c r="I49" s="8">
        <f t="shared" si="19"/>
        <v>345.56</v>
      </c>
      <c r="J49" s="18">
        <f t="shared" si="20"/>
        <v>1957.82</v>
      </c>
      <c r="K49" s="10">
        <v>1957.82</v>
      </c>
      <c r="L49" s="10">
        <f>'[1]ОЛИМ.д.14'!P56</f>
        <v>0</v>
      </c>
      <c r="M49" s="10">
        <f t="shared" si="21"/>
        <v>3915.64</v>
      </c>
      <c r="N49" s="18"/>
      <c r="O49" s="11"/>
      <c r="P49" s="11"/>
      <c r="Q49" s="11"/>
    </row>
    <row r="50" spans="1:17" ht="15" hidden="1">
      <c r="A50" s="7" t="s">
        <v>16</v>
      </c>
      <c r="B50" s="8">
        <f t="shared" si="16"/>
        <v>28091.59</v>
      </c>
      <c r="C50" s="8">
        <v>28374.61</v>
      </c>
      <c r="D50" s="8">
        <v>13403.78</v>
      </c>
      <c r="E50" s="8">
        <f t="shared" si="17"/>
        <v>43062.42</v>
      </c>
      <c r="F50" s="18">
        <f t="shared" si="18"/>
        <v>0</v>
      </c>
      <c r="G50" s="9">
        <f>'[1]ОЛИМ.д.32'!J56</f>
        <v>0</v>
      </c>
      <c r="H50" s="9">
        <f>'[1]ОЛИМ.д.14'!K56</f>
        <v>0</v>
      </c>
      <c r="I50" s="8">
        <f t="shared" si="19"/>
        <v>0</v>
      </c>
      <c r="J50" s="18">
        <f t="shared" si="20"/>
        <v>279.84</v>
      </c>
      <c r="K50" s="10">
        <v>279.84</v>
      </c>
      <c r="L50" s="10">
        <f>'[1]ОЛИМ.д.32'!P56</f>
        <v>0</v>
      </c>
      <c r="M50" s="10">
        <f t="shared" si="21"/>
        <v>559.68</v>
      </c>
      <c r="N50" s="18"/>
      <c r="O50" s="11"/>
      <c r="P50" s="11"/>
      <c r="Q50" s="11"/>
    </row>
    <row r="51" spans="1:17" ht="15" hidden="1">
      <c r="A51" s="7" t="s">
        <v>17</v>
      </c>
      <c r="B51" s="8">
        <f t="shared" si="16"/>
        <v>36749.14</v>
      </c>
      <c r="C51" s="8">
        <v>36749.14</v>
      </c>
      <c r="D51" s="8">
        <v>16604.98</v>
      </c>
      <c r="E51" s="8">
        <f t="shared" si="17"/>
        <v>56893.3</v>
      </c>
      <c r="F51" s="18">
        <f t="shared" si="18"/>
        <v>636.53</v>
      </c>
      <c r="G51" s="9">
        <v>636.53</v>
      </c>
      <c r="H51" s="9">
        <f>'[1]ЛЕН.д.16'!K56</f>
        <v>0</v>
      </c>
      <c r="I51" s="8">
        <f t="shared" si="19"/>
        <v>1273.06</v>
      </c>
      <c r="J51" s="18">
        <f t="shared" si="20"/>
        <v>0</v>
      </c>
      <c r="K51" s="10">
        <f>'[1]ЛЕН.д.16'!O56</f>
        <v>0</v>
      </c>
      <c r="L51" s="10">
        <f>'[1]ЛЕН.д.16'!P56</f>
        <v>0</v>
      </c>
      <c r="M51" s="10">
        <f t="shared" si="21"/>
        <v>0</v>
      </c>
      <c r="N51" s="18"/>
      <c r="O51" s="11"/>
      <c r="P51" s="11"/>
      <c r="Q51" s="11"/>
    </row>
    <row r="52" spans="1:17" ht="15" hidden="1">
      <c r="A52" s="7" t="s">
        <v>18</v>
      </c>
      <c r="B52" s="8">
        <f t="shared" si="16"/>
        <v>76789.59</v>
      </c>
      <c r="C52" s="8">
        <v>76447.25</v>
      </c>
      <c r="D52" s="8">
        <v>40482.94</v>
      </c>
      <c r="E52" s="8">
        <f t="shared" si="17"/>
        <v>112753.9</v>
      </c>
      <c r="F52" s="18">
        <f t="shared" si="18"/>
        <v>2478.81</v>
      </c>
      <c r="G52" s="9">
        <v>2478.81</v>
      </c>
      <c r="H52" s="9">
        <f>'[1]МИР.д.2'!K56</f>
        <v>0</v>
      </c>
      <c r="I52" s="8">
        <f t="shared" si="19"/>
        <v>4957.62</v>
      </c>
      <c r="J52" s="18">
        <f t="shared" si="20"/>
        <v>0</v>
      </c>
      <c r="K52" s="10">
        <f>'[1]МИР.д.2'!O56</f>
        <v>0</v>
      </c>
      <c r="L52" s="10">
        <f>'[1]МИР.д.2'!P56</f>
        <v>0</v>
      </c>
      <c r="M52" s="10">
        <f t="shared" si="21"/>
        <v>0</v>
      </c>
      <c r="N52" s="18"/>
      <c r="O52" s="11"/>
      <c r="P52" s="11"/>
      <c r="Q52" s="11"/>
    </row>
    <row r="53" spans="1:17" ht="15" hidden="1">
      <c r="A53" s="7" t="s">
        <v>19</v>
      </c>
      <c r="B53" s="8">
        <f t="shared" si="16"/>
        <v>50322.44</v>
      </c>
      <c r="C53" s="8">
        <v>50322.44</v>
      </c>
      <c r="D53" s="8">
        <v>10391.05</v>
      </c>
      <c r="E53" s="8">
        <f t="shared" si="17"/>
        <v>90253.83</v>
      </c>
      <c r="F53" s="18">
        <f t="shared" si="18"/>
        <v>2877.9</v>
      </c>
      <c r="G53" s="9">
        <v>2877.9</v>
      </c>
      <c r="H53" s="9">
        <f>'[1]СТРд.16'!K56</f>
        <v>0</v>
      </c>
      <c r="I53" s="8">
        <f t="shared" si="19"/>
        <v>5755.8</v>
      </c>
      <c r="J53" s="18">
        <f t="shared" si="20"/>
        <v>619.57</v>
      </c>
      <c r="K53" s="10">
        <v>619.57</v>
      </c>
      <c r="L53" s="10">
        <f>'[1]СТРд.16'!P56</f>
        <v>0</v>
      </c>
      <c r="M53" s="10">
        <f t="shared" si="21"/>
        <v>1239.14</v>
      </c>
      <c r="N53" s="18"/>
      <c r="O53" s="11"/>
      <c r="P53" s="11"/>
      <c r="Q53" s="11"/>
    </row>
    <row r="54" spans="1:17" ht="15" hidden="1">
      <c r="A54" s="7" t="s">
        <v>20</v>
      </c>
      <c r="B54" s="8">
        <f t="shared" si="16"/>
        <v>33539.46</v>
      </c>
      <c r="C54" s="8">
        <v>33539.46</v>
      </c>
      <c r="D54" s="8">
        <v>7204.15</v>
      </c>
      <c r="E54" s="8">
        <f t="shared" si="17"/>
        <v>59874.77</v>
      </c>
      <c r="F54" s="18">
        <f t="shared" si="18"/>
        <v>1419.87</v>
      </c>
      <c r="G54" s="9">
        <v>1419.87</v>
      </c>
      <c r="H54" s="9">
        <f>'[1]СТРд.17'!K56</f>
        <v>0</v>
      </c>
      <c r="I54" s="8">
        <f t="shared" si="19"/>
        <v>2839.74</v>
      </c>
      <c r="J54" s="18">
        <f t="shared" si="20"/>
        <v>0</v>
      </c>
      <c r="K54" s="10">
        <f>'[1]СТРд.17'!O56</f>
        <v>0</v>
      </c>
      <c r="L54" s="10">
        <f>'[1]СТРд.17'!P56</f>
        <v>0</v>
      </c>
      <c r="M54" s="10">
        <f t="shared" si="21"/>
        <v>0</v>
      </c>
      <c r="N54" s="18"/>
      <c r="O54" s="11"/>
      <c r="P54" s="11"/>
      <c r="Q54" s="11"/>
    </row>
    <row r="55" spans="1:17" ht="15" hidden="1">
      <c r="A55" s="12" t="s">
        <v>21</v>
      </c>
      <c r="B55" s="8">
        <f t="shared" si="16"/>
        <v>423773.67000000004</v>
      </c>
      <c r="C55" s="13">
        <f>SUM(C42:C54)</f>
        <v>423714.35000000003</v>
      </c>
      <c r="D55" s="13">
        <f>SUM(D42:D54)</f>
        <v>155012.54999999996</v>
      </c>
      <c r="E55" s="13">
        <f>SUM(E42:E54)</f>
        <v>692475.47</v>
      </c>
      <c r="F55" s="18">
        <f t="shared" si="18"/>
        <v>13019.989999999998</v>
      </c>
      <c r="G55" s="13">
        <f>SUM(G42:G54)</f>
        <v>13019.989999999998</v>
      </c>
      <c r="H55" s="13">
        <f>'[1]ЮБ.д.44'!K56</f>
        <v>0</v>
      </c>
      <c r="I55" s="8">
        <f t="shared" si="19"/>
        <v>26039.979999999996</v>
      </c>
      <c r="J55" s="18">
        <f t="shared" si="20"/>
        <v>5889.889999999999</v>
      </c>
      <c r="K55" s="13">
        <f>SUM(K42:K54)</f>
        <v>5889.889999999999</v>
      </c>
      <c r="L55" s="13">
        <f>SUM(L42:L54)</f>
        <v>0</v>
      </c>
      <c r="M55" s="10">
        <f t="shared" si="21"/>
        <v>11779.779999999999</v>
      </c>
      <c r="N55" s="18"/>
      <c r="O55" s="11"/>
      <c r="P55" s="11"/>
      <c r="Q55" s="11"/>
    </row>
    <row r="56" spans="10:14" ht="15" hidden="1">
      <c r="J56" s="23"/>
      <c r="N56" s="23"/>
    </row>
    <row r="57" spans="2:14" ht="15" hidden="1">
      <c r="B57" s="15" t="s">
        <v>31</v>
      </c>
      <c r="C57" s="15"/>
      <c r="D57" s="15"/>
      <c r="E57" s="16"/>
      <c r="F57" s="16"/>
      <c r="G57" s="15"/>
      <c r="H57" s="16"/>
      <c r="I57" s="16"/>
      <c r="J57" s="24"/>
      <c r="K57" s="16"/>
      <c r="N57" s="23"/>
    </row>
    <row r="58" spans="1:17" ht="15" hidden="1">
      <c r="A58" s="39" t="s">
        <v>1</v>
      </c>
      <c r="B58" s="39" t="s">
        <v>22</v>
      </c>
      <c r="C58" s="41" t="s">
        <v>2</v>
      </c>
      <c r="D58" s="42"/>
      <c r="E58" s="43"/>
      <c r="F58" s="17"/>
      <c r="G58" s="44" t="s">
        <v>3</v>
      </c>
      <c r="H58" s="45"/>
      <c r="I58" s="46"/>
      <c r="J58" s="22"/>
      <c r="K58" s="47" t="s">
        <v>4</v>
      </c>
      <c r="L58" s="47"/>
      <c r="M58" s="47"/>
      <c r="N58" s="27"/>
      <c r="O58" s="47" t="s">
        <v>35</v>
      </c>
      <c r="P58" s="47"/>
      <c r="Q58" s="47"/>
    </row>
    <row r="59" spans="1:17" ht="25.5" hidden="1">
      <c r="A59" s="40"/>
      <c r="B59" s="40"/>
      <c r="C59" s="4" t="s">
        <v>5</v>
      </c>
      <c r="D59" s="4" t="s">
        <v>6</v>
      </c>
      <c r="E59" s="4" t="s">
        <v>7</v>
      </c>
      <c r="F59" s="25" t="s">
        <v>22</v>
      </c>
      <c r="G59" s="5" t="s">
        <v>5</v>
      </c>
      <c r="H59" s="5" t="s">
        <v>6</v>
      </c>
      <c r="I59" s="5" t="s">
        <v>7</v>
      </c>
      <c r="J59" s="25" t="s">
        <v>22</v>
      </c>
      <c r="K59" s="20" t="s">
        <v>5</v>
      </c>
      <c r="L59" s="20" t="s">
        <v>6</v>
      </c>
      <c r="M59" s="20" t="s">
        <v>7</v>
      </c>
      <c r="N59" s="27" t="s">
        <v>25</v>
      </c>
      <c r="O59" s="6" t="s">
        <v>5</v>
      </c>
      <c r="P59" s="6" t="s">
        <v>6</v>
      </c>
      <c r="Q59" s="6" t="s">
        <v>7</v>
      </c>
    </row>
    <row r="60" spans="1:17" ht="15" hidden="1">
      <c r="A60" s="7" t="s">
        <v>8</v>
      </c>
      <c r="B60" s="8">
        <f>E42</f>
        <v>48157.79</v>
      </c>
      <c r="C60" s="8">
        <v>29749.93</v>
      </c>
      <c r="D60" s="8">
        <v>8494.83</v>
      </c>
      <c r="E60" s="8">
        <f>B60+C60-D60</f>
        <v>69412.89</v>
      </c>
      <c r="F60" s="18">
        <f>I42</f>
        <v>929.64</v>
      </c>
      <c r="G60" s="9">
        <v>464.82</v>
      </c>
      <c r="H60" s="9">
        <f>'[1]ЮБ.д.44'!K74</f>
        <v>0</v>
      </c>
      <c r="I60" s="8">
        <f>F60+G60-H60</f>
        <v>1394.46</v>
      </c>
      <c r="J60" s="18">
        <f>M42</f>
        <v>0</v>
      </c>
      <c r="K60" s="10">
        <f>'[1]ЮБ.д.44'!O74</f>
        <v>0</v>
      </c>
      <c r="L60" s="10"/>
      <c r="M60" s="10">
        <f>J60+K60-L60</f>
        <v>0</v>
      </c>
      <c r="N60" s="18"/>
      <c r="O60" s="11"/>
      <c r="P60" s="11"/>
      <c r="Q60" s="11"/>
    </row>
    <row r="61" spans="1:17" ht="15" hidden="1">
      <c r="A61" s="7" t="s">
        <v>9</v>
      </c>
      <c r="B61" s="8">
        <f aca="true" t="shared" si="22" ref="B61:B73">E43</f>
        <v>25171.160000000003</v>
      </c>
      <c r="C61" s="8">
        <v>15247.04</v>
      </c>
      <c r="D61" s="8">
        <v>8610.56</v>
      </c>
      <c r="E61" s="8">
        <f aca="true" t="shared" si="23" ref="E61:E72">B61+C61-D61</f>
        <v>31807.640000000007</v>
      </c>
      <c r="F61" s="18">
        <f aca="true" t="shared" si="24" ref="F61:F73">I43</f>
        <v>7231.32</v>
      </c>
      <c r="G61" s="9">
        <v>3615.66</v>
      </c>
      <c r="H61" s="9">
        <f>'[1]ОЛИМ.д.1 '!K74</f>
        <v>0</v>
      </c>
      <c r="I61" s="8">
        <f aca="true" t="shared" si="25" ref="I61:I73">F61+G61-H61</f>
        <v>10846.98</v>
      </c>
      <c r="J61" s="18">
        <f aca="true" t="shared" si="26" ref="J61:J73">M43</f>
        <v>0</v>
      </c>
      <c r="K61" s="10">
        <f>'[1]ОЛИМ.д.1 '!O74</f>
        <v>0</v>
      </c>
      <c r="L61" s="10"/>
      <c r="M61" s="10">
        <f aca="true" t="shared" si="27" ref="M61:M73">J61+K61-L61</f>
        <v>0</v>
      </c>
      <c r="N61" s="18"/>
      <c r="O61" s="11"/>
      <c r="P61" s="11"/>
      <c r="Q61" s="11"/>
    </row>
    <row r="62" spans="1:17" ht="15" hidden="1">
      <c r="A62" s="7" t="s">
        <v>10</v>
      </c>
      <c r="B62" s="8">
        <f t="shared" si="22"/>
        <v>14792.970000000001</v>
      </c>
      <c r="C62" s="8">
        <v>7794.18</v>
      </c>
      <c r="D62" s="8">
        <v>6649.02</v>
      </c>
      <c r="E62" s="8">
        <f t="shared" si="23"/>
        <v>15938.130000000001</v>
      </c>
      <c r="F62" s="18">
        <f t="shared" si="24"/>
        <v>0</v>
      </c>
      <c r="G62" s="9">
        <f>'[1]ОЛИМ.д.2'!J74</f>
        <v>0</v>
      </c>
      <c r="H62" s="9">
        <f>'[1]ОЛИМ.д.2'!K74</f>
        <v>0</v>
      </c>
      <c r="I62" s="8">
        <f t="shared" si="25"/>
        <v>0</v>
      </c>
      <c r="J62" s="18">
        <f t="shared" si="26"/>
        <v>0</v>
      </c>
      <c r="K62" s="10">
        <f>'[1]ОЛИМ.д.2'!O74</f>
        <v>0</v>
      </c>
      <c r="L62" s="10"/>
      <c r="M62" s="10">
        <f t="shared" si="27"/>
        <v>0</v>
      </c>
      <c r="N62" s="18"/>
      <c r="O62" s="11"/>
      <c r="P62" s="11"/>
      <c r="Q62" s="11"/>
    </row>
    <row r="63" spans="1:17" ht="15" hidden="1">
      <c r="A63" s="7" t="s">
        <v>11</v>
      </c>
      <c r="B63" s="8">
        <f t="shared" si="22"/>
        <v>12944.8</v>
      </c>
      <c r="C63" s="8">
        <v>7768.21</v>
      </c>
      <c r="D63" s="8">
        <v>4653.59</v>
      </c>
      <c r="E63" s="8">
        <f t="shared" si="23"/>
        <v>16059.419999999998</v>
      </c>
      <c r="F63" s="18">
        <f t="shared" si="24"/>
        <v>0</v>
      </c>
      <c r="G63" s="9"/>
      <c r="H63" s="9">
        <f>'[1]ОЛИМ.д.4'!K74</f>
        <v>0</v>
      </c>
      <c r="I63" s="8">
        <f t="shared" si="25"/>
        <v>0</v>
      </c>
      <c r="J63" s="18">
        <f t="shared" si="26"/>
        <v>0</v>
      </c>
      <c r="K63" s="10">
        <f>'[1]ОЛИМ.д.4'!O74</f>
        <v>0</v>
      </c>
      <c r="L63" s="10"/>
      <c r="M63" s="10">
        <f t="shared" si="27"/>
        <v>0</v>
      </c>
      <c r="N63" s="18"/>
      <c r="O63" s="11"/>
      <c r="P63" s="11"/>
      <c r="Q63" s="11"/>
    </row>
    <row r="64" spans="1:17" ht="15" hidden="1">
      <c r="A64" s="7" t="s">
        <v>12</v>
      </c>
      <c r="B64" s="8">
        <f t="shared" si="22"/>
        <v>71809.23999999999</v>
      </c>
      <c r="C64" s="8">
        <v>43957.67</v>
      </c>
      <c r="D64" s="8">
        <v>30499.27</v>
      </c>
      <c r="E64" s="8">
        <f t="shared" si="23"/>
        <v>85267.63999999998</v>
      </c>
      <c r="F64" s="18">
        <f t="shared" si="24"/>
        <v>1370.58</v>
      </c>
      <c r="G64" s="9">
        <v>685.29</v>
      </c>
      <c r="H64" s="9">
        <f>'[1]ОЛИМ.д.5'!K74</f>
        <v>0</v>
      </c>
      <c r="I64" s="8">
        <f t="shared" si="25"/>
        <v>2055.87</v>
      </c>
      <c r="J64" s="18">
        <f t="shared" si="26"/>
        <v>3052.8</v>
      </c>
      <c r="K64" s="10">
        <v>1526.4</v>
      </c>
      <c r="L64" s="10"/>
      <c r="M64" s="10">
        <f t="shared" si="27"/>
        <v>4579.200000000001</v>
      </c>
      <c r="N64" s="18"/>
      <c r="O64" s="11"/>
      <c r="P64" s="11"/>
      <c r="Q64" s="11"/>
    </row>
    <row r="65" spans="1:17" ht="15" hidden="1">
      <c r="A65" s="7" t="s">
        <v>13</v>
      </c>
      <c r="B65" s="8">
        <f t="shared" si="22"/>
        <v>40669.799999999996</v>
      </c>
      <c r="C65" s="8">
        <v>26257.26</v>
      </c>
      <c r="D65" s="8">
        <v>14071.12</v>
      </c>
      <c r="E65" s="8">
        <f t="shared" si="23"/>
        <v>52855.939999999995</v>
      </c>
      <c r="F65" s="18">
        <f t="shared" si="24"/>
        <v>348.74</v>
      </c>
      <c r="G65" s="9">
        <v>174.37</v>
      </c>
      <c r="H65" s="9">
        <f>'[1]ОЛИМ.д.7'!K74</f>
        <v>0</v>
      </c>
      <c r="I65" s="8">
        <f t="shared" si="25"/>
        <v>523.11</v>
      </c>
      <c r="J65" s="18">
        <f t="shared" si="26"/>
        <v>1290.02</v>
      </c>
      <c r="K65" s="10">
        <v>645.01</v>
      </c>
      <c r="L65" s="10">
        <v>1935.03</v>
      </c>
      <c r="M65" s="10">
        <f t="shared" si="27"/>
        <v>0</v>
      </c>
      <c r="N65" s="18"/>
      <c r="O65" s="11"/>
      <c r="P65" s="11"/>
      <c r="Q65" s="11"/>
    </row>
    <row r="66" spans="1:17" ht="15" hidden="1">
      <c r="A66" s="7" t="s">
        <v>14</v>
      </c>
      <c r="B66" s="8">
        <f t="shared" si="22"/>
        <v>54229.340000000004</v>
      </c>
      <c r="C66" s="8">
        <v>32813.36</v>
      </c>
      <c r="D66" s="8">
        <v>20381.89</v>
      </c>
      <c r="E66" s="8">
        <f t="shared" si="23"/>
        <v>66660.81000000001</v>
      </c>
      <c r="F66" s="18">
        <f t="shared" si="24"/>
        <v>987.92</v>
      </c>
      <c r="G66" s="9">
        <v>493.96</v>
      </c>
      <c r="H66" s="9">
        <f>'[1]ОЛИМ.д.10'!K74</f>
        <v>0</v>
      </c>
      <c r="I66" s="8">
        <f t="shared" si="25"/>
        <v>1481.8799999999999</v>
      </c>
      <c r="J66" s="18">
        <f t="shared" si="26"/>
        <v>1722.5</v>
      </c>
      <c r="K66" s="10">
        <v>861.25</v>
      </c>
      <c r="L66" s="10">
        <v>685.29</v>
      </c>
      <c r="M66" s="10">
        <f t="shared" si="27"/>
        <v>1898.46</v>
      </c>
      <c r="N66" s="18"/>
      <c r="O66" s="11"/>
      <c r="P66" s="11"/>
      <c r="Q66" s="11"/>
    </row>
    <row r="67" spans="1:17" ht="15" hidden="1">
      <c r="A67" s="7" t="s">
        <v>15</v>
      </c>
      <c r="B67" s="8">
        <f t="shared" si="22"/>
        <v>61862.15000000001</v>
      </c>
      <c r="C67" s="8">
        <v>34693.8</v>
      </c>
      <c r="D67" s="8">
        <v>22523.98</v>
      </c>
      <c r="E67" s="8">
        <f t="shared" si="23"/>
        <v>74031.97000000002</v>
      </c>
      <c r="F67" s="18">
        <f t="shared" si="24"/>
        <v>345.56</v>
      </c>
      <c r="G67" s="9">
        <v>172.78</v>
      </c>
      <c r="H67" s="9">
        <f>'[1]ОЛИМ.д.14'!K74</f>
        <v>0</v>
      </c>
      <c r="I67" s="8">
        <f t="shared" si="25"/>
        <v>518.34</v>
      </c>
      <c r="J67" s="18">
        <f t="shared" si="26"/>
        <v>3915.64</v>
      </c>
      <c r="K67" s="10">
        <v>1957.82</v>
      </c>
      <c r="L67" s="10">
        <v>354.57</v>
      </c>
      <c r="M67" s="10">
        <f t="shared" si="27"/>
        <v>5518.89</v>
      </c>
      <c r="N67" s="18"/>
      <c r="O67" s="11"/>
      <c r="P67" s="11"/>
      <c r="Q67" s="11"/>
    </row>
    <row r="68" spans="1:17" ht="15" hidden="1">
      <c r="A68" s="7" t="s">
        <v>16</v>
      </c>
      <c r="B68" s="8">
        <f t="shared" si="22"/>
        <v>43062.42</v>
      </c>
      <c r="C68" s="8">
        <v>28233.1</v>
      </c>
      <c r="D68" s="8">
        <v>18795.93</v>
      </c>
      <c r="E68" s="8">
        <f t="shared" si="23"/>
        <v>52499.58999999999</v>
      </c>
      <c r="F68" s="18">
        <f t="shared" si="24"/>
        <v>0</v>
      </c>
      <c r="G68" s="9">
        <f>'[1]ОЛИМ.д.32'!J74</f>
        <v>0</v>
      </c>
      <c r="H68" s="9">
        <f>'[1]ОЛИМ.д.14'!K74</f>
        <v>0</v>
      </c>
      <c r="I68" s="8">
        <f t="shared" si="25"/>
        <v>0</v>
      </c>
      <c r="J68" s="18">
        <f t="shared" si="26"/>
        <v>559.68</v>
      </c>
      <c r="K68" s="10">
        <v>279.84</v>
      </c>
      <c r="L68" s="10"/>
      <c r="M68" s="10">
        <f t="shared" si="27"/>
        <v>839.52</v>
      </c>
      <c r="N68" s="18"/>
      <c r="O68" s="11"/>
      <c r="P68" s="11"/>
      <c r="Q68" s="11"/>
    </row>
    <row r="69" spans="1:17" ht="15" hidden="1">
      <c r="A69" s="7" t="s">
        <v>17</v>
      </c>
      <c r="B69" s="8">
        <f t="shared" si="22"/>
        <v>56893.3</v>
      </c>
      <c r="C69" s="8">
        <v>36749.14</v>
      </c>
      <c r="D69" s="8">
        <v>16000.43</v>
      </c>
      <c r="E69" s="8">
        <f t="shared" si="23"/>
        <v>77642.01000000001</v>
      </c>
      <c r="F69" s="18">
        <f t="shared" si="24"/>
        <v>1273.06</v>
      </c>
      <c r="G69" s="9">
        <v>636.53</v>
      </c>
      <c r="H69" s="9">
        <f>'[1]ЛЕН.д.16'!K74</f>
        <v>0</v>
      </c>
      <c r="I69" s="8">
        <f t="shared" si="25"/>
        <v>1909.59</v>
      </c>
      <c r="J69" s="18">
        <f t="shared" si="26"/>
        <v>0</v>
      </c>
      <c r="K69" s="10">
        <f>'[1]ЛЕН.д.16'!O74</f>
        <v>0</v>
      </c>
      <c r="L69" s="10"/>
      <c r="M69" s="10">
        <f t="shared" si="27"/>
        <v>0</v>
      </c>
      <c r="N69" s="18"/>
      <c r="O69" s="11"/>
      <c r="P69" s="11"/>
      <c r="Q69" s="11"/>
    </row>
    <row r="70" spans="1:17" ht="15" hidden="1">
      <c r="A70" s="7" t="s">
        <v>18</v>
      </c>
      <c r="B70" s="8">
        <f t="shared" si="22"/>
        <v>112753.9</v>
      </c>
      <c r="C70" s="8">
        <v>76567.52</v>
      </c>
      <c r="D70" s="8">
        <v>43683.39</v>
      </c>
      <c r="E70" s="8">
        <f t="shared" si="23"/>
        <v>145638.02999999997</v>
      </c>
      <c r="F70" s="18">
        <f t="shared" si="24"/>
        <v>4957.62</v>
      </c>
      <c r="G70" s="9">
        <v>2478.81</v>
      </c>
      <c r="H70" s="9">
        <f>'[1]МИР.д.2'!K74</f>
        <v>0</v>
      </c>
      <c r="I70" s="8">
        <f t="shared" si="25"/>
        <v>7436.43</v>
      </c>
      <c r="J70" s="18">
        <f t="shared" si="26"/>
        <v>0</v>
      </c>
      <c r="K70" s="10">
        <f>'[1]МИР.д.2'!O74</f>
        <v>0</v>
      </c>
      <c r="L70" s="10"/>
      <c r="M70" s="10">
        <f t="shared" si="27"/>
        <v>0</v>
      </c>
      <c r="N70" s="18"/>
      <c r="O70" s="11"/>
      <c r="P70" s="11"/>
      <c r="Q70" s="11"/>
    </row>
    <row r="71" spans="1:17" ht="15" hidden="1">
      <c r="A71" s="7" t="s">
        <v>19</v>
      </c>
      <c r="B71" s="8">
        <f t="shared" si="22"/>
        <v>90253.83</v>
      </c>
      <c r="C71" s="8">
        <v>50322.44</v>
      </c>
      <c r="D71" s="8">
        <v>32574.93</v>
      </c>
      <c r="E71" s="8">
        <f t="shared" si="23"/>
        <v>108001.34000000003</v>
      </c>
      <c r="F71" s="18">
        <f t="shared" si="24"/>
        <v>5755.8</v>
      </c>
      <c r="G71" s="9">
        <v>2877.9</v>
      </c>
      <c r="H71" s="9">
        <f>'[1]СТРд.16'!K74</f>
        <v>0</v>
      </c>
      <c r="I71" s="8">
        <f t="shared" si="25"/>
        <v>8633.7</v>
      </c>
      <c r="J71" s="18">
        <f t="shared" si="26"/>
        <v>1239.14</v>
      </c>
      <c r="K71" s="10">
        <v>619.57</v>
      </c>
      <c r="L71" s="10"/>
      <c r="M71" s="10">
        <f t="shared" si="27"/>
        <v>1858.71</v>
      </c>
      <c r="N71" s="18"/>
      <c r="O71" s="11"/>
      <c r="P71" s="11"/>
      <c r="Q71" s="11"/>
    </row>
    <row r="72" spans="1:17" ht="15" hidden="1">
      <c r="A72" s="7" t="s">
        <v>20</v>
      </c>
      <c r="B72" s="8">
        <f t="shared" si="22"/>
        <v>59874.77</v>
      </c>
      <c r="C72" s="8">
        <v>33539.46</v>
      </c>
      <c r="D72" s="8">
        <v>24026.18</v>
      </c>
      <c r="E72" s="8">
        <f t="shared" si="23"/>
        <v>69388.04999999999</v>
      </c>
      <c r="F72" s="18">
        <f t="shared" si="24"/>
        <v>2839.74</v>
      </c>
      <c r="G72" s="9">
        <v>1419.87</v>
      </c>
      <c r="H72" s="9">
        <f>'[1]СТРд.17'!K74</f>
        <v>0</v>
      </c>
      <c r="I72" s="8">
        <f t="shared" si="25"/>
        <v>4259.61</v>
      </c>
      <c r="J72" s="18">
        <f t="shared" si="26"/>
        <v>0</v>
      </c>
      <c r="K72" s="10">
        <f>'[1]СТРд.17'!O74</f>
        <v>0</v>
      </c>
      <c r="L72" s="10"/>
      <c r="M72" s="10">
        <f t="shared" si="27"/>
        <v>0</v>
      </c>
      <c r="N72" s="18"/>
      <c r="O72" s="11"/>
      <c r="P72" s="11"/>
      <c r="Q72" s="11"/>
    </row>
    <row r="73" spans="1:17" ht="15" hidden="1">
      <c r="A73" s="12" t="s">
        <v>21</v>
      </c>
      <c r="B73" s="8">
        <f t="shared" si="22"/>
        <v>692475.47</v>
      </c>
      <c r="C73" s="13">
        <f>SUM(C60:C72)</f>
        <v>423693.11000000004</v>
      </c>
      <c r="D73" s="13">
        <f>SUM(D60:D72)</f>
        <v>250965.12</v>
      </c>
      <c r="E73" s="13">
        <f>SUM(E60:E72)</f>
        <v>865203.4600000002</v>
      </c>
      <c r="F73" s="18">
        <f t="shared" si="24"/>
        <v>26039.979999999996</v>
      </c>
      <c r="G73" s="13">
        <f>SUM(G60:G72)</f>
        <v>13019.989999999998</v>
      </c>
      <c r="H73" s="13">
        <f>'[1]ЮБ.д.44'!K74</f>
        <v>0</v>
      </c>
      <c r="I73" s="8">
        <f t="shared" si="25"/>
        <v>39059.969999999994</v>
      </c>
      <c r="J73" s="18">
        <f t="shared" si="26"/>
        <v>11779.779999999999</v>
      </c>
      <c r="K73" s="13">
        <f>SUM(K60:K72)</f>
        <v>5889.889999999999</v>
      </c>
      <c r="L73" s="13">
        <f>SUM(L60:L72)</f>
        <v>2974.89</v>
      </c>
      <c r="M73" s="10">
        <f t="shared" si="27"/>
        <v>14694.779999999999</v>
      </c>
      <c r="N73" s="18"/>
      <c r="O73" s="11"/>
      <c r="P73" s="11"/>
      <c r="Q73" s="11"/>
    </row>
    <row r="74" spans="10:14" ht="15" hidden="1">
      <c r="J74" s="23"/>
      <c r="L74" t="s">
        <v>6</v>
      </c>
      <c r="N74" s="23"/>
    </row>
    <row r="75" spans="2:14" ht="15" hidden="1">
      <c r="B75" s="15" t="s">
        <v>30</v>
      </c>
      <c r="C75" s="15"/>
      <c r="D75" s="15"/>
      <c r="E75" s="16"/>
      <c r="F75" s="16"/>
      <c r="G75" s="15"/>
      <c r="H75" s="16"/>
      <c r="I75" s="16"/>
      <c r="J75" s="24"/>
      <c r="K75" s="16"/>
      <c r="N75" s="23"/>
    </row>
    <row r="76" spans="1:17" ht="15" hidden="1">
      <c r="A76" s="39" t="s">
        <v>1</v>
      </c>
      <c r="B76" s="39" t="s">
        <v>22</v>
      </c>
      <c r="C76" s="41" t="s">
        <v>2</v>
      </c>
      <c r="D76" s="42"/>
      <c r="E76" s="43"/>
      <c r="F76" s="17"/>
      <c r="G76" s="44" t="s">
        <v>3</v>
      </c>
      <c r="H76" s="45"/>
      <c r="I76" s="46"/>
      <c r="J76" s="22"/>
      <c r="K76" s="47" t="s">
        <v>4</v>
      </c>
      <c r="L76" s="47"/>
      <c r="M76" s="47"/>
      <c r="N76" s="27"/>
      <c r="O76" s="47" t="s">
        <v>35</v>
      </c>
      <c r="P76" s="47"/>
      <c r="Q76" s="47"/>
    </row>
    <row r="77" spans="1:17" ht="25.5" hidden="1">
      <c r="A77" s="40"/>
      <c r="B77" s="40"/>
      <c r="C77" s="4" t="s">
        <v>5</v>
      </c>
      <c r="D77" s="4" t="s">
        <v>6</v>
      </c>
      <c r="E77" s="4" t="s">
        <v>7</v>
      </c>
      <c r="F77" s="25" t="s">
        <v>22</v>
      </c>
      <c r="G77" s="5" t="s">
        <v>5</v>
      </c>
      <c r="H77" s="5" t="s">
        <v>6</v>
      </c>
      <c r="I77" s="5" t="s">
        <v>7</v>
      </c>
      <c r="J77" s="25" t="s">
        <v>22</v>
      </c>
      <c r="K77" s="20" t="s">
        <v>5</v>
      </c>
      <c r="L77" s="20" t="s">
        <v>6</v>
      </c>
      <c r="M77" s="20" t="s">
        <v>7</v>
      </c>
      <c r="N77" s="25" t="s">
        <v>22</v>
      </c>
      <c r="O77" s="6" t="s">
        <v>5</v>
      </c>
      <c r="P77" s="6" t="s">
        <v>6</v>
      </c>
      <c r="Q77" s="6" t="s">
        <v>7</v>
      </c>
    </row>
    <row r="78" spans="1:17" ht="15" hidden="1">
      <c r="A78" s="7" t="s">
        <v>8</v>
      </c>
      <c r="B78" s="8">
        <f>E60</f>
        <v>69412.89</v>
      </c>
      <c r="C78" s="8">
        <v>29749.93</v>
      </c>
      <c r="D78" s="8">
        <v>60109.81</v>
      </c>
      <c r="E78" s="8">
        <f>B78+C78-D78</f>
        <v>39053.01000000001</v>
      </c>
      <c r="F78" s="18">
        <f>I60</f>
        <v>1394.46</v>
      </c>
      <c r="G78" s="9">
        <v>464.82</v>
      </c>
      <c r="H78" s="9">
        <f>'[1]ЮБ.д.44'!K92</f>
        <v>0</v>
      </c>
      <c r="I78" s="8">
        <f>F78+G78-H78</f>
        <v>1859.28</v>
      </c>
      <c r="J78" s="18">
        <f>M60</f>
        <v>0</v>
      </c>
      <c r="K78" s="10">
        <v>0</v>
      </c>
      <c r="L78" s="10"/>
      <c r="M78" s="10">
        <f>J78+K78-L78</f>
        <v>0</v>
      </c>
      <c r="N78" s="18"/>
      <c r="O78" s="11">
        <v>130.08</v>
      </c>
      <c r="P78" s="11">
        <v>54.48</v>
      </c>
      <c r="Q78" s="11">
        <f>N78+O78-P78</f>
        <v>75.60000000000002</v>
      </c>
    </row>
    <row r="79" spans="1:17" ht="15" hidden="1">
      <c r="A79" s="7" t="s">
        <v>9</v>
      </c>
      <c r="B79" s="8">
        <f aca="true" t="shared" si="28" ref="B79:B91">E61</f>
        <v>31807.640000000007</v>
      </c>
      <c r="C79" s="8">
        <v>15247.04</v>
      </c>
      <c r="D79" s="8">
        <v>23925.4</v>
      </c>
      <c r="E79" s="8">
        <f aca="true" t="shared" si="29" ref="E79:E90">B79+C79-D79</f>
        <v>23129.280000000006</v>
      </c>
      <c r="F79" s="18">
        <f aca="true" t="shared" si="30" ref="F79:F91">I61</f>
        <v>10846.98</v>
      </c>
      <c r="G79" s="9">
        <v>3615.66</v>
      </c>
      <c r="H79" s="9">
        <f>'[1]ОЛИМ.д.1 '!K92</f>
        <v>0</v>
      </c>
      <c r="I79" s="8">
        <f aca="true" t="shared" si="31" ref="I79:I91">F79+G79-H79</f>
        <v>14462.64</v>
      </c>
      <c r="J79" s="18">
        <f aca="true" t="shared" si="32" ref="J79:J91">M61</f>
        <v>0</v>
      </c>
      <c r="K79" s="10">
        <v>0</v>
      </c>
      <c r="L79" s="10"/>
      <c r="M79" s="10">
        <f aca="true" t="shared" si="33" ref="M79:M91">J79+K79-L79</f>
        <v>0</v>
      </c>
      <c r="N79" s="18"/>
      <c r="O79" s="11">
        <v>36.59</v>
      </c>
      <c r="P79" s="11">
        <v>17.27</v>
      </c>
      <c r="Q79" s="11">
        <f>N79+O79-P79</f>
        <v>19.320000000000004</v>
      </c>
    </row>
    <row r="80" spans="1:17" ht="15" hidden="1">
      <c r="A80" s="7" t="s">
        <v>10</v>
      </c>
      <c r="B80" s="8">
        <f t="shared" si="28"/>
        <v>15938.130000000001</v>
      </c>
      <c r="C80" s="8">
        <f aca="true" t="shared" si="34" ref="C80:C90">C62</f>
        <v>7794.18</v>
      </c>
      <c r="D80" s="8">
        <v>14396.4</v>
      </c>
      <c r="E80" s="8">
        <f t="shared" si="29"/>
        <v>9335.910000000002</v>
      </c>
      <c r="F80" s="18">
        <f t="shared" si="30"/>
        <v>0</v>
      </c>
      <c r="G80" s="9">
        <v>0</v>
      </c>
      <c r="H80" s="9">
        <f>'[1]ОЛИМ.д.2'!K92</f>
        <v>0</v>
      </c>
      <c r="I80" s="8">
        <f t="shared" si="31"/>
        <v>0</v>
      </c>
      <c r="J80" s="18">
        <f t="shared" si="32"/>
        <v>0</v>
      </c>
      <c r="K80" s="10">
        <v>0</v>
      </c>
      <c r="L80" s="10"/>
      <c r="M80" s="10">
        <f t="shared" si="33"/>
        <v>0</v>
      </c>
      <c r="N80" s="18"/>
      <c r="O80" s="11">
        <v>31.05</v>
      </c>
      <c r="P80" s="11">
        <v>8.21</v>
      </c>
      <c r="Q80" s="11">
        <f aca="true" t="shared" si="35" ref="Q80:Q90">N80+O80-P80</f>
        <v>22.84</v>
      </c>
    </row>
    <row r="81" spans="1:17" ht="15" hidden="1">
      <c r="A81" s="7" t="s">
        <v>11</v>
      </c>
      <c r="B81" s="8">
        <f t="shared" si="28"/>
        <v>16059.419999999998</v>
      </c>
      <c r="C81" s="8">
        <f t="shared" si="34"/>
        <v>7768.21</v>
      </c>
      <c r="D81" s="8">
        <v>15232.69</v>
      </c>
      <c r="E81" s="8">
        <f t="shared" si="29"/>
        <v>8594.939999999997</v>
      </c>
      <c r="F81" s="18">
        <f t="shared" si="30"/>
        <v>0</v>
      </c>
      <c r="G81" s="9"/>
      <c r="H81" s="9">
        <f>'[1]ОЛИМ.д.4'!K92</f>
        <v>0</v>
      </c>
      <c r="I81" s="8">
        <f t="shared" si="31"/>
        <v>0</v>
      </c>
      <c r="J81" s="18">
        <f t="shared" si="32"/>
        <v>0</v>
      </c>
      <c r="K81" s="10">
        <v>0</v>
      </c>
      <c r="L81" s="10"/>
      <c r="M81" s="10">
        <f t="shared" si="33"/>
        <v>0</v>
      </c>
      <c r="N81" s="18"/>
      <c r="O81" s="11">
        <v>24.3</v>
      </c>
      <c r="P81" s="11">
        <v>2.91</v>
      </c>
      <c r="Q81" s="11">
        <f t="shared" si="35"/>
        <v>21.39</v>
      </c>
    </row>
    <row r="82" spans="1:17" ht="15" hidden="1">
      <c r="A82" s="7" t="s">
        <v>12</v>
      </c>
      <c r="B82" s="8">
        <f t="shared" si="28"/>
        <v>85267.63999999998</v>
      </c>
      <c r="C82" s="8">
        <f t="shared" si="34"/>
        <v>43957.67</v>
      </c>
      <c r="D82" s="8">
        <v>87110.99</v>
      </c>
      <c r="E82" s="8">
        <f t="shared" si="29"/>
        <v>42114.31999999998</v>
      </c>
      <c r="F82" s="18">
        <f t="shared" si="30"/>
        <v>2055.87</v>
      </c>
      <c r="G82" s="9">
        <v>685.29</v>
      </c>
      <c r="H82" s="9">
        <f>'[1]ОЛИМ.д.5'!K92</f>
        <v>0</v>
      </c>
      <c r="I82" s="8">
        <f t="shared" si="31"/>
        <v>2741.16</v>
      </c>
      <c r="J82" s="18">
        <f t="shared" si="32"/>
        <v>4579.200000000001</v>
      </c>
      <c r="K82" s="10">
        <v>1526.4</v>
      </c>
      <c r="L82" s="10">
        <v>6105.6</v>
      </c>
      <c r="M82" s="10">
        <f t="shared" si="33"/>
        <v>0</v>
      </c>
      <c r="N82" s="18"/>
      <c r="O82" s="11">
        <v>164.01</v>
      </c>
      <c r="P82" s="11">
        <v>65.71</v>
      </c>
      <c r="Q82" s="11">
        <f t="shared" si="35"/>
        <v>98.3</v>
      </c>
    </row>
    <row r="83" spans="1:17" ht="15" hidden="1">
      <c r="A83" s="7" t="s">
        <v>13</v>
      </c>
      <c r="B83" s="8">
        <f t="shared" si="28"/>
        <v>52855.939999999995</v>
      </c>
      <c r="C83" s="8">
        <f t="shared" si="34"/>
        <v>26257.26</v>
      </c>
      <c r="D83" s="8">
        <v>50660.37</v>
      </c>
      <c r="E83" s="8">
        <f t="shared" si="29"/>
        <v>28452.829999999994</v>
      </c>
      <c r="F83" s="18">
        <f t="shared" si="30"/>
        <v>523.11</v>
      </c>
      <c r="G83" s="9">
        <v>174.37</v>
      </c>
      <c r="H83" s="9">
        <f>'[1]ОЛИМ.д.7'!K92</f>
        <v>0</v>
      </c>
      <c r="I83" s="8">
        <f t="shared" si="31"/>
        <v>697.48</v>
      </c>
      <c r="J83" s="18">
        <f t="shared" si="32"/>
        <v>0</v>
      </c>
      <c r="K83" s="10">
        <v>645.01</v>
      </c>
      <c r="L83" s="10"/>
      <c r="M83" s="10">
        <f t="shared" si="33"/>
        <v>645.01</v>
      </c>
      <c r="N83" s="18"/>
      <c r="O83" s="11">
        <v>104.93</v>
      </c>
      <c r="P83" s="11">
        <v>39.26</v>
      </c>
      <c r="Q83" s="11">
        <f t="shared" si="35"/>
        <v>65.67000000000002</v>
      </c>
    </row>
    <row r="84" spans="1:17" ht="15" hidden="1">
      <c r="A84" s="7" t="s">
        <v>14</v>
      </c>
      <c r="B84" s="8">
        <f t="shared" si="28"/>
        <v>66660.81000000001</v>
      </c>
      <c r="C84" s="8">
        <f t="shared" si="34"/>
        <v>32813.36</v>
      </c>
      <c r="D84" s="8">
        <v>69862.36</v>
      </c>
      <c r="E84" s="8">
        <f t="shared" si="29"/>
        <v>29611.810000000012</v>
      </c>
      <c r="F84" s="18">
        <f t="shared" si="30"/>
        <v>1481.8799999999999</v>
      </c>
      <c r="G84" s="9">
        <v>493.96</v>
      </c>
      <c r="H84" s="9">
        <f>'[1]ОЛИМ.д.10'!K92</f>
        <v>0</v>
      </c>
      <c r="I84" s="8">
        <f t="shared" si="31"/>
        <v>1975.84</v>
      </c>
      <c r="J84" s="18">
        <f t="shared" si="32"/>
        <v>1898.46</v>
      </c>
      <c r="K84" s="10">
        <v>861.25</v>
      </c>
      <c r="L84" s="10">
        <v>2074.42</v>
      </c>
      <c r="M84" s="10">
        <f t="shared" si="33"/>
        <v>685.29</v>
      </c>
      <c r="N84" s="18"/>
      <c r="O84" s="11">
        <v>125.65</v>
      </c>
      <c r="P84" s="11">
        <v>58.03</v>
      </c>
      <c r="Q84" s="11">
        <f t="shared" si="35"/>
        <v>67.62</v>
      </c>
    </row>
    <row r="85" spans="1:17" ht="15" hidden="1">
      <c r="A85" s="7" t="s">
        <v>15</v>
      </c>
      <c r="B85" s="8">
        <f t="shared" si="28"/>
        <v>74031.97000000002</v>
      </c>
      <c r="C85" s="8">
        <f t="shared" si="34"/>
        <v>34693.8</v>
      </c>
      <c r="D85" s="8">
        <v>63905.57</v>
      </c>
      <c r="E85" s="8">
        <f t="shared" si="29"/>
        <v>44820.20000000002</v>
      </c>
      <c r="F85" s="18">
        <f t="shared" si="30"/>
        <v>518.34</v>
      </c>
      <c r="G85" s="9">
        <v>172.78</v>
      </c>
      <c r="H85" s="9">
        <f>'[1]ОЛИМ.д.14'!K92</f>
        <v>0</v>
      </c>
      <c r="I85" s="8">
        <f t="shared" si="31"/>
        <v>691.12</v>
      </c>
      <c r="J85" s="18">
        <f t="shared" si="32"/>
        <v>5518.89</v>
      </c>
      <c r="K85" s="10">
        <v>1957.82</v>
      </c>
      <c r="L85" s="10">
        <v>1063.71</v>
      </c>
      <c r="M85" s="10">
        <f t="shared" si="33"/>
        <v>6413</v>
      </c>
      <c r="N85" s="18"/>
      <c r="O85" s="11">
        <v>155.57</v>
      </c>
      <c r="P85" s="11">
        <v>73.95</v>
      </c>
      <c r="Q85" s="11">
        <f t="shared" si="35"/>
        <v>81.61999999999999</v>
      </c>
    </row>
    <row r="86" spans="1:17" ht="15" hidden="1">
      <c r="A86" s="7" t="s">
        <v>16</v>
      </c>
      <c r="B86" s="8">
        <f t="shared" si="28"/>
        <v>52499.58999999999</v>
      </c>
      <c r="C86" s="8">
        <f t="shared" si="34"/>
        <v>28233.1</v>
      </c>
      <c r="D86" s="8">
        <v>50504.82</v>
      </c>
      <c r="E86" s="8">
        <f t="shared" si="29"/>
        <v>30227.869999999988</v>
      </c>
      <c r="F86" s="18">
        <f t="shared" si="30"/>
        <v>0</v>
      </c>
      <c r="G86" s="9">
        <v>0</v>
      </c>
      <c r="H86" s="9">
        <f>'[1]ОЛИМ.д.14'!K92</f>
        <v>0</v>
      </c>
      <c r="I86" s="8">
        <f t="shared" si="31"/>
        <v>0</v>
      </c>
      <c r="J86" s="18">
        <f t="shared" si="32"/>
        <v>839.52</v>
      </c>
      <c r="K86" s="10">
        <v>279.84</v>
      </c>
      <c r="L86" s="10"/>
      <c r="M86" s="10">
        <f t="shared" si="33"/>
        <v>1119.36</v>
      </c>
      <c r="N86" s="18"/>
      <c r="O86" s="11">
        <v>88.76</v>
      </c>
      <c r="P86" s="11">
        <v>38.7</v>
      </c>
      <c r="Q86" s="11">
        <f t="shared" si="35"/>
        <v>50.06</v>
      </c>
    </row>
    <row r="87" spans="1:17" ht="15" hidden="1">
      <c r="A87" s="7" t="s">
        <v>17</v>
      </c>
      <c r="B87" s="8">
        <f t="shared" si="28"/>
        <v>77642.01000000001</v>
      </c>
      <c r="C87" s="8">
        <f t="shared" si="34"/>
        <v>36749.14</v>
      </c>
      <c r="D87" s="8">
        <v>77412.11</v>
      </c>
      <c r="E87" s="8">
        <f t="shared" si="29"/>
        <v>36979.04000000001</v>
      </c>
      <c r="F87" s="18">
        <f t="shared" si="30"/>
        <v>1909.59</v>
      </c>
      <c r="G87" s="9">
        <v>636.53</v>
      </c>
      <c r="H87" s="9">
        <f>'[1]ЛЕН.д.16'!K92</f>
        <v>0</v>
      </c>
      <c r="I87" s="8">
        <f t="shared" si="31"/>
        <v>2546.12</v>
      </c>
      <c r="J87" s="18">
        <f t="shared" si="32"/>
        <v>0</v>
      </c>
      <c r="K87" s="10">
        <v>0</v>
      </c>
      <c r="L87" s="10"/>
      <c r="M87" s="10">
        <f t="shared" si="33"/>
        <v>0</v>
      </c>
      <c r="N87" s="18"/>
      <c r="O87" s="11">
        <v>158.99</v>
      </c>
      <c r="P87" s="11">
        <v>80.92</v>
      </c>
      <c r="Q87" s="11">
        <f t="shared" si="35"/>
        <v>78.07000000000001</v>
      </c>
    </row>
    <row r="88" spans="1:17" ht="15" hidden="1">
      <c r="A88" s="7" t="s">
        <v>18</v>
      </c>
      <c r="B88" s="8">
        <f t="shared" si="28"/>
        <v>145638.02999999997</v>
      </c>
      <c r="C88" s="8">
        <v>76571.45</v>
      </c>
      <c r="D88" s="8">
        <v>144227.85</v>
      </c>
      <c r="E88" s="8">
        <f t="shared" si="29"/>
        <v>77981.62999999998</v>
      </c>
      <c r="F88" s="18">
        <f t="shared" si="30"/>
        <v>7436.43</v>
      </c>
      <c r="G88" s="9">
        <v>2478.81</v>
      </c>
      <c r="H88" s="9">
        <f>'[1]МИР.д.2'!K92</f>
        <v>0</v>
      </c>
      <c r="I88" s="8">
        <f t="shared" si="31"/>
        <v>9915.24</v>
      </c>
      <c r="J88" s="18">
        <f t="shared" si="32"/>
        <v>0</v>
      </c>
      <c r="K88" s="10">
        <v>0</v>
      </c>
      <c r="L88" s="10"/>
      <c r="M88" s="10">
        <f t="shared" si="33"/>
        <v>0</v>
      </c>
      <c r="N88" s="18"/>
      <c r="O88" s="11">
        <v>292.2</v>
      </c>
      <c r="P88" s="11">
        <v>142.41</v>
      </c>
      <c r="Q88" s="11">
        <f t="shared" si="35"/>
        <v>149.79</v>
      </c>
    </row>
    <row r="89" spans="1:17" ht="15" hidden="1">
      <c r="A89" s="7" t="s">
        <v>19</v>
      </c>
      <c r="B89" s="8">
        <f t="shared" si="28"/>
        <v>108001.34000000003</v>
      </c>
      <c r="C89" s="8">
        <f t="shared" si="34"/>
        <v>50322.44</v>
      </c>
      <c r="D89" s="8">
        <v>109316.42</v>
      </c>
      <c r="E89" s="8">
        <f t="shared" si="29"/>
        <v>49007.36000000003</v>
      </c>
      <c r="F89" s="18">
        <f t="shared" si="30"/>
        <v>8633.7</v>
      </c>
      <c r="G89" s="9">
        <v>2877.9</v>
      </c>
      <c r="H89" s="9">
        <f>'[1]СТРд.16'!K92</f>
        <v>0</v>
      </c>
      <c r="I89" s="8">
        <f t="shared" si="31"/>
        <v>11511.6</v>
      </c>
      <c r="J89" s="18">
        <f t="shared" si="32"/>
        <v>1858.71</v>
      </c>
      <c r="K89" s="10">
        <v>619.57</v>
      </c>
      <c r="L89" s="10"/>
      <c r="M89" s="10">
        <f t="shared" si="33"/>
        <v>2478.28</v>
      </c>
      <c r="N89" s="18"/>
      <c r="O89" s="11">
        <v>206.41</v>
      </c>
      <c r="P89" s="11">
        <v>74.64</v>
      </c>
      <c r="Q89" s="11">
        <f t="shared" si="35"/>
        <v>131.76999999999998</v>
      </c>
    </row>
    <row r="90" spans="1:17" ht="15" hidden="1">
      <c r="A90" s="7" t="s">
        <v>20</v>
      </c>
      <c r="B90" s="8">
        <f t="shared" si="28"/>
        <v>69388.04999999999</v>
      </c>
      <c r="C90" s="8">
        <f t="shared" si="34"/>
        <v>33539.46</v>
      </c>
      <c r="D90" s="8">
        <v>70683.29</v>
      </c>
      <c r="E90" s="8">
        <f t="shared" si="29"/>
        <v>32244.219999999987</v>
      </c>
      <c r="F90" s="18">
        <f t="shared" si="30"/>
        <v>4259.61</v>
      </c>
      <c r="G90" s="9">
        <v>1419.87</v>
      </c>
      <c r="H90" s="9">
        <f>'[1]СТРд.17'!K92</f>
        <v>0</v>
      </c>
      <c r="I90" s="8">
        <f t="shared" si="31"/>
        <v>5679.48</v>
      </c>
      <c r="J90" s="18">
        <f t="shared" si="32"/>
        <v>0</v>
      </c>
      <c r="K90" s="10">
        <v>0</v>
      </c>
      <c r="L90" s="10"/>
      <c r="M90" s="10">
        <f t="shared" si="33"/>
        <v>0</v>
      </c>
      <c r="N90" s="18"/>
      <c r="O90" s="11">
        <v>121.88</v>
      </c>
      <c r="P90" s="11">
        <v>59.06</v>
      </c>
      <c r="Q90" s="11">
        <f t="shared" si="35"/>
        <v>62.81999999999999</v>
      </c>
    </row>
    <row r="91" spans="1:17" ht="15" hidden="1">
      <c r="A91" s="12" t="s">
        <v>21</v>
      </c>
      <c r="B91" s="8">
        <f t="shared" si="28"/>
        <v>865203.4600000002</v>
      </c>
      <c r="C91" s="8">
        <f>SUM(C78:C90)</f>
        <v>423697.04000000004</v>
      </c>
      <c r="D91" s="13">
        <f>SUM(D78:D90)</f>
        <v>837348.0800000001</v>
      </c>
      <c r="E91" s="13">
        <f>SUM(E78:E90)</f>
        <v>451552.42</v>
      </c>
      <c r="F91" s="18">
        <f t="shared" si="30"/>
        <v>39059.969999999994</v>
      </c>
      <c r="G91" s="13">
        <f>SUM(G78:G90)</f>
        <v>13019.989999999998</v>
      </c>
      <c r="H91" s="13">
        <f>'[1]ЮБ.д.44'!K92</f>
        <v>0</v>
      </c>
      <c r="I91" s="8">
        <f t="shared" si="31"/>
        <v>52079.95999999999</v>
      </c>
      <c r="J91" s="18">
        <f t="shared" si="32"/>
        <v>14694.779999999999</v>
      </c>
      <c r="K91" s="13">
        <f>SUM(K78:K90)</f>
        <v>5889.889999999999</v>
      </c>
      <c r="L91" s="13">
        <f>SUM(L78:L90)</f>
        <v>9243.73</v>
      </c>
      <c r="M91" s="10">
        <f t="shared" si="33"/>
        <v>11340.939999999999</v>
      </c>
      <c r="N91" s="19"/>
      <c r="O91" s="14">
        <f>SUM(O78:O90)</f>
        <v>1640.42</v>
      </c>
      <c r="P91" s="11">
        <f>SUM(P78:P90)</f>
        <v>715.55</v>
      </c>
      <c r="Q91" s="14">
        <f>SUM(Q78:Q90)</f>
        <v>924.8700000000001</v>
      </c>
    </row>
    <row r="92" spans="10:16" ht="15" hidden="1">
      <c r="J92" s="23"/>
      <c r="N92" s="23"/>
      <c r="P92" t="s">
        <v>6</v>
      </c>
    </row>
    <row r="93" spans="2:14" ht="15" hidden="1">
      <c r="B93" s="15" t="s">
        <v>32</v>
      </c>
      <c r="C93" s="15"/>
      <c r="D93" s="15"/>
      <c r="E93" s="16"/>
      <c r="F93" s="16"/>
      <c r="G93" s="15"/>
      <c r="H93" s="16"/>
      <c r="I93" s="16"/>
      <c r="J93" s="24"/>
      <c r="K93" s="16"/>
      <c r="N93" s="23"/>
    </row>
    <row r="94" spans="1:17" ht="15" hidden="1">
      <c r="A94" s="39" t="s">
        <v>1</v>
      </c>
      <c r="B94" s="39" t="s">
        <v>22</v>
      </c>
      <c r="C94" s="41" t="s">
        <v>2</v>
      </c>
      <c r="D94" s="42"/>
      <c r="E94" s="43"/>
      <c r="F94" s="17"/>
      <c r="G94" s="44" t="s">
        <v>3</v>
      </c>
      <c r="H94" s="45"/>
      <c r="I94" s="46"/>
      <c r="J94" s="22"/>
      <c r="K94" s="47" t="s">
        <v>4</v>
      </c>
      <c r="L94" s="47"/>
      <c r="M94" s="47"/>
      <c r="N94" s="27"/>
      <c r="O94" s="47" t="s">
        <v>35</v>
      </c>
      <c r="P94" s="47"/>
      <c r="Q94" s="47"/>
    </row>
    <row r="95" spans="1:17" ht="25.5" hidden="1">
      <c r="A95" s="40"/>
      <c r="B95" s="40"/>
      <c r="C95" s="4" t="s">
        <v>5</v>
      </c>
      <c r="D95" s="4" t="s">
        <v>6</v>
      </c>
      <c r="E95" s="4" t="s">
        <v>7</v>
      </c>
      <c r="F95" s="25" t="s">
        <v>22</v>
      </c>
      <c r="G95" s="5" t="s">
        <v>5</v>
      </c>
      <c r="H95" s="5" t="s">
        <v>6</v>
      </c>
      <c r="I95" s="5" t="s">
        <v>7</v>
      </c>
      <c r="J95" s="25" t="s">
        <v>22</v>
      </c>
      <c r="K95" s="20" t="s">
        <v>5</v>
      </c>
      <c r="L95" s="20" t="s">
        <v>6</v>
      </c>
      <c r="M95" s="20" t="s">
        <v>7</v>
      </c>
      <c r="N95" s="25" t="s">
        <v>22</v>
      </c>
      <c r="O95" s="6" t="s">
        <v>5</v>
      </c>
      <c r="P95" s="6" t="s">
        <v>6</v>
      </c>
      <c r="Q95" s="6" t="s">
        <v>7</v>
      </c>
    </row>
    <row r="96" spans="1:17" ht="15" hidden="1">
      <c r="A96" s="7" t="s">
        <v>8</v>
      </c>
      <c r="B96" s="8">
        <f>E78</f>
        <v>39053.01000000001</v>
      </c>
      <c r="C96" s="8">
        <v>29749.93</v>
      </c>
      <c r="D96" s="8">
        <v>25870.6</v>
      </c>
      <c r="E96" s="8">
        <f>B96+C96-D96</f>
        <v>42932.340000000004</v>
      </c>
      <c r="F96" s="18">
        <f>I78</f>
        <v>1859.28</v>
      </c>
      <c r="G96" s="9">
        <v>464.82</v>
      </c>
      <c r="H96" s="9">
        <f>'[1]ЮБ.д.44'!K110</f>
        <v>0</v>
      </c>
      <c r="I96" s="8">
        <f>F96+G96-H96</f>
        <v>2324.1</v>
      </c>
      <c r="J96" s="18">
        <f>M78</f>
        <v>0</v>
      </c>
      <c r="K96" s="10">
        <v>0</v>
      </c>
      <c r="L96" s="10"/>
      <c r="M96" s="10">
        <f>J96+K96-L96</f>
        <v>0</v>
      </c>
      <c r="N96" s="18">
        <f>Q78</f>
        <v>75.60000000000002</v>
      </c>
      <c r="O96" s="11">
        <v>116.19</v>
      </c>
      <c r="P96" s="11">
        <v>183.85</v>
      </c>
      <c r="Q96" s="11">
        <f>N96+O96-P96</f>
        <v>7.940000000000026</v>
      </c>
    </row>
    <row r="97" spans="1:17" ht="15" hidden="1">
      <c r="A97" s="7" t="s">
        <v>9</v>
      </c>
      <c r="B97" s="8">
        <f aca="true" t="shared" si="36" ref="B97:B109">E79</f>
        <v>23129.280000000006</v>
      </c>
      <c r="C97" s="8">
        <v>16211.64</v>
      </c>
      <c r="D97" s="8">
        <v>12247.21</v>
      </c>
      <c r="E97" s="8">
        <f aca="true" t="shared" si="37" ref="E97:E108">B97+C97-D97</f>
        <v>27093.710000000006</v>
      </c>
      <c r="F97" s="18">
        <f aca="true" t="shared" si="38" ref="F97:F109">I79</f>
        <v>14462.64</v>
      </c>
      <c r="G97" s="9">
        <v>3615.66</v>
      </c>
      <c r="H97" s="9">
        <f>'[1]ОЛИМ.д.1 '!K110</f>
        <v>0</v>
      </c>
      <c r="I97" s="8">
        <f aca="true" t="shared" si="39" ref="I97:I109">F97+G97-H97</f>
        <v>18078.3</v>
      </c>
      <c r="J97" s="18">
        <f aca="true" t="shared" si="40" ref="J97:J109">M79</f>
        <v>0</v>
      </c>
      <c r="K97" s="10">
        <v>0</v>
      </c>
      <c r="L97" s="10"/>
      <c r="M97" s="10">
        <f aca="true" t="shared" si="41" ref="M97:M109">J97+K97-L97</f>
        <v>0</v>
      </c>
      <c r="N97" s="18">
        <f aca="true" t="shared" si="42" ref="N97:N109">Q79</f>
        <v>19.320000000000004</v>
      </c>
      <c r="O97" s="11">
        <v>52</v>
      </c>
      <c r="P97" s="11">
        <v>67.02</v>
      </c>
      <c r="Q97" s="11">
        <f aca="true" t="shared" si="43" ref="Q97:Q109">N97+O97-P97</f>
        <v>4.300000000000011</v>
      </c>
    </row>
    <row r="98" spans="1:17" ht="15" hidden="1">
      <c r="A98" s="7" t="s">
        <v>10</v>
      </c>
      <c r="B98" s="8">
        <f t="shared" si="36"/>
        <v>9335.910000000002</v>
      </c>
      <c r="C98" s="8">
        <f aca="true" t="shared" si="44" ref="C98:C108">C80</f>
        <v>7794.18</v>
      </c>
      <c r="D98" s="8">
        <v>8456.38</v>
      </c>
      <c r="E98" s="8">
        <f t="shared" si="37"/>
        <v>8673.710000000005</v>
      </c>
      <c r="F98" s="18">
        <f t="shared" si="38"/>
        <v>0</v>
      </c>
      <c r="G98" s="9">
        <v>0</v>
      </c>
      <c r="H98" s="9">
        <f>'[1]ОЛИМ.д.2'!K110</f>
        <v>0</v>
      </c>
      <c r="I98" s="8">
        <f t="shared" si="39"/>
        <v>0</v>
      </c>
      <c r="J98" s="18">
        <f t="shared" si="40"/>
        <v>0</v>
      </c>
      <c r="K98" s="10">
        <v>0</v>
      </c>
      <c r="L98" s="10"/>
      <c r="M98" s="10">
        <f t="shared" si="41"/>
        <v>0</v>
      </c>
      <c r="N98" s="18">
        <f t="shared" si="42"/>
        <v>22.84</v>
      </c>
      <c r="O98" s="11">
        <v>36.8</v>
      </c>
      <c r="P98" s="11">
        <v>56.42</v>
      </c>
      <c r="Q98" s="11">
        <f t="shared" si="43"/>
        <v>3.219999999999999</v>
      </c>
    </row>
    <row r="99" spans="1:17" ht="15" hidden="1">
      <c r="A99" s="7" t="s">
        <v>11</v>
      </c>
      <c r="B99" s="8">
        <f t="shared" si="36"/>
        <v>8594.939999999997</v>
      </c>
      <c r="C99" s="8">
        <f t="shared" si="44"/>
        <v>7768.21</v>
      </c>
      <c r="D99" s="8">
        <v>5381.01</v>
      </c>
      <c r="E99" s="8">
        <f t="shared" si="37"/>
        <v>10982.139999999998</v>
      </c>
      <c r="F99" s="18">
        <f t="shared" si="38"/>
        <v>0</v>
      </c>
      <c r="G99" s="9"/>
      <c r="H99" s="9">
        <f>'[1]ОЛИМ.д.4'!K110</f>
        <v>0</v>
      </c>
      <c r="I99" s="8">
        <f t="shared" si="39"/>
        <v>0</v>
      </c>
      <c r="J99" s="18">
        <f t="shared" si="40"/>
        <v>0</v>
      </c>
      <c r="K99" s="10">
        <v>0</v>
      </c>
      <c r="L99" s="10"/>
      <c r="M99" s="10">
        <f t="shared" si="41"/>
        <v>0</v>
      </c>
      <c r="N99" s="18">
        <f t="shared" si="42"/>
        <v>21.39</v>
      </c>
      <c r="O99" s="11">
        <v>17.03</v>
      </c>
      <c r="P99" s="11">
        <v>32.03</v>
      </c>
      <c r="Q99" s="11">
        <f t="shared" si="43"/>
        <v>6.390000000000001</v>
      </c>
    </row>
    <row r="100" spans="1:17" ht="15" hidden="1">
      <c r="A100" s="7" t="s">
        <v>12</v>
      </c>
      <c r="B100" s="8">
        <f t="shared" si="36"/>
        <v>42114.31999999998</v>
      </c>
      <c r="C100" s="8">
        <f t="shared" si="44"/>
        <v>43957.67</v>
      </c>
      <c r="D100" s="8">
        <v>40868</v>
      </c>
      <c r="E100" s="8">
        <f t="shared" si="37"/>
        <v>45203.989999999976</v>
      </c>
      <c r="F100" s="18">
        <f t="shared" si="38"/>
        <v>2741.16</v>
      </c>
      <c r="G100" s="9">
        <v>685.29</v>
      </c>
      <c r="H100" s="9">
        <f>'[1]ОЛИМ.д.5'!K110</f>
        <v>0</v>
      </c>
      <c r="I100" s="8">
        <f t="shared" si="39"/>
        <v>3426.45</v>
      </c>
      <c r="J100" s="18">
        <f t="shared" si="40"/>
        <v>0</v>
      </c>
      <c r="K100" s="10">
        <v>1526.4</v>
      </c>
      <c r="L100" s="10"/>
      <c r="M100" s="10">
        <f t="shared" si="41"/>
        <v>1526.4</v>
      </c>
      <c r="N100" s="18">
        <f t="shared" si="42"/>
        <v>98.3</v>
      </c>
      <c r="O100" s="11">
        <v>124.38</v>
      </c>
      <c r="P100" s="11">
        <v>179.9</v>
      </c>
      <c r="Q100" s="11">
        <f t="shared" si="43"/>
        <v>42.78</v>
      </c>
    </row>
    <row r="101" spans="1:17" ht="15" hidden="1">
      <c r="A101" s="7" t="s">
        <v>13</v>
      </c>
      <c r="B101" s="8">
        <f t="shared" si="36"/>
        <v>28452.829999999994</v>
      </c>
      <c r="C101" s="8">
        <f t="shared" si="44"/>
        <v>26257.26</v>
      </c>
      <c r="D101" s="8">
        <v>19502.73</v>
      </c>
      <c r="E101" s="8">
        <f t="shared" si="37"/>
        <v>35207.36</v>
      </c>
      <c r="F101" s="18">
        <f t="shared" si="38"/>
        <v>697.48</v>
      </c>
      <c r="G101" s="9">
        <v>174.37</v>
      </c>
      <c r="H101" s="9">
        <f>'[1]ОЛИМ.д.7'!K110</f>
        <v>0</v>
      </c>
      <c r="I101" s="8">
        <f t="shared" si="39"/>
        <v>871.85</v>
      </c>
      <c r="J101" s="18">
        <f t="shared" si="40"/>
        <v>645.01</v>
      </c>
      <c r="K101" s="10">
        <v>645.01</v>
      </c>
      <c r="L101" s="10"/>
      <c r="M101" s="10">
        <f t="shared" si="41"/>
        <v>1290.02</v>
      </c>
      <c r="N101" s="18">
        <f t="shared" si="42"/>
        <v>65.67000000000002</v>
      </c>
      <c r="O101" s="11">
        <v>82.39</v>
      </c>
      <c r="P101" s="11">
        <v>137.1</v>
      </c>
      <c r="Q101" s="11">
        <f t="shared" si="43"/>
        <v>10.960000000000008</v>
      </c>
    </row>
    <row r="102" spans="1:17" ht="15" hidden="1">
      <c r="A102" s="7" t="s">
        <v>14</v>
      </c>
      <c r="B102" s="8">
        <f t="shared" si="36"/>
        <v>29611.810000000012</v>
      </c>
      <c r="C102" s="8">
        <f t="shared" si="44"/>
        <v>32813.36</v>
      </c>
      <c r="D102" s="8">
        <v>23905.53</v>
      </c>
      <c r="E102" s="8">
        <f t="shared" si="37"/>
        <v>38519.640000000014</v>
      </c>
      <c r="F102" s="18">
        <f t="shared" si="38"/>
        <v>1975.84</v>
      </c>
      <c r="G102" s="9">
        <v>493.96</v>
      </c>
      <c r="H102" s="9">
        <f>'[1]ОЛИМ.д.10'!K110</f>
        <v>0</v>
      </c>
      <c r="I102" s="8">
        <f t="shared" si="39"/>
        <v>2469.7999999999997</v>
      </c>
      <c r="J102" s="18">
        <f t="shared" si="40"/>
        <v>685.29</v>
      </c>
      <c r="K102" s="10">
        <v>861.25</v>
      </c>
      <c r="L102" s="10"/>
      <c r="M102" s="10">
        <f t="shared" si="41"/>
        <v>1546.54</v>
      </c>
      <c r="N102" s="18">
        <f t="shared" si="42"/>
        <v>67.62</v>
      </c>
      <c r="O102" s="11">
        <v>75.09</v>
      </c>
      <c r="P102" s="11">
        <v>129.97</v>
      </c>
      <c r="Q102" s="11">
        <f t="shared" si="43"/>
        <v>12.740000000000009</v>
      </c>
    </row>
    <row r="103" spans="1:17" ht="15" hidden="1">
      <c r="A103" s="7" t="s">
        <v>15</v>
      </c>
      <c r="B103" s="8">
        <f t="shared" si="36"/>
        <v>44820.20000000002</v>
      </c>
      <c r="C103" s="8">
        <f t="shared" si="44"/>
        <v>34693.8</v>
      </c>
      <c r="D103" s="8">
        <v>28360.07</v>
      </c>
      <c r="E103" s="8">
        <f t="shared" si="37"/>
        <v>51153.93000000003</v>
      </c>
      <c r="F103" s="18">
        <f t="shared" si="38"/>
        <v>691.12</v>
      </c>
      <c r="G103" s="9">
        <v>172.78</v>
      </c>
      <c r="H103" s="9">
        <f>'[1]ОЛИМ.д.14'!K110</f>
        <v>0</v>
      </c>
      <c r="I103" s="8">
        <f t="shared" si="39"/>
        <v>863.9</v>
      </c>
      <c r="J103" s="18">
        <f t="shared" si="40"/>
        <v>6413</v>
      </c>
      <c r="K103" s="10">
        <v>1957.82</v>
      </c>
      <c r="L103" s="10"/>
      <c r="M103" s="10">
        <f t="shared" si="41"/>
        <v>8370.82</v>
      </c>
      <c r="N103" s="18">
        <f t="shared" si="42"/>
        <v>81.61999999999999</v>
      </c>
      <c r="O103" s="11">
        <v>104.65</v>
      </c>
      <c r="P103" s="11">
        <v>166.64</v>
      </c>
      <c r="Q103" s="11">
        <f t="shared" si="43"/>
        <v>19.629999999999995</v>
      </c>
    </row>
    <row r="104" spans="1:17" ht="15" hidden="1">
      <c r="A104" s="7" t="s">
        <v>16</v>
      </c>
      <c r="B104" s="8">
        <f t="shared" si="36"/>
        <v>30227.869999999988</v>
      </c>
      <c r="C104" s="8">
        <f t="shared" si="44"/>
        <v>28233.1</v>
      </c>
      <c r="D104" s="8">
        <v>34135.09</v>
      </c>
      <c r="E104" s="8">
        <f t="shared" si="37"/>
        <v>24325.87999999999</v>
      </c>
      <c r="F104" s="18">
        <f t="shared" si="38"/>
        <v>0</v>
      </c>
      <c r="G104" s="9">
        <v>0</v>
      </c>
      <c r="H104" s="9">
        <f>'[1]ОЛИМ.д.14'!K110</f>
        <v>0</v>
      </c>
      <c r="I104" s="8">
        <f t="shared" si="39"/>
        <v>0</v>
      </c>
      <c r="J104" s="18">
        <f t="shared" si="40"/>
        <v>1119.36</v>
      </c>
      <c r="K104" s="10">
        <v>279.84</v>
      </c>
      <c r="L104" s="10"/>
      <c r="M104" s="10">
        <f t="shared" si="41"/>
        <v>1399.1999999999998</v>
      </c>
      <c r="N104" s="18">
        <f t="shared" si="42"/>
        <v>50.06</v>
      </c>
      <c r="O104" s="11">
        <v>58.11</v>
      </c>
      <c r="P104" s="11">
        <v>100.36</v>
      </c>
      <c r="Q104" s="11">
        <f t="shared" si="43"/>
        <v>7.810000000000002</v>
      </c>
    </row>
    <row r="105" spans="1:17" ht="15" hidden="1">
      <c r="A105" s="7" t="s">
        <v>17</v>
      </c>
      <c r="B105" s="8">
        <f t="shared" si="36"/>
        <v>36979.04000000001</v>
      </c>
      <c r="C105" s="8">
        <f t="shared" si="44"/>
        <v>36749.14</v>
      </c>
      <c r="D105" s="8">
        <v>63419.81</v>
      </c>
      <c r="E105" s="8">
        <f t="shared" si="37"/>
        <v>10308.37000000001</v>
      </c>
      <c r="F105" s="18">
        <f t="shared" si="38"/>
        <v>2546.12</v>
      </c>
      <c r="G105" s="9">
        <v>636.53</v>
      </c>
      <c r="H105" s="9">
        <f>'[1]ЛЕН.д.16'!K110</f>
        <v>0</v>
      </c>
      <c r="I105" s="8">
        <f t="shared" si="39"/>
        <v>3182.6499999999996</v>
      </c>
      <c r="J105" s="18">
        <f t="shared" si="40"/>
        <v>0</v>
      </c>
      <c r="K105" s="10">
        <v>0</v>
      </c>
      <c r="L105" s="10"/>
      <c r="M105" s="10">
        <f t="shared" si="41"/>
        <v>0</v>
      </c>
      <c r="N105" s="18">
        <f t="shared" si="42"/>
        <v>78.07000000000001</v>
      </c>
      <c r="O105" s="11">
        <v>64.57</v>
      </c>
      <c r="P105" s="11">
        <v>120.78</v>
      </c>
      <c r="Q105" s="11">
        <f t="shared" si="43"/>
        <v>21.859999999999985</v>
      </c>
    </row>
    <row r="106" spans="1:17" ht="15" hidden="1">
      <c r="A106" s="7" t="s">
        <v>18</v>
      </c>
      <c r="B106" s="8">
        <f t="shared" si="36"/>
        <v>77981.62999999998</v>
      </c>
      <c r="C106" s="8">
        <v>76567.52</v>
      </c>
      <c r="D106" s="8">
        <v>62203.27</v>
      </c>
      <c r="E106" s="8">
        <f t="shared" si="37"/>
        <v>92345.87999999998</v>
      </c>
      <c r="F106" s="18">
        <f t="shared" si="38"/>
        <v>9915.24</v>
      </c>
      <c r="G106" s="9">
        <v>2478.81</v>
      </c>
      <c r="H106" s="9">
        <f>'[1]МИР.д.2'!K110</f>
        <v>0</v>
      </c>
      <c r="I106" s="8">
        <f t="shared" si="39"/>
        <v>12394.05</v>
      </c>
      <c r="J106" s="18">
        <f t="shared" si="40"/>
        <v>0</v>
      </c>
      <c r="K106" s="10">
        <v>0</v>
      </c>
      <c r="L106" s="10"/>
      <c r="M106" s="10">
        <f t="shared" si="41"/>
        <v>0</v>
      </c>
      <c r="N106" s="18">
        <f t="shared" si="42"/>
        <v>149.79</v>
      </c>
      <c r="O106" s="11">
        <v>167.56</v>
      </c>
      <c r="P106" s="11">
        <v>278.26</v>
      </c>
      <c r="Q106" s="11">
        <f t="shared" si="43"/>
        <v>39.09000000000003</v>
      </c>
    </row>
    <row r="107" spans="1:17" ht="15" hidden="1">
      <c r="A107" s="7" t="s">
        <v>19</v>
      </c>
      <c r="B107" s="8">
        <f t="shared" si="36"/>
        <v>49007.36000000003</v>
      </c>
      <c r="C107" s="8">
        <f t="shared" si="44"/>
        <v>50322.44</v>
      </c>
      <c r="D107" s="8">
        <v>41784.83</v>
      </c>
      <c r="E107" s="8">
        <f t="shared" si="37"/>
        <v>57544.97000000003</v>
      </c>
      <c r="F107" s="18">
        <f t="shared" si="38"/>
        <v>11511.6</v>
      </c>
      <c r="G107" s="9">
        <v>2877.9</v>
      </c>
      <c r="H107" s="9">
        <f>'[1]СТРд.16'!K110</f>
        <v>0</v>
      </c>
      <c r="I107" s="8">
        <f t="shared" si="39"/>
        <v>14389.5</v>
      </c>
      <c r="J107" s="18">
        <f t="shared" si="40"/>
        <v>2478.28</v>
      </c>
      <c r="K107" s="10">
        <v>619.57</v>
      </c>
      <c r="L107" s="10"/>
      <c r="M107" s="10">
        <f t="shared" si="41"/>
        <v>3097.8500000000004</v>
      </c>
      <c r="N107" s="18">
        <f t="shared" si="42"/>
        <v>131.76999999999998</v>
      </c>
      <c r="O107" s="11">
        <v>121.6</v>
      </c>
      <c r="P107" s="11">
        <v>219.79</v>
      </c>
      <c r="Q107" s="11">
        <f t="shared" si="43"/>
        <v>33.579999999999984</v>
      </c>
    </row>
    <row r="108" spans="1:17" ht="15" hidden="1">
      <c r="A108" s="7" t="s">
        <v>20</v>
      </c>
      <c r="B108" s="8">
        <f t="shared" si="36"/>
        <v>32244.219999999987</v>
      </c>
      <c r="C108" s="8">
        <f t="shared" si="44"/>
        <v>33539.46</v>
      </c>
      <c r="D108" s="8">
        <v>30290.89</v>
      </c>
      <c r="E108" s="8">
        <f t="shared" si="37"/>
        <v>35492.78999999999</v>
      </c>
      <c r="F108" s="18">
        <f t="shared" si="38"/>
        <v>5679.48</v>
      </c>
      <c r="G108" s="9">
        <v>1419.87</v>
      </c>
      <c r="H108" s="9">
        <f>'[1]СТРд.17'!K110</f>
        <v>0</v>
      </c>
      <c r="I108" s="8">
        <f t="shared" si="39"/>
        <v>7099.349999999999</v>
      </c>
      <c r="J108" s="18">
        <f t="shared" si="40"/>
        <v>0</v>
      </c>
      <c r="K108" s="10">
        <v>0</v>
      </c>
      <c r="L108" s="10"/>
      <c r="M108" s="10">
        <f t="shared" si="41"/>
        <v>0</v>
      </c>
      <c r="N108" s="18">
        <f t="shared" si="42"/>
        <v>62.81999999999999</v>
      </c>
      <c r="O108" s="11">
        <v>82.92</v>
      </c>
      <c r="P108" s="11">
        <v>127.99</v>
      </c>
      <c r="Q108" s="11">
        <f t="shared" si="43"/>
        <v>17.750000000000014</v>
      </c>
    </row>
    <row r="109" spans="1:17" ht="15" hidden="1">
      <c r="A109" s="12" t="s">
        <v>21</v>
      </c>
      <c r="B109" s="8">
        <f t="shared" si="36"/>
        <v>451552.42</v>
      </c>
      <c r="C109" s="13">
        <f>SUM(C96:C108)</f>
        <v>424657.71</v>
      </c>
      <c r="D109" s="13">
        <f>SUM(D96:D108)</f>
        <v>396425.42000000004</v>
      </c>
      <c r="E109" s="13">
        <f>SUM(E96:E108)</f>
        <v>479784.70999999996</v>
      </c>
      <c r="F109" s="18">
        <f t="shared" si="38"/>
        <v>52079.95999999999</v>
      </c>
      <c r="G109" s="13">
        <f>SUM(G96:G108)</f>
        <v>13019.989999999998</v>
      </c>
      <c r="H109" s="13">
        <f>'[1]ЮБ.д.44'!K110</f>
        <v>0</v>
      </c>
      <c r="I109" s="8">
        <f t="shared" si="39"/>
        <v>65099.94999999999</v>
      </c>
      <c r="J109" s="18">
        <f t="shared" si="40"/>
        <v>11340.939999999999</v>
      </c>
      <c r="K109" s="13">
        <f>SUM(K96:K108)</f>
        <v>5889.889999999999</v>
      </c>
      <c r="L109" s="13"/>
      <c r="M109" s="10">
        <f t="shared" si="41"/>
        <v>17230.829999999998</v>
      </c>
      <c r="N109" s="18">
        <f t="shared" si="42"/>
        <v>924.8700000000001</v>
      </c>
      <c r="O109" s="14">
        <f>SUM(O96:O108)</f>
        <v>1103.29</v>
      </c>
      <c r="P109" s="14">
        <f>SUM(P96:P108)</f>
        <v>1800.11</v>
      </c>
      <c r="Q109" s="11">
        <f t="shared" si="43"/>
        <v>228.05000000000018</v>
      </c>
    </row>
    <row r="110" spans="4:16" ht="15" hidden="1">
      <c r="D110" t="s">
        <v>41</v>
      </c>
      <c r="J110" s="23"/>
      <c r="N110" s="23"/>
      <c r="P110" t="s">
        <v>6</v>
      </c>
    </row>
    <row r="111" spans="2:14" ht="15" hidden="1">
      <c r="B111" s="15" t="s">
        <v>23</v>
      </c>
      <c r="C111" s="15"/>
      <c r="D111" s="15"/>
      <c r="E111" s="16"/>
      <c r="F111" s="16"/>
      <c r="G111" s="15"/>
      <c r="H111" s="16"/>
      <c r="I111" s="16"/>
      <c r="J111" s="24"/>
      <c r="K111" s="16"/>
      <c r="N111" s="23"/>
    </row>
    <row r="112" spans="1:17" ht="15" hidden="1">
      <c r="A112" s="39" t="s">
        <v>1</v>
      </c>
      <c r="B112" s="39" t="s">
        <v>22</v>
      </c>
      <c r="C112" s="41" t="s">
        <v>2</v>
      </c>
      <c r="D112" s="42"/>
      <c r="E112" s="43"/>
      <c r="F112" s="17"/>
      <c r="G112" s="44" t="s">
        <v>3</v>
      </c>
      <c r="H112" s="45"/>
      <c r="I112" s="46"/>
      <c r="J112" s="22"/>
      <c r="K112" s="47" t="s">
        <v>4</v>
      </c>
      <c r="L112" s="47"/>
      <c r="M112" s="47"/>
      <c r="N112" s="27"/>
      <c r="O112" s="47" t="s">
        <v>35</v>
      </c>
      <c r="P112" s="47"/>
      <c r="Q112" s="47"/>
    </row>
    <row r="113" spans="1:17" ht="25.5" hidden="1">
      <c r="A113" s="40"/>
      <c r="B113" s="40"/>
      <c r="C113" s="4" t="s">
        <v>5</v>
      </c>
      <c r="D113" s="4" t="s">
        <v>6</v>
      </c>
      <c r="E113" s="4" t="s">
        <v>7</v>
      </c>
      <c r="F113" s="25" t="s">
        <v>22</v>
      </c>
      <c r="G113" s="5" t="s">
        <v>5</v>
      </c>
      <c r="H113" s="5" t="s">
        <v>6</v>
      </c>
      <c r="I113" s="5" t="s">
        <v>7</v>
      </c>
      <c r="J113" s="25" t="s">
        <v>22</v>
      </c>
      <c r="K113" s="20" t="s">
        <v>5</v>
      </c>
      <c r="L113" s="20" t="s">
        <v>6</v>
      </c>
      <c r="M113" s="20" t="s">
        <v>7</v>
      </c>
      <c r="N113" s="25" t="s">
        <v>22</v>
      </c>
      <c r="O113" s="6" t="s">
        <v>5</v>
      </c>
      <c r="P113" s="6" t="s">
        <v>6</v>
      </c>
      <c r="Q113" s="6" t="s">
        <v>7</v>
      </c>
    </row>
    <row r="114" spans="1:17" ht="15" hidden="1">
      <c r="A114" s="7" t="s">
        <v>8</v>
      </c>
      <c r="B114" s="8">
        <f>E96</f>
        <v>42932.340000000004</v>
      </c>
      <c r="C114" s="8">
        <v>29749.93</v>
      </c>
      <c r="D114" s="8">
        <v>31410.2</v>
      </c>
      <c r="E114" s="8">
        <f>B114+C114-D114</f>
        <v>41272.07000000001</v>
      </c>
      <c r="F114" s="18">
        <f>I96</f>
        <v>2324.1</v>
      </c>
      <c r="G114" s="9">
        <v>464.82</v>
      </c>
      <c r="H114" s="9">
        <f>'[1]ЮБ.д.44'!K128</f>
        <v>0</v>
      </c>
      <c r="I114" s="8">
        <f>F114+G114-H114</f>
        <v>2788.92</v>
      </c>
      <c r="J114" s="18">
        <f>M96</f>
        <v>0</v>
      </c>
      <c r="K114" s="10">
        <v>0</v>
      </c>
      <c r="L114" s="10"/>
      <c r="M114" s="10">
        <f>J114+K114-L114</f>
        <v>0</v>
      </c>
      <c r="N114" s="11">
        <f>Q96</f>
        <v>7.940000000000026</v>
      </c>
      <c r="O114" s="11">
        <v>122.11</v>
      </c>
      <c r="P114" s="11">
        <v>110.66</v>
      </c>
      <c r="Q114" s="11">
        <f>N114+O114-P114</f>
        <v>19.390000000000015</v>
      </c>
    </row>
    <row r="115" spans="1:17" ht="15" hidden="1">
      <c r="A115" s="7" t="s">
        <v>9</v>
      </c>
      <c r="B115" s="8">
        <f aca="true" t="shared" si="45" ref="B115:B127">E97</f>
        <v>27093.710000000006</v>
      </c>
      <c r="C115" s="8">
        <v>15439.96</v>
      </c>
      <c r="D115" s="8">
        <v>12639.76</v>
      </c>
      <c r="E115" s="8">
        <f aca="true" t="shared" si="46" ref="E115:E126">B115+C115-D115</f>
        <v>29893.910000000003</v>
      </c>
      <c r="F115" s="18">
        <f aca="true" t="shared" si="47" ref="F115:F127">I97</f>
        <v>18078.3</v>
      </c>
      <c r="G115" s="9">
        <v>3615.66</v>
      </c>
      <c r="H115" s="9">
        <f>'[1]ОЛИМ.д.1 '!K128</f>
        <v>0</v>
      </c>
      <c r="I115" s="8">
        <f aca="true" t="shared" si="48" ref="I115:I127">F115+G115-H115</f>
        <v>21693.96</v>
      </c>
      <c r="J115" s="18">
        <f aca="true" t="shared" si="49" ref="J115:J127">M97</f>
        <v>0</v>
      </c>
      <c r="K115" s="10">
        <v>0</v>
      </c>
      <c r="L115" s="10"/>
      <c r="M115" s="10">
        <f aca="true" t="shared" si="50" ref="M115:M127">J115+K115-L115</f>
        <v>0</v>
      </c>
      <c r="N115" s="11">
        <f aca="true" t="shared" si="51" ref="N115:N127">Q97</f>
        <v>4.300000000000011</v>
      </c>
      <c r="O115" s="11">
        <v>57.12</v>
      </c>
      <c r="P115" s="11">
        <v>55.89</v>
      </c>
      <c r="Q115" s="11">
        <f aca="true" t="shared" si="52" ref="Q115:Q127">N115+O115-P115</f>
        <v>5.530000000000008</v>
      </c>
    </row>
    <row r="116" spans="1:17" ht="15" hidden="1">
      <c r="A116" s="7" t="s">
        <v>10</v>
      </c>
      <c r="B116" s="8">
        <f t="shared" si="45"/>
        <v>8673.710000000005</v>
      </c>
      <c r="C116" s="8">
        <f aca="true" t="shared" si="53" ref="C116:C126">C98</f>
        <v>7794.18</v>
      </c>
      <c r="D116" s="8">
        <v>6978.38</v>
      </c>
      <c r="E116" s="8">
        <f t="shared" si="46"/>
        <v>9489.510000000006</v>
      </c>
      <c r="F116" s="18">
        <f t="shared" si="47"/>
        <v>0</v>
      </c>
      <c r="G116" s="9">
        <v>0</v>
      </c>
      <c r="H116" s="9">
        <f>'[1]ОЛИМ.д.2'!K128</f>
        <v>0</v>
      </c>
      <c r="I116" s="8">
        <f t="shared" si="48"/>
        <v>0</v>
      </c>
      <c r="J116" s="18">
        <f t="shared" si="49"/>
        <v>0</v>
      </c>
      <c r="K116" s="10">
        <v>0</v>
      </c>
      <c r="L116" s="10"/>
      <c r="M116" s="10">
        <f t="shared" si="50"/>
        <v>0</v>
      </c>
      <c r="N116" s="11">
        <f t="shared" si="51"/>
        <v>3.219999999999999</v>
      </c>
      <c r="O116" s="11">
        <v>24.94</v>
      </c>
      <c r="P116" s="11">
        <v>27.72</v>
      </c>
      <c r="Q116" s="11">
        <f t="shared" si="52"/>
        <v>0.4400000000000013</v>
      </c>
    </row>
    <row r="117" spans="1:17" ht="15" hidden="1">
      <c r="A117" s="7" t="s">
        <v>11</v>
      </c>
      <c r="B117" s="8">
        <f t="shared" si="45"/>
        <v>10982.139999999998</v>
      </c>
      <c r="C117" s="8">
        <f t="shared" si="53"/>
        <v>7768.21</v>
      </c>
      <c r="D117" s="8">
        <v>6605.26</v>
      </c>
      <c r="E117" s="8">
        <f t="shared" si="46"/>
        <v>12145.089999999998</v>
      </c>
      <c r="F117" s="18">
        <f t="shared" si="47"/>
        <v>0</v>
      </c>
      <c r="G117" s="9"/>
      <c r="H117" s="9">
        <f>'[1]ОЛИМ.д.4'!K128</f>
        <v>0</v>
      </c>
      <c r="I117" s="8">
        <f t="shared" si="48"/>
        <v>0</v>
      </c>
      <c r="J117" s="18">
        <f t="shared" si="49"/>
        <v>0</v>
      </c>
      <c r="K117" s="10">
        <v>0</v>
      </c>
      <c r="L117" s="10"/>
      <c r="M117" s="10">
        <f t="shared" si="50"/>
        <v>0</v>
      </c>
      <c r="N117" s="11">
        <f t="shared" si="51"/>
        <v>6.390000000000001</v>
      </c>
      <c r="O117" s="11">
        <v>16.38</v>
      </c>
      <c r="P117" s="11">
        <v>20.71</v>
      </c>
      <c r="Q117" s="11">
        <f t="shared" si="52"/>
        <v>2.0599999999999987</v>
      </c>
    </row>
    <row r="118" spans="1:17" ht="15" hidden="1">
      <c r="A118" s="7" t="s">
        <v>12</v>
      </c>
      <c r="B118" s="8">
        <f t="shared" si="45"/>
        <v>45203.989999999976</v>
      </c>
      <c r="C118" s="8">
        <f t="shared" si="53"/>
        <v>43957.67</v>
      </c>
      <c r="D118" s="8">
        <v>34664.49</v>
      </c>
      <c r="E118" s="8">
        <f t="shared" si="46"/>
        <v>54497.16999999998</v>
      </c>
      <c r="F118" s="18">
        <f t="shared" si="47"/>
        <v>3426.45</v>
      </c>
      <c r="G118" s="9">
        <v>685.29</v>
      </c>
      <c r="H118" s="9">
        <f>'[1]ОЛИМ.д.5'!K128</f>
        <v>0</v>
      </c>
      <c r="I118" s="8">
        <f t="shared" si="48"/>
        <v>4111.74</v>
      </c>
      <c r="J118" s="18">
        <f t="shared" si="49"/>
        <v>1526.4</v>
      </c>
      <c r="K118" s="10">
        <v>1526.4</v>
      </c>
      <c r="L118" s="10"/>
      <c r="M118" s="10">
        <f t="shared" si="50"/>
        <v>3052.8</v>
      </c>
      <c r="N118" s="11">
        <f t="shared" si="51"/>
        <v>42.78</v>
      </c>
      <c r="O118" s="11">
        <v>69.88</v>
      </c>
      <c r="P118" s="11">
        <v>82.27</v>
      </c>
      <c r="Q118" s="11">
        <f t="shared" si="52"/>
        <v>30.39</v>
      </c>
    </row>
    <row r="119" spans="1:17" ht="15" hidden="1">
      <c r="A119" s="7" t="s">
        <v>13</v>
      </c>
      <c r="B119" s="8">
        <f t="shared" si="45"/>
        <v>35207.36</v>
      </c>
      <c r="C119" s="8">
        <f t="shared" si="53"/>
        <v>26257.26</v>
      </c>
      <c r="D119" s="8">
        <v>20433.15</v>
      </c>
      <c r="E119" s="8">
        <f t="shared" si="46"/>
        <v>41031.469999999994</v>
      </c>
      <c r="F119" s="18">
        <f t="shared" si="47"/>
        <v>871.85</v>
      </c>
      <c r="G119" s="9">
        <v>174.37</v>
      </c>
      <c r="H119" s="9">
        <f>'[1]ОЛИМ.д.7'!K128</f>
        <v>0</v>
      </c>
      <c r="I119" s="8">
        <f t="shared" si="48"/>
        <v>1046.22</v>
      </c>
      <c r="J119" s="18">
        <f t="shared" si="49"/>
        <v>1290.02</v>
      </c>
      <c r="K119" s="10">
        <v>645.01</v>
      </c>
      <c r="L119" s="10"/>
      <c r="M119" s="10">
        <f t="shared" si="50"/>
        <v>1935.03</v>
      </c>
      <c r="N119" s="11">
        <f t="shared" si="51"/>
        <v>10.960000000000008</v>
      </c>
      <c r="O119" s="11">
        <v>36.78</v>
      </c>
      <c r="P119" s="11">
        <v>37.02</v>
      </c>
      <c r="Q119" s="11">
        <f t="shared" si="52"/>
        <v>10.720000000000006</v>
      </c>
    </row>
    <row r="120" spans="1:17" ht="15" hidden="1">
      <c r="A120" s="7" t="s">
        <v>14</v>
      </c>
      <c r="B120" s="8">
        <f t="shared" si="45"/>
        <v>38519.640000000014</v>
      </c>
      <c r="C120" s="8">
        <f t="shared" si="53"/>
        <v>32813.36</v>
      </c>
      <c r="D120" s="8">
        <v>28818.13</v>
      </c>
      <c r="E120" s="8">
        <f t="shared" si="46"/>
        <v>42514.87000000001</v>
      </c>
      <c r="F120" s="18">
        <f t="shared" si="47"/>
        <v>2469.7999999999997</v>
      </c>
      <c r="G120" s="9">
        <v>493.96</v>
      </c>
      <c r="H120" s="9">
        <f>'[1]ОЛИМ.д.10'!K128</f>
        <v>0</v>
      </c>
      <c r="I120" s="8">
        <f t="shared" si="48"/>
        <v>2963.7599999999998</v>
      </c>
      <c r="J120" s="18">
        <f t="shared" si="49"/>
        <v>1546.54</v>
      </c>
      <c r="K120" s="10">
        <v>861.25</v>
      </c>
      <c r="L120" s="10">
        <v>175.96</v>
      </c>
      <c r="M120" s="10">
        <f t="shared" si="50"/>
        <v>2231.83</v>
      </c>
      <c r="N120" s="11">
        <f t="shared" si="51"/>
        <v>12.740000000000009</v>
      </c>
      <c r="O120" s="11">
        <v>72.76</v>
      </c>
      <c r="P120" s="11">
        <v>80.96</v>
      </c>
      <c r="Q120" s="11">
        <f t="shared" si="52"/>
        <v>4.5400000000000205</v>
      </c>
    </row>
    <row r="121" spans="1:17" ht="15" hidden="1">
      <c r="A121" s="7" t="s">
        <v>15</v>
      </c>
      <c r="B121" s="8">
        <f t="shared" si="45"/>
        <v>51153.93000000003</v>
      </c>
      <c r="C121" s="8">
        <f t="shared" si="53"/>
        <v>34693.8</v>
      </c>
      <c r="D121" s="8">
        <v>28636.25</v>
      </c>
      <c r="E121" s="8">
        <f t="shared" si="46"/>
        <v>57211.48000000004</v>
      </c>
      <c r="F121" s="18">
        <f t="shared" si="47"/>
        <v>863.9</v>
      </c>
      <c r="G121" s="9">
        <v>172.78</v>
      </c>
      <c r="H121" s="9">
        <f>'[1]ОЛИМ.д.14'!K128</f>
        <v>0</v>
      </c>
      <c r="I121" s="8">
        <f t="shared" si="48"/>
        <v>1036.68</v>
      </c>
      <c r="J121" s="18">
        <f t="shared" si="49"/>
        <v>8370.82</v>
      </c>
      <c r="K121" s="10">
        <v>1957.82</v>
      </c>
      <c r="L121" s="10"/>
      <c r="M121" s="10">
        <f t="shared" si="50"/>
        <v>10328.64</v>
      </c>
      <c r="N121" s="11">
        <f t="shared" si="51"/>
        <v>19.629999999999995</v>
      </c>
      <c r="O121" s="11">
        <v>90.53</v>
      </c>
      <c r="P121" s="11">
        <v>100.36</v>
      </c>
      <c r="Q121" s="11">
        <f t="shared" si="52"/>
        <v>9.799999999999997</v>
      </c>
    </row>
    <row r="122" spans="1:17" ht="15" hidden="1">
      <c r="A122" s="7" t="s">
        <v>16</v>
      </c>
      <c r="B122" s="8">
        <f t="shared" si="45"/>
        <v>24325.87999999999</v>
      </c>
      <c r="C122" s="8">
        <f t="shared" si="53"/>
        <v>28233.1</v>
      </c>
      <c r="D122" s="8">
        <v>22246.6</v>
      </c>
      <c r="E122" s="8">
        <f t="shared" si="46"/>
        <v>30312.37999999999</v>
      </c>
      <c r="F122" s="18">
        <f t="shared" si="47"/>
        <v>0</v>
      </c>
      <c r="G122" s="9">
        <v>0</v>
      </c>
      <c r="H122" s="9">
        <f>'[1]ОЛИМ.д.14'!K128</f>
        <v>0</v>
      </c>
      <c r="I122" s="8">
        <f t="shared" si="48"/>
        <v>0</v>
      </c>
      <c r="J122" s="18">
        <f t="shared" si="49"/>
        <v>1399.1999999999998</v>
      </c>
      <c r="K122" s="10">
        <v>279.84</v>
      </c>
      <c r="L122" s="10"/>
      <c r="M122" s="10">
        <f t="shared" si="50"/>
        <v>1679.0399999999997</v>
      </c>
      <c r="N122" s="11">
        <f t="shared" si="51"/>
        <v>7.810000000000002</v>
      </c>
      <c r="O122" s="11">
        <v>72.13</v>
      </c>
      <c r="P122" s="11">
        <v>75.72</v>
      </c>
      <c r="Q122" s="11">
        <f t="shared" si="52"/>
        <v>4.219999999999999</v>
      </c>
    </row>
    <row r="123" spans="1:17" ht="15" hidden="1">
      <c r="A123" s="7" t="s">
        <v>17</v>
      </c>
      <c r="B123" s="8">
        <f t="shared" si="45"/>
        <v>10308.37000000001</v>
      </c>
      <c r="C123" s="8">
        <f t="shared" si="53"/>
        <v>36749.14</v>
      </c>
      <c r="D123" s="8">
        <v>13119.1</v>
      </c>
      <c r="E123" s="8">
        <f t="shared" si="46"/>
        <v>33938.41000000001</v>
      </c>
      <c r="F123" s="18">
        <f t="shared" si="47"/>
        <v>3182.6499999999996</v>
      </c>
      <c r="G123" s="9">
        <v>636.53</v>
      </c>
      <c r="H123" s="9">
        <f>'[1]ЛЕН.д.16'!K128</f>
        <v>0</v>
      </c>
      <c r="I123" s="8">
        <f t="shared" si="48"/>
        <v>3819.1799999999994</v>
      </c>
      <c r="J123" s="18">
        <f t="shared" si="49"/>
        <v>0</v>
      </c>
      <c r="K123" s="10">
        <v>0</v>
      </c>
      <c r="L123" s="10"/>
      <c r="M123" s="10">
        <f t="shared" si="50"/>
        <v>0</v>
      </c>
      <c r="N123" s="11">
        <f t="shared" si="51"/>
        <v>21.859999999999985</v>
      </c>
      <c r="O123" s="11">
        <v>4.66</v>
      </c>
      <c r="P123" s="11">
        <v>20</v>
      </c>
      <c r="Q123" s="11">
        <f t="shared" si="52"/>
        <v>6.519999999999985</v>
      </c>
    </row>
    <row r="124" spans="1:17" ht="15" hidden="1">
      <c r="A124" s="7" t="s">
        <v>18</v>
      </c>
      <c r="B124" s="8">
        <f t="shared" si="45"/>
        <v>92345.87999999998</v>
      </c>
      <c r="C124" s="8">
        <v>76859.85</v>
      </c>
      <c r="D124" s="8">
        <v>68101.74</v>
      </c>
      <c r="E124" s="8">
        <f t="shared" si="46"/>
        <v>101103.98999999998</v>
      </c>
      <c r="F124" s="18">
        <f t="shared" si="47"/>
        <v>12394.05</v>
      </c>
      <c r="G124" s="9">
        <v>2478.81</v>
      </c>
      <c r="H124" s="9">
        <f>'[1]МИР.д.2'!K128</f>
        <v>0</v>
      </c>
      <c r="I124" s="8">
        <f t="shared" si="48"/>
        <v>14872.859999999999</v>
      </c>
      <c r="J124" s="18">
        <f t="shared" si="49"/>
        <v>0</v>
      </c>
      <c r="K124" s="10">
        <v>0</v>
      </c>
      <c r="L124" s="10"/>
      <c r="M124" s="10">
        <f t="shared" si="50"/>
        <v>0</v>
      </c>
      <c r="N124" s="11">
        <f t="shared" si="51"/>
        <v>39.09000000000003</v>
      </c>
      <c r="O124" s="11">
        <v>161.13</v>
      </c>
      <c r="P124" s="11">
        <v>147.26</v>
      </c>
      <c r="Q124" s="11">
        <f t="shared" si="52"/>
        <v>52.960000000000036</v>
      </c>
    </row>
    <row r="125" spans="1:17" ht="15" hidden="1">
      <c r="A125" s="7" t="s">
        <v>19</v>
      </c>
      <c r="B125" s="8">
        <f t="shared" si="45"/>
        <v>57544.97000000003</v>
      </c>
      <c r="C125" s="8">
        <v>51928.34</v>
      </c>
      <c r="D125" s="8">
        <v>50444.13</v>
      </c>
      <c r="E125" s="8">
        <f t="shared" si="46"/>
        <v>59029.18000000003</v>
      </c>
      <c r="F125" s="18">
        <f t="shared" si="47"/>
        <v>14389.5</v>
      </c>
      <c r="G125" s="9">
        <v>2877.9</v>
      </c>
      <c r="H125" s="9">
        <f>'[1]СТРд.16'!K128</f>
        <v>0</v>
      </c>
      <c r="I125" s="8">
        <f t="shared" si="48"/>
        <v>17267.4</v>
      </c>
      <c r="J125" s="18">
        <f t="shared" si="49"/>
        <v>3097.8500000000004</v>
      </c>
      <c r="K125" s="10">
        <v>619.57</v>
      </c>
      <c r="L125" s="10"/>
      <c r="M125" s="10">
        <f t="shared" si="50"/>
        <v>3717.4200000000005</v>
      </c>
      <c r="N125" s="11">
        <f t="shared" si="51"/>
        <v>33.579999999999984</v>
      </c>
      <c r="O125" s="11">
        <v>106.1</v>
      </c>
      <c r="P125" s="11">
        <v>109.31</v>
      </c>
      <c r="Q125" s="11">
        <f t="shared" si="52"/>
        <v>30.369999999999976</v>
      </c>
    </row>
    <row r="126" spans="1:17" ht="15" hidden="1">
      <c r="A126" s="7" t="s">
        <v>20</v>
      </c>
      <c r="B126" s="8">
        <f t="shared" si="45"/>
        <v>35492.78999999999</v>
      </c>
      <c r="C126" s="8">
        <f t="shared" si="53"/>
        <v>33539.46</v>
      </c>
      <c r="D126" s="8">
        <v>27989.08</v>
      </c>
      <c r="E126" s="8">
        <f t="shared" si="46"/>
        <v>41043.17</v>
      </c>
      <c r="F126" s="18">
        <f t="shared" si="47"/>
        <v>7099.349999999999</v>
      </c>
      <c r="G126" s="9">
        <v>1419.87</v>
      </c>
      <c r="H126" s="9">
        <f>'[1]СТРд.17'!K128</f>
        <v>0</v>
      </c>
      <c r="I126" s="8">
        <f t="shared" si="48"/>
        <v>8519.22</v>
      </c>
      <c r="J126" s="18">
        <f t="shared" si="49"/>
        <v>0</v>
      </c>
      <c r="K126" s="10">
        <v>0</v>
      </c>
      <c r="L126" s="10"/>
      <c r="M126" s="10">
        <f t="shared" si="50"/>
        <v>0</v>
      </c>
      <c r="N126" s="11">
        <f t="shared" si="51"/>
        <v>17.750000000000014</v>
      </c>
      <c r="O126" s="11">
        <v>41.99</v>
      </c>
      <c r="P126" s="11">
        <v>54.39</v>
      </c>
      <c r="Q126" s="11">
        <f t="shared" si="52"/>
        <v>5.350000000000016</v>
      </c>
    </row>
    <row r="127" spans="1:17" ht="15" hidden="1">
      <c r="A127" s="12" t="s">
        <v>21</v>
      </c>
      <c r="B127" s="8">
        <f t="shared" si="45"/>
        <v>479784.70999999996</v>
      </c>
      <c r="C127" s="13">
        <f>SUM(C114:C126)</f>
        <v>425784.25999999995</v>
      </c>
      <c r="D127" s="13">
        <f>SUM(D114:D126)</f>
        <v>352086.27</v>
      </c>
      <c r="E127" s="13">
        <f>SUM(E114:E126)</f>
        <v>553482.7000000002</v>
      </c>
      <c r="F127" s="18">
        <f t="shared" si="47"/>
        <v>65099.94999999999</v>
      </c>
      <c r="G127" s="13">
        <f>SUM(G114:G126)</f>
        <v>13019.989999999998</v>
      </c>
      <c r="H127" s="13">
        <f>'[1]ЮБ.д.44'!K128</f>
        <v>0</v>
      </c>
      <c r="I127" s="8">
        <f t="shared" si="48"/>
        <v>78119.93999999999</v>
      </c>
      <c r="J127" s="18">
        <f t="shared" si="49"/>
        <v>17230.829999999998</v>
      </c>
      <c r="K127" s="13">
        <f>SUM(K114:K126)</f>
        <v>5889.889999999999</v>
      </c>
      <c r="L127" s="13">
        <f>SUM(L114:L126)</f>
        <v>175.96</v>
      </c>
      <c r="M127" s="10">
        <f t="shared" si="50"/>
        <v>22944.76</v>
      </c>
      <c r="N127" s="11">
        <f t="shared" si="51"/>
        <v>228.05000000000018</v>
      </c>
      <c r="O127" s="14">
        <f>SUM(O114:O126)</f>
        <v>876.5099999999999</v>
      </c>
      <c r="P127" s="14">
        <f>SUM(P114:P126)</f>
        <v>922.2699999999999</v>
      </c>
      <c r="Q127" s="11">
        <f t="shared" si="52"/>
        <v>182.29000000000008</v>
      </c>
    </row>
    <row r="128" spans="4:16" ht="15" hidden="1">
      <c r="D128" t="s">
        <v>41</v>
      </c>
      <c r="J128" s="23"/>
      <c r="L128" t="s">
        <v>6</v>
      </c>
      <c r="N128" s="23"/>
      <c r="P128" t="s">
        <v>6</v>
      </c>
    </row>
    <row r="129" spans="2:14" ht="15" hidden="1">
      <c r="B129" s="15" t="s">
        <v>33</v>
      </c>
      <c r="C129" s="15"/>
      <c r="D129" s="15"/>
      <c r="E129" s="16"/>
      <c r="F129" s="16"/>
      <c r="G129" s="15"/>
      <c r="H129" s="16"/>
      <c r="I129" s="16"/>
      <c r="J129" s="24"/>
      <c r="K129" s="16"/>
      <c r="N129" s="23"/>
    </row>
    <row r="130" spans="1:17" ht="15" hidden="1">
      <c r="A130" s="39" t="s">
        <v>1</v>
      </c>
      <c r="B130" s="39" t="s">
        <v>22</v>
      </c>
      <c r="C130" s="41" t="s">
        <v>2</v>
      </c>
      <c r="D130" s="42"/>
      <c r="E130" s="43"/>
      <c r="F130" s="17"/>
      <c r="G130" s="44" t="s">
        <v>3</v>
      </c>
      <c r="H130" s="45"/>
      <c r="I130" s="46"/>
      <c r="J130" s="22"/>
      <c r="K130" s="47" t="s">
        <v>4</v>
      </c>
      <c r="L130" s="47"/>
      <c r="M130" s="47"/>
      <c r="N130" s="27"/>
      <c r="O130" s="47" t="s">
        <v>35</v>
      </c>
      <c r="P130" s="47"/>
      <c r="Q130" s="47"/>
    </row>
    <row r="131" spans="1:17" ht="25.5" hidden="1">
      <c r="A131" s="40"/>
      <c r="B131" s="40"/>
      <c r="C131" s="4" t="s">
        <v>5</v>
      </c>
      <c r="D131" s="4" t="s">
        <v>6</v>
      </c>
      <c r="E131" s="4" t="s">
        <v>7</v>
      </c>
      <c r="F131" s="25" t="s">
        <v>22</v>
      </c>
      <c r="G131" s="5" t="s">
        <v>5</v>
      </c>
      <c r="H131" s="5" t="s">
        <v>6</v>
      </c>
      <c r="I131" s="5" t="s">
        <v>7</v>
      </c>
      <c r="J131" s="25" t="s">
        <v>22</v>
      </c>
      <c r="K131" s="20" t="s">
        <v>5</v>
      </c>
      <c r="L131" s="20" t="s">
        <v>6</v>
      </c>
      <c r="M131" s="20" t="s">
        <v>7</v>
      </c>
      <c r="N131" s="25" t="s">
        <v>22</v>
      </c>
      <c r="O131" s="6" t="s">
        <v>5</v>
      </c>
      <c r="P131" s="6" t="s">
        <v>6</v>
      </c>
      <c r="Q131" s="6" t="s">
        <v>7</v>
      </c>
    </row>
    <row r="132" spans="1:17" ht="15" hidden="1">
      <c r="A132" s="7" t="s">
        <v>8</v>
      </c>
      <c r="B132" s="8">
        <f>E114</f>
        <v>41272.07000000001</v>
      </c>
      <c r="C132" s="8">
        <v>29749.93</v>
      </c>
      <c r="D132" s="8">
        <v>28901.33</v>
      </c>
      <c r="E132" s="8">
        <f>B132+C132-D132</f>
        <v>42120.67</v>
      </c>
      <c r="F132" s="18">
        <f>I114</f>
        <v>2788.92</v>
      </c>
      <c r="G132" s="9">
        <v>464.82</v>
      </c>
      <c r="H132" s="9">
        <f>'[1]ЮБ.д.44'!K146</f>
        <v>0</v>
      </c>
      <c r="I132" s="8">
        <f>F132+G132-H132</f>
        <v>3253.7400000000002</v>
      </c>
      <c r="J132" s="18">
        <f>M114</f>
        <v>0</v>
      </c>
      <c r="K132" s="10">
        <v>0</v>
      </c>
      <c r="L132" s="10"/>
      <c r="M132" s="10">
        <f>J132+K132-L132</f>
        <v>0</v>
      </c>
      <c r="N132" s="11">
        <f>Q114</f>
        <v>19.390000000000015</v>
      </c>
      <c r="O132" s="11">
        <v>107.27</v>
      </c>
      <c r="P132" s="11">
        <v>108.81</v>
      </c>
      <c r="Q132" s="11">
        <f>N132+O132-P132</f>
        <v>17.85000000000001</v>
      </c>
    </row>
    <row r="133" spans="1:17" ht="15" hidden="1">
      <c r="A133" s="7" t="s">
        <v>9</v>
      </c>
      <c r="B133" s="8">
        <f aca="true" t="shared" si="54" ref="B133:B145">E115</f>
        <v>29893.910000000003</v>
      </c>
      <c r="C133" s="8">
        <v>15439.96</v>
      </c>
      <c r="D133" s="8">
        <v>15840.18</v>
      </c>
      <c r="E133" s="8">
        <f aca="true" t="shared" si="55" ref="E133:E144">B133+C133-D133</f>
        <v>29493.690000000002</v>
      </c>
      <c r="F133" s="18">
        <f aca="true" t="shared" si="56" ref="F133:F145">I115</f>
        <v>21693.96</v>
      </c>
      <c r="G133" s="9">
        <v>3615.66</v>
      </c>
      <c r="H133" s="9">
        <f>'[1]ОЛИМ.д.1 '!K146</f>
        <v>0</v>
      </c>
      <c r="I133" s="8">
        <f aca="true" t="shared" si="57" ref="I133:I145">F133+G133-H133</f>
        <v>25309.62</v>
      </c>
      <c r="J133" s="18">
        <f aca="true" t="shared" si="58" ref="J133:J145">M115</f>
        <v>0</v>
      </c>
      <c r="K133" s="10">
        <v>0</v>
      </c>
      <c r="L133" s="10"/>
      <c r="M133" s="10">
        <f aca="true" t="shared" si="59" ref="M133:M145">J133+K133-L133</f>
        <v>0</v>
      </c>
      <c r="N133" s="11">
        <f aca="true" t="shared" si="60" ref="N133:N145">Q115</f>
        <v>5.530000000000008</v>
      </c>
      <c r="O133" s="11">
        <v>68.3</v>
      </c>
      <c r="P133" s="11">
        <v>61.64</v>
      </c>
      <c r="Q133" s="11">
        <f aca="true" t="shared" si="61" ref="Q133:Q145">N133+O133-P133</f>
        <v>12.190000000000012</v>
      </c>
    </row>
    <row r="134" spans="1:17" ht="15" hidden="1">
      <c r="A134" s="7" t="s">
        <v>10</v>
      </c>
      <c r="B134" s="8">
        <f t="shared" si="54"/>
        <v>9489.510000000006</v>
      </c>
      <c r="C134" s="8">
        <f aca="true" t="shared" si="62" ref="C134:C144">C116</f>
        <v>7794.18</v>
      </c>
      <c r="D134" s="8">
        <v>7945.39</v>
      </c>
      <c r="E134" s="8">
        <f t="shared" si="55"/>
        <v>9338.300000000007</v>
      </c>
      <c r="F134" s="18">
        <f t="shared" si="56"/>
        <v>0</v>
      </c>
      <c r="G134" s="9">
        <v>0</v>
      </c>
      <c r="H134" s="9">
        <f>'[1]ОЛИМ.д.2'!K146</f>
        <v>0</v>
      </c>
      <c r="I134" s="8">
        <f t="shared" si="57"/>
        <v>0</v>
      </c>
      <c r="J134" s="18">
        <f t="shared" si="58"/>
        <v>0</v>
      </c>
      <c r="K134" s="10">
        <v>0</v>
      </c>
      <c r="L134" s="10"/>
      <c r="M134" s="10">
        <f t="shared" si="59"/>
        <v>0</v>
      </c>
      <c r="N134" s="11">
        <f t="shared" si="60"/>
        <v>0.4400000000000013</v>
      </c>
      <c r="O134" s="11">
        <v>23.14</v>
      </c>
      <c r="P134" s="11">
        <v>23.23</v>
      </c>
      <c r="Q134" s="11">
        <f t="shared" si="61"/>
        <v>0.3500000000000014</v>
      </c>
    </row>
    <row r="135" spans="1:17" ht="15" hidden="1">
      <c r="A135" s="7" t="s">
        <v>11</v>
      </c>
      <c r="B135" s="8">
        <f t="shared" si="54"/>
        <v>12145.089999999998</v>
      </c>
      <c r="C135" s="8">
        <f t="shared" si="62"/>
        <v>7768.21</v>
      </c>
      <c r="D135" s="8">
        <v>5726.03</v>
      </c>
      <c r="E135" s="8">
        <f t="shared" si="55"/>
        <v>14187.27</v>
      </c>
      <c r="F135" s="18">
        <f t="shared" si="56"/>
        <v>0</v>
      </c>
      <c r="G135" s="9"/>
      <c r="H135" s="9">
        <f>'[1]ОЛИМ.д.4'!K146</f>
        <v>0</v>
      </c>
      <c r="I135" s="8">
        <f t="shared" si="57"/>
        <v>0</v>
      </c>
      <c r="J135" s="18">
        <f t="shared" si="58"/>
        <v>0</v>
      </c>
      <c r="K135" s="10">
        <v>0</v>
      </c>
      <c r="L135" s="10"/>
      <c r="M135" s="10">
        <f t="shared" si="59"/>
        <v>0</v>
      </c>
      <c r="N135" s="11">
        <f t="shared" si="60"/>
        <v>2.0599999999999987</v>
      </c>
      <c r="O135" s="11">
        <v>18.45</v>
      </c>
      <c r="P135" s="11">
        <v>16.82</v>
      </c>
      <c r="Q135" s="11">
        <f t="shared" si="61"/>
        <v>3.6899999999999977</v>
      </c>
    </row>
    <row r="136" spans="1:17" ht="15" hidden="1">
      <c r="A136" s="7" t="s">
        <v>12</v>
      </c>
      <c r="B136" s="8">
        <f t="shared" si="54"/>
        <v>54497.16999999998</v>
      </c>
      <c r="C136" s="8">
        <f t="shared" si="62"/>
        <v>43957.67</v>
      </c>
      <c r="D136" s="8">
        <v>42509.88</v>
      </c>
      <c r="E136" s="8">
        <f t="shared" si="55"/>
        <v>55944.95999999997</v>
      </c>
      <c r="F136" s="18">
        <f t="shared" si="56"/>
        <v>4111.74</v>
      </c>
      <c r="G136" s="9">
        <v>685.29</v>
      </c>
      <c r="H136" s="9">
        <f>'[1]ОЛИМ.д.5'!K146</f>
        <v>0</v>
      </c>
      <c r="I136" s="8">
        <f t="shared" si="57"/>
        <v>4797.03</v>
      </c>
      <c r="J136" s="18">
        <f t="shared" si="58"/>
        <v>3052.8</v>
      </c>
      <c r="K136" s="10">
        <v>1526.4</v>
      </c>
      <c r="L136" s="10"/>
      <c r="M136" s="10">
        <f t="shared" si="59"/>
        <v>4579.200000000001</v>
      </c>
      <c r="N136" s="11">
        <f t="shared" si="60"/>
        <v>30.39</v>
      </c>
      <c r="O136" s="11">
        <v>115.06</v>
      </c>
      <c r="P136" s="11">
        <v>124.15</v>
      </c>
      <c r="Q136" s="11">
        <f t="shared" si="61"/>
        <v>21.299999999999983</v>
      </c>
    </row>
    <row r="137" spans="1:17" ht="15" hidden="1">
      <c r="A137" s="7" t="s">
        <v>13</v>
      </c>
      <c r="B137" s="8">
        <f t="shared" si="54"/>
        <v>41031.469999999994</v>
      </c>
      <c r="C137" s="8">
        <f t="shared" si="62"/>
        <v>26257.26</v>
      </c>
      <c r="D137" s="8">
        <v>28092.24</v>
      </c>
      <c r="E137" s="8">
        <f t="shared" si="55"/>
        <v>39196.48999999999</v>
      </c>
      <c r="F137" s="18">
        <f t="shared" si="56"/>
        <v>1046.22</v>
      </c>
      <c r="G137" s="9">
        <v>174.37</v>
      </c>
      <c r="H137" s="9">
        <f>'[1]ОЛИМ.д.7'!K146</f>
        <v>0</v>
      </c>
      <c r="I137" s="8">
        <f t="shared" si="57"/>
        <v>1220.5900000000001</v>
      </c>
      <c r="J137" s="18">
        <f t="shared" si="58"/>
        <v>1935.03</v>
      </c>
      <c r="K137" s="10">
        <v>645.01</v>
      </c>
      <c r="L137" s="10">
        <v>1935.03</v>
      </c>
      <c r="M137" s="10">
        <f t="shared" si="59"/>
        <v>645.01</v>
      </c>
      <c r="N137" s="11">
        <f t="shared" si="60"/>
        <v>10.720000000000006</v>
      </c>
      <c r="O137" s="11">
        <v>82.29</v>
      </c>
      <c r="P137" s="11">
        <v>72.01</v>
      </c>
      <c r="Q137" s="11">
        <f t="shared" si="61"/>
        <v>21.000000000000014</v>
      </c>
    </row>
    <row r="138" spans="1:17" ht="15" hidden="1">
      <c r="A138" s="7" t="s">
        <v>14</v>
      </c>
      <c r="B138" s="8">
        <f t="shared" si="54"/>
        <v>42514.87000000001</v>
      </c>
      <c r="C138" s="8">
        <f t="shared" si="62"/>
        <v>32813.36</v>
      </c>
      <c r="D138" s="8">
        <v>38170.8</v>
      </c>
      <c r="E138" s="8">
        <f t="shared" si="55"/>
        <v>37157.43000000001</v>
      </c>
      <c r="F138" s="18">
        <f t="shared" si="56"/>
        <v>2963.7599999999998</v>
      </c>
      <c r="G138" s="9">
        <v>493.96</v>
      </c>
      <c r="H138" s="9">
        <f>'[1]ОЛИМ.д.10'!K146</f>
        <v>0</v>
      </c>
      <c r="I138" s="8">
        <f t="shared" si="57"/>
        <v>3457.72</v>
      </c>
      <c r="J138" s="18">
        <f t="shared" si="58"/>
        <v>2231.83</v>
      </c>
      <c r="K138" s="10">
        <v>1226.95</v>
      </c>
      <c r="L138" s="10">
        <v>2231.83</v>
      </c>
      <c r="M138" s="10">
        <f t="shared" si="59"/>
        <v>1226.9499999999998</v>
      </c>
      <c r="N138" s="11">
        <f t="shared" si="60"/>
        <v>4.5400000000000205</v>
      </c>
      <c r="O138" s="11">
        <v>122.95</v>
      </c>
      <c r="P138" s="11">
        <v>115.77</v>
      </c>
      <c r="Q138" s="11">
        <f t="shared" si="61"/>
        <v>11.720000000000027</v>
      </c>
    </row>
    <row r="139" spans="1:17" ht="15" hidden="1">
      <c r="A139" s="7" t="s">
        <v>15</v>
      </c>
      <c r="B139" s="8">
        <f t="shared" si="54"/>
        <v>57211.48000000004</v>
      </c>
      <c r="C139" s="8">
        <f t="shared" si="62"/>
        <v>34693.8</v>
      </c>
      <c r="D139" s="8">
        <v>36652.22</v>
      </c>
      <c r="E139" s="8">
        <f t="shared" si="55"/>
        <v>55253.06000000004</v>
      </c>
      <c r="F139" s="18">
        <f t="shared" si="56"/>
        <v>1036.68</v>
      </c>
      <c r="G139" s="9">
        <v>172.78</v>
      </c>
      <c r="H139" s="9">
        <f>'[1]ОЛИМ.д.14'!K146</f>
        <v>0</v>
      </c>
      <c r="I139" s="8">
        <f t="shared" si="57"/>
        <v>1209.46</v>
      </c>
      <c r="J139" s="18">
        <f t="shared" si="58"/>
        <v>10328.64</v>
      </c>
      <c r="K139" s="10">
        <v>1957.82</v>
      </c>
      <c r="L139" s="10">
        <v>4809.75</v>
      </c>
      <c r="M139" s="10">
        <f t="shared" si="59"/>
        <v>7476.709999999999</v>
      </c>
      <c r="N139" s="11">
        <f t="shared" si="60"/>
        <v>9.799999999999997</v>
      </c>
      <c r="O139" s="11">
        <v>124.76</v>
      </c>
      <c r="P139" s="11">
        <v>126.24</v>
      </c>
      <c r="Q139" s="11">
        <f t="shared" si="61"/>
        <v>8.320000000000007</v>
      </c>
    </row>
    <row r="140" spans="1:17" ht="15" hidden="1">
      <c r="A140" s="7" t="s">
        <v>16</v>
      </c>
      <c r="B140" s="8">
        <f t="shared" si="54"/>
        <v>30312.37999999999</v>
      </c>
      <c r="C140" s="8">
        <f t="shared" si="62"/>
        <v>28233.1</v>
      </c>
      <c r="D140" s="8">
        <v>31854.48</v>
      </c>
      <c r="E140" s="8">
        <f t="shared" si="55"/>
        <v>26690.99999999999</v>
      </c>
      <c r="F140" s="18">
        <f t="shared" si="56"/>
        <v>0</v>
      </c>
      <c r="G140" s="9">
        <v>0</v>
      </c>
      <c r="H140" s="9">
        <f>'[1]ОЛИМ.д.14'!K146</f>
        <v>0</v>
      </c>
      <c r="I140" s="8">
        <f t="shared" si="57"/>
        <v>0</v>
      </c>
      <c r="J140" s="18">
        <f t="shared" si="58"/>
        <v>1679.0399999999997</v>
      </c>
      <c r="K140" s="10">
        <v>279.84</v>
      </c>
      <c r="L140" s="10"/>
      <c r="M140" s="10">
        <f t="shared" si="59"/>
        <v>1958.8799999999997</v>
      </c>
      <c r="N140" s="11">
        <f t="shared" si="60"/>
        <v>4.219999999999999</v>
      </c>
      <c r="O140" s="11">
        <v>87.8</v>
      </c>
      <c r="P140" s="11">
        <v>90.83</v>
      </c>
      <c r="Q140" s="11">
        <f t="shared" si="61"/>
        <v>1.1899999999999977</v>
      </c>
    </row>
    <row r="141" spans="1:17" ht="15" hidden="1">
      <c r="A141" s="7" t="s">
        <v>17</v>
      </c>
      <c r="B141" s="8">
        <f t="shared" si="54"/>
        <v>33938.41000000001</v>
      </c>
      <c r="C141" s="8">
        <f t="shared" si="62"/>
        <v>36749.14</v>
      </c>
      <c r="D141" s="8">
        <v>29077.13</v>
      </c>
      <c r="E141" s="8">
        <f t="shared" si="55"/>
        <v>41610.42000000001</v>
      </c>
      <c r="F141" s="18">
        <f t="shared" si="56"/>
        <v>3819.1799999999994</v>
      </c>
      <c r="G141" s="9">
        <v>636.53</v>
      </c>
      <c r="H141" s="9">
        <f>'[1]ЛЕН.д.16'!K146</f>
        <v>0</v>
      </c>
      <c r="I141" s="8">
        <f t="shared" si="57"/>
        <v>4455.709999999999</v>
      </c>
      <c r="J141" s="18">
        <f t="shared" si="58"/>
        <v>0</v>
      </c>
      <c r="K141" s="10">
        <v>619.57</v>
      </c>
      <c r="L141" s="10">
        <v>1239.14</v>
      </c>
      <c r="M141" s="10">
        <f t="shared" si="59"/>
        <v>-619.57</v>
      </c>
      <c r="N141" s="11">
        <f t="shared" si="60"/>
        <v>6.519999999999985</v>
      </c>
      <c r="O141" s="11">
        <v>70.84</v>
      </c>
      <c r="P141" s="11">
        <v>73.4</v>
      </c>
      <c r="Q141" s="11">
        <f t="shared" si="61"/>
        <v>3.9599999999999795</v>
      </c>
    </row>
    <row r="142" spans="1:17" ht="15" hidden="1">
      <c r="A142" s="7" t="s">
        <v>18</v>
      </c>
      <c r="B142" s="8">
        <f t="shared" si="54"/>
        <v>101103.98999999998</v>
      </c>
      <c r="C142" s="8">
        <v>76870.68</v>
      </c>
      <c r="D142" s="8">
        <v>75127.83</v>
      </c>
      <c r="E142" s="8">
        <f t="shared" si="55"/>
        <v>102846.83999999998</v>
      </c>
      <c r="F142" s="18">
        <f t="shared" si="56"/>
        <v>14872.859999999999</v>
      </c>
      <c r="G142" s="9">
        <v>2478.81</v>
      </c>
      <c r="H142" s="9">
        <f>'[1]МИР.д.2'!K146</f>
        <v>0</v>
      </c>
      <c r="I142" s="8">
        <f t="shared" si="57"/>
        <v>17351.67</v>
      </c>
      <c r="J142" s="18">
        <f t="shared" si="58"/>
        <v>0</v>
      </c>
      <c r="K142" s="10">
        <v>0</v>
      </c>
      <c r="L142" s="10"/>
      <c r="M142" s="10">
        <f t="shared" si="59"/>
        <v>0</v>
      </c>
      <c r="N142" s="11">
        <f t="shared" si="60"/>
        <v>52.960000000000036</v>
      </c>
      <c r="O142" s="11">
        <v>185.88</v>
      </c>
      <c r="P142" s="11">
        <v>204.13</v>
      </c>
      <c r="Q142" s="11">
        <f t="shared" si="61"/>
        <v>34.710000000000036</v>
      </c>
    </row>
    <row r="143" spans="1:17" ht="15" hidden="1">
      <c r="A143" s="7" t="s">
        <v>19</v>
      </c>
      <c r="B143" s="8">
        <f t="shared" si="54"/>
        <v>59029.18000000003</v>
      </c>
      <c r="C143" s="8">
        <v>52563.81</v>
      </c>
      <c r="D143" s="8">
        <v>54246.67</v>
      </c>
      <c r="E143" s="8">
        <f t="shared" si="55"/>
        <v>57346.32000000002</v>
      </c>
      <c r="F143" s="18">
        <f t="shared" si="56"/>
        <v>17267.4</v>
      </c>
      <c r="G143" s="9">
        <v>2877.9</v>
      </c>
      <c r="H143" s="9">
        <f>'[1]СТРд.16'!K146</f>
        <v>0</v>
      </c>
      <c r="I143" s="8">
        <f t="shared" si="57"/>
        <v>20145.300000000003</v>
      </c>
      <c r="J143" s="18">
        <f t="shared" si="58"/>
        <v>3717.4200000000005</v>
      </c>
      <c r="K143" s="10">
        <v>303.16</v>
      </c>
      <c r="L143" s="10"/>
      <c r="M143" s="10">
        <f t="shared" si="59"/>
        <v>4020.5800000000004</v>
      </c>
      <c r="N143" s="11">
        <f t="shared" si="60"/>
        <v>30.369999999999976</v>
      </c>
      <c r="O143" s="11">
        <v>185.47</v>
      </c>
      <c r="P143" s="11">
        <v>178.18</v>
      </c>
      <c r="Q143" s="11">
        <f t="shared" si="61"/>
        <v>37.65999999999997</v>
      </c>
    </row>
    <row r="144" spans="1:17" ht="15" hidden="1">
      <c r="A144" s="7" t="s">
        <v>20</v>
      </c>
      <c r="B144" s="8">
        <f t="shared" si="54"/>
        <v>41043.17</v>
      </c>
      <c r="C144" s="8">
        <f t="shared" si="62"/>
        <v>33539.46</v>
      </c>
      <c r="D144" s="8">
        <v>36461.17</v>
      </c>
      <c r="E144" s="8">
        <f t="shared" si="55"/>
        <v>38121.46000000001</v>
      </c>
      <c r="F144" s="18">
        <f t="shared" si="56"/>
        <v>8519.22</v>
      </c>
      <c r="G144" s="9">
        <v>1419.87</v>
      </c>
      <c r="H144" s="9">
        <f>'[1]СТРд.17'!K146</f>
        <v>0</v>
      </c>
      <c r="I144" s="8">
        <f t="shared" si="57"/>
        <v>9939.09</v>
      </c>
      <c r="J144" s="18">
        <f t="shared" si="58"/>
        <v>0</v>
      </c>
      <c r="K144" s="10">
        <v>0</v>
      </c>
      <c r="L144" s="10"/>
      <c r="M144" s="10">
        <f t="shared" si="59"/>
        <v>0</v>
      </c>
      <c r="N144" s="11">
        <f t="shared" si="60"/>
        <v>5.350000000000016</v>
      </c>
      <c r="O144" s="11">
        <v>94.58</v>
      </c>
      <c r="P144" s="11">
        <v>94.89</v>
      </c>
      <c r="Q144" s="11">
        <f t="shared" si="61"/>
        <v>5.040000000000006</v>
      </c>
    </row>
    <row r="145" spans="1:17" ht="15" hidden="1">
      <c r="A145" s="12" t="s">
        <v>21</v>
      </c>
      <c r="B145" s="8">
        <f t="shared" si="54"/>
        <v>553482.7000000002</v>
      </c>
      <c r="C145" s="13">
        <f>SUM(C132:C144)</f>
        <v>426430.56</v>
      </c>
      <c r="D145" s="13">
        <f>SUM(D132:D144)</f>
        <v>430605.35</v>
      </c>
      <c r="E145" s="13">
        <f>SUM(E132:E144)</f>
        <v>549307.91</v>
      </c>
      <c r="F145" s="18">
        <f t="shared" si="56"/>
        <v>78119.93999999999</v>
      </c>
      <c r="G145" s="13">
        <f>SUM(G132:G144)</f>
        <v>13019.989999999998</v>
      </c>
      <c r="H145" s="13">
        <f>'[1]ЮБ.д.44'!K146</f>
        <v>0</v>
      </c>
      <c r="I145" s="8">
        <f t="shared" si="57"/>
        <v>91139.93</v>
      </c>
      <c r="J145" s="18">
        <f t="shared" si="58"/>
        <v>22944.76</v>
      </c>
      <c r="K145" s="13">
        <f>SUM(K132:K144)</f>
        <v>6558.749999999999</v>
      </c>
      <c r="L145" s="13">
        <f>SUM(L132:L144)</f>
        <v>10215.75</v>
      </c>
      <c r="M145" s="10">
        <f t="shared" si="59"/>
        <v>19287.76</v>
      </c>
      <c r="N145" s="11">
        <f t="shared" si="60"/>
        <v>182.29000000000008</v>
      </c>
      <c r="O145" s="14">
        <f>SUM(O132:O144)</f>
        <v>1286.79</v>
      </c>
      <c r="P145" s="14">
        <f>SUM(P132:P144)</f>
        <v>1290.1000000000001</v>
      </c>
      <c r="Q145" s="11">
        <f t="shared" si="61"/>
        <v>178.9799999999998</v>
      </c>
    </row>
    <row r="146" spans="4:16" ht="15" hidden="1">
      <c r="D146" t="s">
        <v>6</v>
      </c>
      <c r="J146" s="23"/>
      <c r="L146" t="s">
        <v>6</v>
      </c>
      <c r="N146" s="23"/>
      <c r="P146" t="s">
        <v>6</v>
      </c>
    </row>
    <row r="147" spans="2:14" ht="15" hidden="1">
      <c r="B147" s="15" t="s">
        <v>24</v>
      </c>
      <c r="C147" s="15"/>
      <c r="D147" s="15"/>
      <c r="E147" s="16"/>
      <c r="F147" s="16"/>
      <c r="G147" s="15"/>
      <c r="H147" s="16"/>
      <c r="I147" s="16"/>
      <c r="J147" s="24"/>
      <c r="K147" s="16"/>
      <c r="N147" s="23"/>
    </row>
    <row r="148" spans="1:17" ht="15" hidden="1">
      <c r="A148" s="39" t="s">
        <v>1</v>
      </c>
      <c r="B148" s="39" t="s">
        <v>22</v>
      </c>
      <c r="C148" s="41" t="s">
        <v>2</v>
      </c>
      <c r="D148" s="42"/>
      <c r="E148" s="43"/>
      <c r="F148" s="17"/>
      <c r="G148" s="44" t="s">
        <v>3</v>
      </c>
      <c r="H148" s="45"/>
      <c r="I148" s="46"/>
      <c r="J148" s="22"/>
      <c r="K148" s="47" t="s">
        <v>4</v>
      </c>
      <c r="L148" s="47"/>
      <c r="M148" s="47"/>
      <c r="N148" s="27"/>
      <c r="O148" s="47" t="s">
        <v>36</v>
      </c>
      <c r="P148" s="47"/>
      <c r="Q148" s="47"/>
    </row>
    <row r="149" spans="1:17" ht="25.5" hidden="1">
      <c r="A149" s="40"/>
      <c r="B149" s="40"/>
      <c r="C149" s="4" t="s">
        <v>5</v>
      </c>
      <c r="D149" s="4" t="s">
        <v>6</v>
      </c>
      <c r="E149" s="4" t="s">
        <v>7</v>
      </c>
      <c r="F149" s="25" t="s">
        <v>22</v>
      </c>
      <c r="G149" s="5" t="s">
        <v>5</v>
      </c>
      <c r="H149" s="5" t="s">
        <v>6</v>
      </c>
      <c r="I149" s="5" t="s">
        <v>7</v>
      </c>
      <c r="J149" s="25" t="s">
        <v>22</v>
      </c>
      <c r="K149" s="20" t="s">
        <v>5</v>
      </c>
      <c r="L149" s="20" t="s">
        <v>6</v>
      </c>
      <c r="M149" s="20" t="s">
        <v>7</v>
      </c>
      <c r="N149" s="25" t="s">
        <v>22</v>
      </c>
      <c r="O149" s="6" t="s">
        <v>5</v>
      </c>
      <c r="P149" s="6" t="s">
        <v>6</v>
      </c>
      <c r="Q149" s="6" t="s">
        <v>7</v>
      </c>
    </row>
    <row r="150" spans="1:17" ht="15" hidden="1">
      <c r="A150" s="7" t="s">
        <v>8</v>
      </c>
      <c r="B150" s="8">
        <f>E132</f>
        <v>42120.67</v>
      </c>
      <c r="C150" s="8">
        <v>29749.93</v>
      </c>
      <c r="D150" s="8">
        <v>26955.55</v>
      </c>
      <c r="E150" s="8">
        <f>B150+C150-D150</f>
        <v>44915.05</v>
      </c>
      <c r="F150" s="18">
        <f>I132</f>
        <v>3253.7400000000002</v>
      </c>
      <c r="G150" s="9">
        <v>464.82</v>
      </c>
      <c r="H150" s="9">
        <f>G150*3</f>
        <v>1394.46</v>
      </c>
      <c r="I150" s="8">
        <f>F150+G150-H150</f>
        <v>2324.1000000000004</v>
      </c>
      <c r="J150" s="18">
        <f>M132</f>
        <v>0</v>
      </c>
      <c r="K150" s="10">
        <v>0</v>
      </c>
      <c r="L150" s="10"/>
      <c r="M150" s="10">
        <f>J150+K150-L150</f>
        <v>0</v>
      </c>
      <c r="N150" s="11">
        <f>Q132</f>
        <v>17.85000000000001</v>
      </c>
      <c r="O150" s="11">
        <v>122.12</v>
      </c>
      <c r="P150" s="11">
        <v>120.46</v>
      </c>
      <c r="Q150" s="11">
        <f>N150+O150-P150</f>
        <v>19.510000000000034</v>
      </c>
    </row>
    <row r="151" spans="1:17" ht="15" hidden="1">
      <c r="A151" s="7" t="s">
        <v>9</v>
      </c>
      <c r="B151" s="8">
        <f aca="true" t="shared" si="63" ref="B151:B163">E133</f>
        <v>29493.690000000002</v>
      </c>
      <c r="C151" s="8">
        <v>15439.96</v>
      </c>
      <c r="D151" s="8">
        <v>14537.77</v>
      </c>
      <c r="E151" s="8">
        <f aca="true" t="shared" si="64" ref="E151:E162">B151+C151-D151</f>
        <v>30395.88</v>
      </c>
      <c r="F151" s="18">
        <f aca="true" t="shared" si="65" ref="F151:F162">I133</f>
        <v>25309.62</v>
      </c>
      <c r="G151" s="9">
        <v>3615.66</v>
      </c>
      <c r="H151" s="9">
        <f aca="true" t="shared" si="66" ref="H151:H163">G151*3</f>
        <v>10846.98</v>
      </c>
      <c r="I151" s="8">
        <f aca="true" t="shared" si="67" ref="I151:I163">F151+G151-H151</f>
        <v>18078.3</v>
      </c>
      <c r="J151" s="18">
        <f aca="true" t="shared" si="68" ref="J151:J163">M133</f>
        <v>0</v>
      </c>
      <c r="K151" s="10">
        <v>0</v>
      </c>
      <c r="L151" s="10"/>
      <c r="M151" s="10">
        <f aca="true" t="shared" si="69" ref="M151:M163">J151+K151-L151</f>
        <v>0</v>
      </c>
      <c r="N151" s="11">
        <f aca="true" t="shared" si="70" ref="N151:N163">Q133</f>
        <v>12.190000000000012</v>
      </c>
      <c r="O151" s="11">
        <v>89.91</v>
      </c>
      <c r="P151" s="11">
        <v>85.59</v>
      </c>
      <c r="Q151" s="11">
        <f aca="true" t="shared" si="71" ref="Q151:Q163">N151+O151-P151</f>
        <v>16.510000000000005</v>
      </c>
    </row>
    <row r="152" spans="1:17" ht="15" hidden="1">
      <c r="A152" s="7" t="s">
        <v>10</v>
      </c>
      <c r="B152" s="8">
        <f t="shared" si="63"/>
        <v>9338.300000000007</v>
      </c>
      <c r="C152" s="8">
        <f aca="true" t="shared" si="72" ref="C152:C162">C134</f>
        <v>7794.18</v>
      </c>
      <c r="D152" s="8">
        <v>7672.19</v>
      </c>
      <c r="E152" s="8">
        <f t="shared" si="64"/>
        <v>9460.290000000008</v>
      </c>
      <c r="F152" s="18">
        <f t="shared" si="65"/>
        <v>0</v>
      </c>
      <c r="G152" s="9">
        <v>0</v>
      </c>
      <c r="H152" s="9">
        <f t="shared" si="66"/>
        <v>0</v>
      </c>
      <c r="I152" s="8">
        <f t="shared" si="67"/>
        <v>0</v>
      </c>
      <c r="J152" s="18">
        <f t="shared" si="68"/>
        <v>0</v>
      </c>
      <c r="K152" s="10">
        <v>0</v>
      </c>
      <c r="L152" s="10"/>
      <c r="M152" s="10">
        <f t="shared" si="69"/>
        <v>0</v>
      </c>
      <c r="N152" s="11">
        <f t="shared" si="70"/>
        <v>0.3500000000000014</v>
      </c>
      <c r="O152" s="11">
        <v>25.75</v>
      </c>
      <c r="P152" s="11">
        <v>25.75</v>
      </c>
      <c r="Q152" s="11">
        <f t="shared" si="71"/>
        <v>0.3500000000000014</v>
      </c>
    </row>
    <row r="153" spans="1:17" ht="15" hidden="1">
      <c r="A153" s="7" t="s">
        <v>11</v>
      </c>
      <c r="B153" s="8">
        <f t="shared" si="63"/>
        <v>14187.27</v>
      </c>
      <c r="C153" s="8">
        <f t="shared" si="72"/>
        <v>7768.21</v>
      </c>
      <c r="D153" s="8">
        <v>6385.64</v>
      </c>
      <c r="E153" s="8">
        <f t="shared" si="64"/>
        <v>15569.84</v>
      </c>
      <c r="F153" s="18">
        <f t="shared" si="65"/>
        <v>0</v>
      </c>
      <c r="G153" s="9"/>
      <c r="H153" s="9">
        <f t="shared" si="66"/>
        <v>0</v>
      </c>
      <c r="I153" s="8">
        <f t="shared" si="67"/>
        <v>0</v>
      </c>
      <c r="J153" s="18">
        <f t="shared" si="68"/>
        <v>0</v>
      </c>
      <c r="K153" s="10">
        <v>0</v>
      </c>
      <c r="L153" s="10"/>
      <c r="M153" s="10">
        <f t="shared" si="69"/>
        <v>0</v>
      </c>
      <c r="N153" s="11">
        <f t="shared" si="70"/>
        <v>3.6899999999999977</v>
      </c>
      <c r="O153" s="11">
        <v>20.92</v>
      </c>
      <c r="P153" s="11">
        <v>23.73</v>
      </c>
      <c r="Q153" s="11">
        <f t="shared" si="71"/>
        <v>0.879999999999999</v>
      </c>
    </row>
    <row r="154" spans="1:17" ht="15" hidden="1">
      <c r="A154" s="7" t="s">
        <v>12</v>
      </c>
      <c r="B154" s="8">
        <f t="shared" si="63"/>
        <v>55944.95999999997</v>
      </c>
      <c r="C154" s="8">
        <f t="shared" si="72"/>
        <v>43957.67</v>
      </c>
      <c r="D154" s="8">
        <v>44935.46</v>
      </c>
      <c r="E154" s="8">
        <f t="shared" si="64"/>
        <v>54967.16999999998</v>
      </c>
      <c r="F154" s="18">
        <f t="shared" si="65"/>
        <v>4797.03</v>
      </c>
      <c r="G154" s="9">
        <v>685.29</v>
      </c>
      <c r="H154" s="9">
        <f t="shared" si="66"/>
        <v>2055.87</v>
      </c>
      <c r="I154" s="8">
        <f t="shared" si="67"/>
        <v>3426.45</v>
      </c>
      <c r="J154" s="18">
        <f t="shared" si="68"/>
        <v>4579.200000000001</v>
      </c>
      <c r="K154" s="10">
        <v>1526.4</v>
      </c>
      <c r="L154" s="10"/>
      <c r="M154" s="10">
        <f t="shared" si="69"/>
        <v>6105.6</v>
      </c>
      <c r="N154" s="11">
        <f t="shared" si="70"/>
        <v>21.299999999999983</v>
      </c>
      <c r="O154" s="11">
        <v>125.47</v>
      </c>
      <c r="P154" s="11">
        <v>144.77</v>
      </c>
      <c r="Q154" s="11">
        <f t="shared" si="71"/>
        <v>1.9999999999999716</v>
      </c>
    </row>
    <row r="155" spans="1:17" ht="15" hidden="1">
      <c r="A155" s="7" t="s">
        <v>13</v>
      </c>
      <c r="B155" s="8">
        <f t="shared" si="63"/>
        <v>39196.48999999999</v>
      </c>
      <c r="C155" s="8">
        <f t="shared" si="72"/>
        <v>26257.26</v>
      </c>
      <c r="D155" s="8">
        <v>24467.41</v>
      </c>
      <c r="E155" s="8">
        <f t="shared" si="64"/>
        <v>40986.33999999998</v>
      </c>
      <c r="F155" s="18">
        <f t="shared" si="65"/>
        <v>1220.5900000000001</v>
      </c>
      <c r="G155" s="9">
        <v>174.37</v>
      </c>
      <c r="H155" s="9">
        <f t="shared" si="66"/>
        <v>523.11</v>
      </c>
      <c r="I155" s="8">
        <f t="shared" si="67"/>
        <v>871.85</v>
      </c>
      <c r="J155" s="18">
        <f t="shared" si="68"/>
        <v>645.01</v>
      </c>
      <c r="K155" s="10">
        <v>645.01</v>
      </c>
      <c r="L155" s="10">
        <v>1935.03</v>
      </c>
      <c r="M155" s="10">
        <f t="shared" si="69"/>
        <v>-645.01</v>
      </c>
      <c r="N155" s="11">
        <f t="shared" si="70"/>
        <v>21.000000000000014</v>
      </c>
      <c r="O155" s="11">
        <v>83.31</v>
      </c>
      <c r="P155" s="11">
        <v>85.2</v>
      </c>
      <c r="Q155" s="11">
        <f t="shared" si="71"/>
        <v>19.110000000000014</v>
      </c>
    </row>
    <row r="156" spans="1:17" ht="15" hidden="1">
      <c r="A156" s="7" t="s">
        <v>14</v>
      </c>
      <c r="B156" s="8">
        <f t="shared" si="63"/>
        <v>37157.43000000001</v>
      </c>
      <c r="C156" s="8">
        <f t="shared" si="72"/>
        <v>32813.36</v>
      </c>
      <c r="D156" s="8">
        <v>27242.09</v>
      </c>
      <c r="E156" s="8">
        <f t="shared" si="64"/>
        <v>42728.70000000001</v>
      </c>
      <c r="F156" s="18">
        <f t="shared" si="65"/>
        <v>3457.72</v>
      </c>
      <c r="G156" s="9">
        <v>493.96</v>
      </c>
      <c r="H156" s="9">
        <f t="shared" si="66"/>
        <v>1481.8799999999999</v>
      </c>
      <c r="I156" s="8">
        <f t="shared" si="67"/>
        <v>2469.8</v>
      </c>
      <c r="J156" s="18">
        <f t="shared" si="68"/>
        <v>1226.9499999999998</v>
      </c>
      <c r="K156" s="10">
        <v>1226.95</v>
      </c>
      <c r="L156" s="10">
        <v>861.25</v>
      </c>
      <c r="M156" s="10">
        <f t="shared" si="69"/>
        <v>1592.6499999999996</v>
      </c>
      <c r="N156" s="11">
        <f t="shared" si="70"/>
        <v>11.720000000000027</v>
      </c>
      <c r="O156" s="11">
        <v>66.97</v>
      </c>
      <c r="P156" s="11">
        <v>67.22</v>
      </c>
      <c r="Q156" s="11">
        <f t="shared" si="71"/>
        <v>11.470000000000027</v>
      </c>
    </row>
    <row r="157" spans="1:17" ht="15" hidden="1">
      <c r="A157" s="7" t="s">
        <v>15</v>
      </c>
      <c r="B157" s="8">
        <f t="shared" si="63"/>
        <v>55253.06000000004</v>
      </c>
      <c r="C157" s="8">
        <f t="shared" si="72"/>
        <v>34693.8</v>
      </c>
      <c r="D157" s="8">
        <v>29289.67</v>
      </c>
      <c r="E157" s="8">
        <f t="shared" si="64"/>
        <v>60657.190000000046</v>
      </c>
      <c r="F157" s="18">
        <f t="shared" si="65"/>
        <v>1209.46</v>
      </c>
      <c r="G157" s="9">
        <v>172.78</v>
      </c>
      <c r="H157" s="9">
        <f t="shared" si="66"/>
        <v>518.34</v>
      </c>
      <c r="I157" s="8">
        <f t="shared" si="67"/>
        <v>863.9</v>
      </c>
      <c r="J157" s="18">
        <f t="shared" si="68"/>
        <v>7476.709999999999</v>
      </c>
      <c r="K157" s="10">
        <v>1957.82</v>
      </c>
      <c r="L157" s="10"/>
      <c r="M157" s="10">
        <f t="shared" si="69"/>
        <v>9434.529999999999</v>
      </c>
      <c r="N157" s="11">
        <f t="shared" si="70"/>
        <v>8.320000000000007</v>
      </c>
      <c r="O157" s="11">
        <v>80.77</v>
      </c>
      <c r="P157" s="11">
        <v>75.64</v>
      </c>
      <c r="Q157" s="11">
        <f t="shared" si="71"/>
        <v>13.450000000000003</v>
      </c>
    </row>
    <row r="158" spans="1:17" ht="15" hidden="1">
      <c r="A158" s="7" t="s">
        <v>16</v>
      </c>
      <c r="B158" s="8">
        <f t="shared" si="63"/>
        <v>26690.99999999999</v>
      </c>
      <c r="C158" s="8">
        <f t="shared" si="72"/>
        <v>28233.1</v>
      </c>
      <c r="D158" s="8">
        <v>28093.22</v>
      </c>
      <c r="E158" s="8">
        <f t="shared" si="64"/>
        <v>26830.87999999999</v>
      </c>
      <c r="F158" s="18">
        <f t="shared" si="65"/>
        <v>0</v>
      </c>
      <c r="G158" s="9">
        <v>0</v>
      </c>
      <c r="H158" s="9">
        <f t="shared" si="66"/>
        <v>0</v>
      </c>
      <c r="I158" s="8">
        <f t="shared" si="67"/>
        <v>0</v>
      </c>
      <c r="J158" s="18">
        <f t="shared" si="68"/>
        <v>1958.8799999999997</v>
      </c>
      <c r="K158" s="10">
        <v>279.84</v>
      </c>
      <c r="L158" s="10">
        <v>2238.72</v>
      </c>
      <c r="M158" s="10">
        <f t="shared" si="69"/>
        <v>0</v>
      </c>
      <c r="N158" s="11">
        <f t="shared" si="70"/>
        <v>1.1899999999999977</v>
      </c>
      <c r="O158" s="11">
        <v>65.68</v>
      </c>
      <c r="P158" s="11">
        <v>57.34</v>
      </c>
      <c r="Q158" s="11">
        <f t="shared" si="71"/>
        <v>9.530000000000001</v>
      </c>
    </row>
    <row r="159" spans="1:17" ht="15" hidden="1">
      <c r="A159" s="7" t="s">
        <v>17</v>
      </c>
      <c r="B159" s="8">
        <f t="shared" si="63"/>
        <v>41610.42000000001</v>
      </c>
      <c r="C159" s="8">
        <f t="shared" si="72"/>
        <v>36749.14</v>
      </c>
      <c r="D159" s="8">
        <v>35629.42</v>
      </c>
      <c r="E159" s="8">
        <f t="shared" si="64"/>
        <v>42730.140000000014</v>
      </c>
      <c r="F159" s="18">
        <f t="shared" si="65"/>
        <v>4455.709999999999</v>
      </c>
      <c r="G159" s="9">
        <v>636.53</v>
      </c>
      <c r="H159" s="9">
        <f t="shared" si="66"/>
        <v>1909.59</v>
      </c>
      <c r="I159" s="8">
        <f t="shared" si="67"/>
        <v>3182.6499999999987</v>
      </c>
      <c r="J159" s="18">
        <f t="shared" si="68"/>
        <v>-619.57</v>
      </c>
      <c r="K159" s="10">
        <v>619.57</v>
      </c>
      <c r="L159" s="10">
        <v>619.57</v>
      </c>
      <c r="M159" s="10">
        <f t="shared" si="69"/>
        <v>-619.57</v>
      </c>
      <c r="N159" s="11">
        <f t="shared" si="70"/>
        <v>3.9599999999999795</v>
      </c>
      <c r="O159" s="11">
        <v>136.37</v>
      </c>
      <c r="P159" s="11">
        <v>131.85</v>
      </c>
      <c r="Q159" s="11">
        <f t="shared" si="71"/>
        <v>8.47999999999999</v>
      </c>
    </row>
    <row r="160" spans="1:17" ht="15" hidden="1">
      <c r="A160" s="7" t="s">
        <v>18</v>
      </c>
      <c r="B160" s="8">
        <f t="shared" si="63"/>
        <v>102846.83999999998</v>
      </c>
      <c r="C160" s="8">
        <v>76870.68</v>
      </c>
      <c r="D160" s="8">
        <v>73484.28</v>
      </c>
      <c r="E160" s="8">
        <f t="shared" si="64"/>
        <v>106233.23999999996</v>
      </c>
      <c r="F160" s="18">
        <f t="shared" si="65"/>
        <v>17351.67</v>
      </c>
      <c r="G160" s="9">
        <v>2478.81</v>
      </c>
      <c r="H160" s="9">
        <f t="shared" si="66"/>
        <v>7436.43</v>
      </c>
      <c r="I160" s="8">
        <f t="shared" si="67"/>
        <v>12394.05</v>
      </c>
      <c r="J160" s="18">
        <f t="shared" si="68"/>
        <v>0</v>
      </c>
      <c r="K160" s="10">
        <v>686.35</v>
      </c>
      <c r="L160" s="10"/>
      <c r="M160" s="10">
        <f t="shared" si="69"/>
        <v>686.35</v>
      </c>
      <c r="N160" s="11">
        <f t="shared" si="70"/>
        <v>34.710000000000036</v>
      </c>
      <c r="O160" s="11">
        <v>283.77</v>
      </c>
      <c r="P160" s="11">
        <v>275.2</v>
      </c>
      <c r="Q160" s="11">
        <f t="shared" si="71"/>
        <v>43.28000000000003</v>
      </c>
    </row>
    <row r="161" spans="1:17" ht="15" hidden="1">
      <c r="A161" s="7" t="s">
        <v>19</v>
      </c>
      <c r="B161" s="8">
        <f t="shared" si="63"/>
        <v>57346.32000000002</v>
      </c>
      <c r="C161" s="8">
        <v>50872.05</v>
      </c>
      <c r="D161" s="8">
        <v>43823.13</v>
      </c>
      <c r="E161" s="8">
        <f t="shared" si="64"/>
        <v>64395.24000000003</v>
      </c>
      <c r="F161" s="18">
        <f t="shared" si="65"/>
        <v>20145.300000000003</v>
      </c>
      <c r="G161" s="9">
        <v>2877.9</v>
      </c>
      <c r="H161" s="9">
        <f t="shared" si="66"/>
        <v>8633.7</v>
      </c>
      <c r="I161" s="8">
        <f t="shared" si="67"/>
        <v>14389.500000000004</v>
      </c>
      <c r="J161" s="18">
        <f t="shared" si="68"/>
        <v>4020.5800000000004</v>
      </c>
      <c r="K161" s="10">
        <v>675.75</v>
      </c>
      <c r="L161" s="10">
        <v>606.32</v>
      </c>
      <c r="M161" s="10">
        <f t="shared" si="69"/>
        <v>4090.0099999999998</v>
      </c>
      <c r="N161" s="11">
        <f t="shared" si="70"/>
        <v>37.65999999999997</v>
      </c>
      <c r="O161" s="11">
        <v>89.74</v>
      </c>
      <c r="P161" s="11">
        <v>77.56</v>
      </c>
      <c r="Q161" s="11">
        <f t="shared" si="71"/>
        <v>49.83999999999996</v>
      </c>
    </row>
    <row r="162" spans="1:17" ht="15" hidden="1">
      <c r="A162" s="7" t="s">
        <v>20</v>
      </c>
      <c r="B162" s="8">
        <f t="shared" si="63"/>
        <v>38121.46000000001</v>
      </c>
      <c r="C162" s="8">
        <f t="shared" si="72"/>
        <v>33539.46</v>
      </c>
      <c r="D162" s="8">
        <v>28027.17</v>
      </c>
      <c r="E162" s="8">
        <f t="shared" si="64"/>
        <v>43633.750000000015</v>
      </c>
      <c r="F162" s="18">
        <f t="shared" si="65"/>
        <v>9939.09</v>
      </c>
      <c r="G162" s="9">
        <v>1419.87</v>
      </c>
      <c r="H162" s="9">
        <f t="shared" si="66"/>
        <v>4259.61</v>
      </c>
      <c r="I162" s="8">
        <f t="shared" si="67"/>
        <v>7099.349999999999</v>
      </c>
      <c r="J162" s="18">
        <f t="shared" si="68"/>
        <v>0</v>
      </c>
      <c r="K162" s="10">
        <v>0</v>
      </c>
      <c r="L162" s="10"/>
      <c r="M162" s="10">
        <f t="shared" si="69"/>
        <v>0</v>
      </c>
      <c r="N162" s="11">
        <f t="shared" si="70"/>
        <v>5.040000000000006</v>
      </c>
      <c r="O162" s="11">
        <v>56.55</v>
      </c>
      <c r="P162" s="11">
        <v>54.73</v>
      </c>
      <c r="Q162" s="11">
        <f t="shared" si="71"/>
        <v>6.8600000000000065</v>
      </c>
    </row>
    <row r="163" spans="1:17" ht="15" hidden="1">
      <c r="A163" s="12" t="s">
        <v>21</v>
      </c>
      <c r="B163" s="8">
        <f t="shared" si="63"/>
        <v>549307.91</v>
      </c>
      <c r="C163" s="13">
        <f>SUM(C150:C162)</f>
        <v>424738.8</v>
      </c>
      <c r="D163" s="13">
        <f>SUM(D150:D162)</f>
        <v>390543.00000000006</v>
      </c>
      <c r="E163" s="13">
        <f>SUM(E150:E162)</f>
        <v>583503.71</v>
      </c>
      <c r="F163" s="18">
        <f>I145</f>
        <v>91139.93</v>
      </c>
      <c r="G163" s="13">
        <f>SUM(G150:G162)</f>
        <v>13019.989999999998</v>
      </c>
      <c r="H163" s="9">
        <f t="shared" si="66"/>
        <v>39059.969999999994</v>
      </c>
      <c r="I163" s="8">
        <f t="shared" si="67"/>
        <v>65099.94999999999</v>
      </c>
      <c r="J163" s="18">
        <f t="shared" si="68"/>
        <v>19287.76</v>
      </c>
      <c r="K163" s="13">
        <f>SUM(K150:K162)</f>
        <v>7617.69</v>
      </c>
      <c r="L163" s="13">
        <f>SUM(L150:L162)</f>
        <v>6260.889999999999</v>
      </c>
      <c r="M163" s="10">
        <f t="shared" si="69"/>
        <v>20644.559999999998</v>
      </c>
      <c r="N163" s="11">
        <f t="shared" si="70"/>
        <v>178.9799999999998</v>
      </c>
      <c r="O163" s="14">
        <f>SUM(O150:O162)</f>
        <v>1247.33</v>
      </c>
      <c r="P163" s="14">
        <f>SUM(P150:P162)</f>
        <v>1225.04</v>
      </c>
      <c r="Q163" s="11">
        <f t="shared" si="71"/>
        <v>201.26999999999975</v>
      </c>
    </row>
    <row r="164" spans="4:16" ht="15" hidden="1">
      <c r="D164" t="s">
        <v>41</v>
      </c>
      <c r="J164" s="23"/>
      <c r="L164" t="s">
        <v>43</v>
      </c>
      <c r="N164" s="23"/>
      <c r="P164" t="s">
        <v>6</v>
      </c>
    </row>
    <row r="165" spans="2:14" ht="15" hidden="1">
      <c r="B165" s="15" t="s">
        <v>34</v>
      </c>
      <c r="C165" s="15"/>
      <c r="D165" s="15"/>
      <c r="E165" s="16"/>
      <c r="F165" s="16"/>
      <c r="G165" s="15"/>
      <c r="H165" s="16"/>
      <c r="I165" s="16"/>
      <c r="J165" s="24"/>
      <c r="K165" s="16"/>
      <c r="N165" s="23"/>
    </row>
    <row r="166" spans="1:17" ht="15" hidden="1">
      <c r="A166" s="39" t="s">
        <v>1</v>
      </c>
      <c r="B166" s="39" t="s">
        <v>22</v>
      </c>
      <c r="C166" s="41" t="s">
        <v>2</v>
      </c>
      <c r="D166" s="42"/>
      <c r="E166" s="43"/>
      <c r="F166" s="17"/>
      <c r="G166" s="44" t="s">
        <v>3</v>
      </c>
      <c r="H166" s="45"/>
      <c r="I166" s="46"/>
      <c r="J166" s="22"/>
      <c r="K166" s="47" t="s">
        <v>4</v>
      </c>
      <c r="L166" s="47"/>
      <c r="M166" s="47"/>
      <c r="N166" s="27"/>
      <c r="O166" s="47" t="s">
        <v>35</v>
      </c>
      <c r="P166" s="47"/>
      <c r="Q166" s="47"/>
    </row>
    <row r="167" spans="1:17" ht="25.5" hidden="1">
      <c r="A167" s="40"/>
      <c r="B167" s="40"/>
      <c r="C167" s="4" t="s">
        <v>5</v>
      </c>
      <c r="D167" s="4" t="s">
        <v>6</v>
      </c>
      <c r="E167" s="4" t="s">
        <v>7</v>
      </c>
      <c r="F167" s="25" t="s">
        <v>22</v>
      </c>
      <c r="G167" s="5" t="s">
        <v>5</v>
      </c>
      <c r="H167" s="5" t="s">
        <v>6</v>
      </c>
      <c r="I167" s="5" t="s">
        <v>7</v>
      </c>
      <c r="J167" s="25" t="s">
        <v>22</v>
      </c>
      <c r="K167" s="20" t="s">
        <v>5</v>
      </c>
      <c r="L167" s="20" t="s">
        <v>6</v>
      </c>
      <c r="M167" s="20" t="s">
        <v>7</v>
      </c>
      <c r="N167" s="25" t="s">
        <v>22</v>
      </c>
      <c r="O167" s="6" t="s">
        <v>5</v>
      </c>
      <c r="P167" s="6" t="s">
        <v>6</v>
      </c>
      <c r="Q167" s="6" t="s">
        <v>7</v>
      </c>
    </row>
    <row r="168" spans="1:17" ht="15" hidden="1">
      <c r="A168" s="7" t="s">
        <v>8</v>
      </c>
      <c r="B168" s="8">
        <f>E150</f>
        <v>44915.05</v>
      </c>
      <c r="C168" s="8">
        <v>29749.93</v>
      </c>
      <c r="D168" s="8">
        <v>24254.06</v>
      </c>
      <c r="E168" s="8">
        <f>B168+C168-D168</f>
        <v>50410.92000000001</v>
      </c>
      <c r="F168" s="18">
        <f>I150</f>
        <v>2324.1000000000004</v>
      </c>
      <c r="G168" s="9">
        <v>464.82</v>
      </c>
      <c r="H168" s="9">
        <f>'[1]ЮБ.д.44'!K182</f>
        <v>0</v>
      </c>
      <c r="I168" s="8">
        <f>F168+G168-H168</f>
        <v>2788.9200000000005</v>
      </c>
      <c r="J168" s="18">
        <f>M150</f>
        <v>0</v>
      </c>
      <c r="K168" s="10">
        <v>0</v>
      </c>
      <c r="L168" s="10"/>
      <c r="M168" s="10">
        <f>J168+K168-L168</f>
        <v>0</v>
      </c>
      <c r="N168" s="11">
        <f>Q150</f>
        <v>19.510000000000034</v>
      </c>
      <c r="O168" s="11">
        <v>87.49</v>
      </c>
      <c r="P168" s="11">
        <v>88.54</v>
      </c>
      <c r="Q168" s="11">
        <f>N168+O168-P168</f>
        <v>18.460000000000022</v>
      </c>
    </row>
    <row r="169" spans="1:17" ht="15" hidden="1">
      <c r="A169" s="7" t="s">
        <v>9</v>
      </c>
      <c r="B169" s="8">
        <f aca="true" t="shared" si="73" ref="B169:B181">E151</f>
        <v>30395.88</v>
      </c>
      <c r="C169" s="8">
        <v>15439.96</v>
      </c>
      <c r="D169" s="8">
        <v>13886.5</v>
      </c>
      <c r="E169" s="8">
        <f aca="true" t="shared" si="74" ref="E169:E180">B169+C169-D169</f>
        <v>31949.339999999997</v>
      </c>
      <c r="F169" s="18">
        <f aca="true" t="shared" si="75" ref="F169:F181">I151</f>
        <v>18078.3</v>
      </c>
      <c r="G169" s="9">
        <v>3615.66</v>
      </c>
      <c r="H169" s="9">
        <f>'[1]ОЛИМ.д.1 '!K182</f>
        <v>0</v>
      </c>
      <c r="I169" s="8">
        <f aca="true" t="shared" si="76" ref="I169:I181">F169+G169-H169</f>
        <v>21693.96</v>
      </c>
      <c r="J169" s="18">
        <f aca="true" t="shared" si="77" ref="J169:J181">M151</f>
        <v>0</v>
      </c>
      <c r="K169" s="10">
        <v>0</v>
      </c>
      <c r="L169" s="10"/>
      <c r="M169" s="10">
        <f aca="true" t="shared" si="78" ref="M169:M181">J169+K169-L169</f>
        <v>0</v>
      </c>
      <c r="N169" s="11">
        <f aca="true" t="shared" si="79" ref="N169:N181">Q151</f>
        <v>16.510000000000005</v>
      </c>
      <c r="O169" s="11">
        <v>42.08</v>
      </c>
      <c r="P169" s="11">
        <v>45.43</v>
      </c>
      <c r="Q169" s="11">
        <f aca="true" t="shared" si="80" ref="Q169:Q181">N169+O169-P169</f>
        <v>13.160000000000004</v>
      </c>
    </row>
    <row r="170" spans="1:17" ht="15" hidden="1">
      <c r="A170" s="7" t="s">
        <v>10</v>
      </c>
      <c r="B170" s="8">
        <f t="shared" si="73"/>
        <v>9460.290000000008</v>
      </c>
      <c r="C170" s="8">
        <f aca="true" t="shared" si="81" ref="C170:C177">C152</f>
        <v>7794.18</v>
      </c>
      <c r="D170" s="8">
        <v>6045.07</v>
      </c>
      <c r="E170" s="8">
        <f t="shared" si="74"/>
        <v>11209.400000000009</v>
      </c>
      <c r="F170" s="18">
        <f t="shared" si="75"/>
        <v>0</v>
      </c>
      <c r="G170" s="9">
        <v>0</v>
      </c>
      <c r="H170" s="9">
        <f>'[1]ОЛИМ.д.2'!K182</f>
        <v>0</v>
      </c>
      <c r="I170" s="8">
        <f t="shared" si="76"/>
        <v>0</v>
      </c>
      <c r="J170" s="18">
        <f t="shared" si="77"/>
        <v>0</v>
      </c>
      <c r="K170" s="10">
        <v>0</v>
      </c>
      <c r="L170" s="10"/>
      <c r="M170" s="10">
        <f t="shared" si="78"/>
        <v>0</v>
      </c>
      <c r="N170" s="11">
        <f t="shared" si="79"/>
        <v>0.3500000000000014</v>
      </c>
      <c r="O170" s="11">
        <v>15.78</v>
      </c>
      <c r="P170" s="11">
        <v>15.25</v>
      </c>
      <c r="Q170" s="11">
        <f t="shared" si="80"/>
        <v>0.8800000000000026</v>
      </c>
    </row>
    <row r="171" spans="1:17" ht="15" hidden="1">
      <c r="A171" s="7" t="s">
        <v>11</v>
      </c>
      <c r="B171" s="8">
        <f t="shared" si="73"/>
        <v>15569.84</v>
      </c>
      <c r="C171" s="8">
        <f t="shared" si="81"/>
        <v>7768.21</v>
      </c>
      <c r="D171" s="8">
        <v>10060.97</v>
      </c>
      <c r="E171" s="8">
        <f t="shared" si="74"/>
        <v>13277.08</v>
      </c>
      <c r="F171" s="18">
        <f t="shared" si="75"/>
        <v>0</v>
      </c>
      <c r="G171" s="9"/>
      <c r="H171" s="9">
        <f>'[1]ОЛИМ.д.4'!K182</f>
        <v>0</v>
      </c>
      <c r="I171" s="8">
        <f t="shared" si="76"/>
        <v>0</v>
      </c>
      <c r="J171" s="18">
        <f t="shared" si="77"/>
        <v>0</v>
      </c>
      <c r="K171" s="10">
        <v>0</v>
      </c>
      <c r="L171" s="10"/>
      <c r="M171" s="10">
        <f t="shared" si="78"/>
        <v>0</v>
      </c>
      <c r="N171" s="11">
        <f t="shared" si="79"/>
        <v>0.879999999999999</v>
      </c>
      <c r="O171" s="11">
        <v>57.03</v>
      </c>
      <c r="P171" s="11">
        <v>57.85</v>
      </c>
      <c r="Q171" s="11">
        <f t="shared" si="80"/>
        <v>0.05999999999999517</v>
      </c>
    </row>
    <row r="172" spans="1:17" ht="15" hidden="1">
      <c r="A172" s="7" t="s">
        <v>12</v>
      </c>
      <c r="B172" s="8">
        <f t="shared" si="73"/>
        <v>54967.16999999998</v>
      </c>
      <c r="C172" s="8">
        <f t="shared" si="81"/>
        <v>43957.67</v>
      </c>
      <c r="D172" s="8">
        <v>37377.45</v>
      </c>
      <c r="E172" s="8">
        <f t="shared" si="74"/>
        <v>61547.38999999997</v>
      </c>
      <c r="F172" s="18">
        <f t="shared" si="75"/>
        <v>3426.45</v>
      </c>
      <c r="G172" s="9">
        <v>685.29</v>
      </c>
      <c r="H172" s="9">
        <f>'[1]ОЛИМ.д.5'!K182</f>
        <v>0</v>
      </c>
      <c r="I172" s="8">
        <f t="shared" si="76"/>
        <v>4111.74</v>
      </c>
      <c r="J172" s="18">
        <f t="shared" si="77"/>
        <v>6105.6</v>
      </c>
      <c r="K172" s="10">
        <v>1526.4</v>
      </c>
      <c r="L172" s="10">
        <v>6105.6</v>
      </c>
      <c r="M172" s="10">
        <f t="shared" si="78"/>
        <v>1526.3999999999996</v>
      </c>
      <c r="N172" s="11">
        <f t="shared" si="79"/>
        <v>1.9999999999999716</v>
      </c>
      <c r="O172" s="11">
        <v>123.85</v>
      </c>
      <c r="P172" s="11">
        <v>119.61</v>
      </c>
      <c r="Q172" s="11">
        <f t="shared" si="80"/>
        <v>6.2399999999999665</v>
      </c>
    </row>
    <row r="173" spans="1:17" ht="15" hidden="1">
      <c r="A173" s="7" t="s">
        <v>13</v>
      </c>
      <c r="B173" s="8">
        <f t="shared" si="73"/>
        <v>40986.33999999998</v>
      </c>
      <c r="C173" s="8">
        <f t="shared" si="81"/>
        <v>26257.26</v>
      </c>
      <c r="D173" s="8">
        <v>25623.72</v>
      </c>
      <c r="E173" s="8">
        <f t="shared" si="74"/>
        <v>41619.879999999976</v>
      </c>
      <c r="F173" s="18">
        <f t="shared" si="75"/>
        <v>871.85</v>
      </c>
      <c r="G173" s="9">
        <v>174.37</v>
      </c>
      <c r="H173" s="9">
        <f>'[1]ОЛИМ.д.7'!K182</f>
        <v>0</v>
      </c>
      <c r="I173" s="8">
        <f t="shared" si="76"/>
        <v>1046.22</v>
      </c>
      <c r="J173" s="18">
        <f t="shared" si="77"/>
        <v>-645.01</v>
      </c>
      <c r="K173" s="10">
        <v>645.01</v>
      </c>
      <c r="L173" s="10"/>
      <c r="M173" s="10">
        <f t="shared" si="78"/>
        <v>0</v>
      </c>
      <c r="N173" s="11">
        <f t="shared" si="79"/>
        <v>19.110000000000014</v>
      </c>
      <c r="O173" s="11">
        <v>106.61</v>
      </c>
      <c r="P173" s="11">
        <v>123.79</v>
      </c>
      <c r="Q173" s="11">
        <f t="shared" si="80"/>
        <v>1.9300000000000068</v>
      </c>
    </row>
    <row r="174" spans="1:17" ht="15" hidden="1">
      <c r="A174" s="7" t="s">
        <v>14</v>
      </c>
      <c r="B174" s="8">
        <f t="shared" si="73"/>
        <v>42728.70000000001</v>
      </c>
      <c r="C174" s="8">
        <f t="shared" si="81"/>
        <v>32813.36</v>
      </c>
      <c r="D174" s="8">
        <v>26850.39</v>
      </c>
      <c r="E174" s="8">
        <f t="shared" si="74"/>
        <v>48691.67000000001</v>
      </c>
      <c r="F174" s="18">
        <f t="shared" si="75"/>
        <v>2469.8</v>
      </c>
      <c r="G174" s="9">
        <v>493.96</v>
      </c>
      <c r="H174" s="9">
        <f>'[1]ОЛИМ.д.10'!K182</f>
        <v>0</v>
      </c>
      <c r="I174" s="8">
        <f t="shared" si="76"/>
        <v>2963.76</v>
      </c>
      <c r="J174" s="18">
        <f t="shared" si="77"/>
        <v>1592.6499999999996</v>
      </c>
      <c r="K174" s="10">
        <v>1226.95</v>
      </c>
      <c r="L174" s="10">
        <v>861.25</v>
      </c>
      <c r="M174" s="10">
        <f t="shared" si="78"/>
        <v>1958.3499999999995</v>
      </c>
      <c r="N174" s="11">
        <f t="shared" si="79"/>
        <v>11.470000000000027</v>
      </c>
      <c r="O174" s="11">
        <v>84.07</v>
      </c>
      <c r="P174" s="11">
        <v>85.62</v>
      </c>
      <c r="Q174" s="11">
        <f t="shared" si="80"/>
        <v>9.920000000000016</v>
      </c>
    </row>
    <row r="175" spans="1:17" ht="15" hidden="1">
      <c r="A175" s="7" t="s">
        <v>15</v>
      </c>
      <c r="B175" s="8">
        <f t="shared" si="73"/>
        <v>60657.190000000046</v>
      </c>
      <c r="C175" s="8">
        <f t="shared" si="81"/>
        <v>34693.8</v>
      </c>
      <c r="D175" s="8">
        <v>29231.11</v>
      </c>
      <c r="E175" s="8">
        <f t="shared" si="74"/>
        <v>66119.88000000005</v>
      </c>
      <c r="F175" s="18">
        <f t="shared" si="75"/>
        <v>863.9</v>
      </c>
      <c r="G175" s="9">
        <v>172.78</v>
      </c>
      <c r="H175" s="9">
        <f>'[1]ОЛИМ.д.14'!K182</f>
        <v>0</v>
      </c>
      <c r="I175" s="8">
        <f t="shared" si="76"/>
        <v>1036.68</v>
      </c>
      <c r="J175" s="18">
        <f t="shared" si="77"/>
        <v>9434.529999999999</v>
      </c>
      <c r="K175" s="10">
        <v>1957.82</v>
      </c>
      <c r="L175" s="10"/>
      <c r="M175" s="10">
        <f t="shared" si="78"/>
        <v>11392.349999999999</v>
      </c>
      <c r="N175" s="11">
        <f t="shared" si="79"/>
        <v>13.450000000000003</v>
      </c>
      <c r="O175" s="11">
        <v>101.44</v>
      </c>
      <c r="P175" s="11">
        <v>106.16</v>
      </c>
      <c r="Q175" s="11">
        <f t="shared" si="80"/>
        <v>8.730000000000004</v>
      </c>
    </row>
    <row r="176" spans="1:17" ht="15" hidden="1">
      <c r="A176" s="7" t="s">
        <v>16</v>
      </c>
      <c r="B176" s="8">
        <f t="shared" si="73"/>
        <v>26830.87999999999</v>
      </c>
      <c r="C176" s="8">
        <f t="shared" si="81"/>
        <v>28233.1</v>
      </c>
      <c r="D176" s="8">
        <v>25107.22</v>
      </c>
      <c r="E176" s="8">
        <f t="shared" si="74"/>
        <v>29956.759999999987</v>
      </c>
      <c r="F176" s="18">
        <f t="shared" si="75"/>
        <v>0</v>
      </c>
      <c r="G176" s="9">
        <v>0</v>
      </c>
      <c r="H176" s="9">
        <f>'[1]ОЛИМ.д.14'!K182</f>
        <v>0</v>
      </c>
      <c r="I176" s="8">
        <f t="shared" si="76"/>
        <v>0</v>
      </c>
      <c r="J176" s="18">
        <f t="shared" si="77"/>
        <v>0</v>
      </c>
      <c r="K176" s="10">
        <v>279.84</v>
      </c>
      <c r="L176" s="10"/>
      <c r="M176" s="10">
        <f t="shared" si="78"/>
        <v>279.84</v>
      </c>
      <c r="N176" s="11">
        <f t="shared" si="79"/>
        <v>9.530000000000001</v>
      </c>
      <c r="O176" s="11">
        <v>71.64</v>
      </c>
      <c r="P176" s="11">
        <v>80.56</v>
      </c>
      <c r="Q176" s="11">
        <f t="shared" si="80"/>
        <v>0.6099999999999994</v>
      </c>
    </row>
    <row r="177" spans="1:17" ht="15" hidden="1">
      <c r="A177" s="7" t="s">
        <v>17</v>
      </c>
      <c r="B177" s="8">
        <f t="shared" si="73"/>
        <v>42730.140000000014</v>
      </c>
      <c r="C177" s="8">
        <f t="shared" si="81"/>
        <v>36749.14</v>
      </c>
      <c r="D177" s="8">
        <v>35066.17</v>
      </c>
      <c r="E177" s="8">
        <f t="shared" si="74"/>
        <v>44413.110000000015</v>
      </c>
      <c r="F177" s="18">
        <f t="shared" si="75"/>
        <v>3182.6499999999987</v>
      </c>
      <c r="G177" s="9">
        <v>636.53</v>
      </c>
      <c r="H177" s="9">
        <f>'[1]ЛЕН.д.16'!K182</f>
        <v>0</v>
      </c>
      <c r="I177" s="8">
        <f t="shared" si="76"/>
        <v>3819.1799999999985</v>
      </c>
      <c r="J177" s="18">
        <f t="shared" si="77"/>
        <v>-619.57</v>
      </c>
      <c r="K177" s="10">
        <v>619.57</v>
      </c>
      <c r="L177" s="10">
        <v>619.57</v>
      </c>
      <c r="M177" s="10">
        <f t="shared" si="78"/>
        <v>-619.57</v>
      </c>
      <c r="N177" s="11">
        <f t="shared" si="79"/>
        <v>8.47999999999999</v>
      </c>
      <c r="O177" s="11">
        <v>109.47</v>
      </c>
      <c r="P177" s="11">
        <v>117.4</v>
      </c>
      <c r="Q177" s="11">
        <f t="shared" si="80"/>
        <v>0.549999999999983</v>
      </c>
    </row>
    <row r="178" spans="1:17" ht="15" hidden="1">
      <c r="A178" s="7" t="s">
        <v>18</v>
      </c>
      <c r="B178" s="8">
        <f t="shared" si="73"/>
        <v>106233.23999999996</v>
      </c>
      <c r="C178" s="8">
        <v>78274.5</v>
      </c>
      <c r="D178" s="8">
        <v>73316.18</v>
      </c>
      <c r="E178" s="8">
        <f t="shared" si="74"/>
        <v>111191.55999999997</v>
      </c>
      <c r="F178" s="18">
        <f t="shared" si="75"/>
        <v>12394.05</v>
      </c>
      <c r="G178" s="9">
        <v>2478.81</v>
      </c>
      <c r="H178" s="9">
        <f>'[1]МИР.д.2'!K182</f>
        <v>0</v>
      </c>
      <c r="I178" s="8">
        <f t="shared" si="76"/>
        <v>14872.859999999999</v>
      </c>
      <c r="J178" s="18">
        <f t="shared" si="77"/>
        <v>686.35</v>
      </c>
      <c r="K178" s="10">
        <v>686.35</v>
      </c>
      <c r="L178" s="10"/>
      <c r="M178" s="10">
        <f t="shared" si="78"/>
        <v>1372.7</v>
      </c>
      <c r="N178" s="11">
        <f t="shared" si="79"/>
        <v>43.28000000000003</v>
      </c>
      <c r="O178" s="11">
        <v>445.76</v>
      </c>
      <c r="P178" s="11">
        <v>447.7</v>
      </c>
      <c r="Q178" s="11">
        <f t="shared" si="80"/>
        <v>41.34000000000003</v>
      </c>
    </row>
    <row r="179" spans="1:17" ht="15" hidden="1">
      <c r="A179" s="7" t="s">
        <v>19</v>
      </c>
      <c r="B179" s="8">
        <f t="shared" si="73"/>
        <v>64395.24000000003</v>
      </c>
      <c r="C179" s="8">
        <v>50872.05</v>
      </c>
      <c r="D179" s="8">
        <v>51026.49</v>
      </c>
      <c r="E179" s="8">
        <f t="shared" si="74"/>
        <v>64240.80000000004</v>
      </c>
      <c r="F179" s="18">
        <f t="shared" si="75"/>
        <v>14389.500000000004</v>
      </c>
      <c r="G179" s="9">
        <v>2877.9</v>
      </c>
      <c r="H179" s="9">
        <f>'[1]СТРд.16'!K182</f>
        <v>0</v>
      </c>
      <c r="I179" s="8">
        <f t="shared" si="76"/>
        <v>17267.400000000005</v>
      </c>
      <c r="J179" s="18">
        <f t="shared" si="77"/>
        <v>4090.0099999999998</v>
      </c>
      <c r="K179" s="10">
        <v>675.75</v>
      </c>
      <c r="L179" s="10"/>
      <c r="M179" s="10">
        <f t="shared" si="78"/>
        <v>4765.76</v>
      </c>
      <c r="N179" s="11">
        <f t="shared" si="79"/>
        <v>49.83999999999996</v>
      </c>
      <c r="O179" s="11">
        <v>187.7</v>
      </c>
      <c r="P179" s="11">
        <v>179.42</v>
      </c>
      <c r="Q179" s="11">
        <f t="shared" si="80"/>
        <v>58.119999999999976</v>
      </c>
    </row>
    <row r="180" spans="1:17" ht="15" hidden="1">
      <c r="A180" s="7" t="s">
        <v>20</v>
      </c>
      <c r="B180" s="8">
        <f t="shared" si="73"/>
        <v>43633.750000000015</v>
      </c>
      <c r="C180" s="8">
        <v>35711.37</v>
      </c>
      <c r="D180" s="8">
        <v>29452.17</v>
      </c>
      <c r="E180" s="8">
        <f t="shared" si="74"/>
        <v>49892.950000000026</v>
      </c>
      <c r="F180" s="18">
        <f t="shared" si="75"/>
        <v>7099.349999999999</v>
      </c>
      <c r="G180" s="9">
        <v>1419.87</v>
      </c>
      <c r="H180" s="9">
        <f>'[1]СТРд.17'!K182</f>
        <v>0</v>
      </c>
      <c r="I180" s="8">
        <f t="shared" si="76"/>
        <v>8519.22</v>
      </c>
      <c r="J180" s="18">
        <f t="shared" si="77"/>
        <v>0</v>
      </c>
      <c r="K180" s="10">
        <v>0</v>
      </c>
      <c r="L180" s="10"/>
      <c r="M180" s="10">
        <f t="shared" si="78"/>
        <v>0</v>
      </c>
      <c r="N180" s="11">
        <f t="shared" si="79"/>
        <v>6.8600000000000065</v>
      </c>
      <c r="O180" s="11">
        <v>84.23</v>
      </c>
      <c r="P180" s="11">
        <v>82.81</v>
      </c>
      <c r="Q180" s="11">
        <f t="shared" si="80"/>
        <v>8.280000000000001</v>
      </c>
    </row>
    <row r="181" spans="1:17" ht="15" hidden="1">
      <c r="A181" s="12" t="s">
        <v>21</v>
      </c>
      <c r="B181" s="8">
        <f t="shared" si="73"/>
        <v>583503.71</v>
      </c>
      <c r="C181" s="13">
        <f>SUM(C168:C180)</f>
        <v>428314.52999999997</v>
      </c>
      <c r="D181" s="13">
        <f>SUM(D168:D180)</f>
        <v>387297.49999999994</v>
      </c>
      <c r="E181" s="13">
        <f>SUM(E168:E180)</f>
        <v>624520.7400000001</v>
      </c>
      <c r="F181" s="18">
        <f t="shared" si="75"/>
        <v>65099.94999999999</v>
      </c>
      <c r="G181" s="13">
        <f>SUM(G168:G180)</f>
        <v>13019.989999999998</v>
      </c>
      <c r="H181" s="13">
        <f>'[1]ЮБ.д.44'!K182</f>
        <v>0</v>
      </c>
      <c r="I181" s="8">
        <f t="shared" si="76"/>
        <v>78119.93999999999</v>
      </c>
      <c r="J181" s="18">
        <f t="shared" si="77"/>
        <v>20644.559999999998</v>
      </c>
      <c r="K181" s="13">
        <f>SUM(K168:K180)</f>
        <v>7617.69</v>
      </c>
      <c r="L181" s="13">
        <f>SUM(L168:L180)</f>
        <v>7586.42</v>
      </c>
      <c r="M181" s="10">
        <f t="shared" si="78"/>
        <v>20675.829999999994</v>
      </c>
      <c r="N181" s="11">
        <f t="shared" si="79"/>
        <v>201.26999999999975</v>
      </c>
      <c r="O181" s="14">
        <f>SUM(O168:O180)</f>
        <v>1517.1500000000003</v>
      </c>
      <c r="P181" s="14">
        <f>SUM(P168:P180)</f>
        <v>1550.1399999999999</v>
      </c>
      <c r="Q181" s="11">
        <f t="shared" si="80"/>
        <v>168.2800000000002</v>
      </c>
    </row>
    <row r="182" spans="4:16" ht="15" hidden="1">
      <c r="D182" t="s">
        <v>6</v>
      </c>
      <c r="L182" t="s">
        <v>43</v>
      </c>
      <c r="P182" t="s">
        <v>6</v>
      </c>
    </row>
    <row r="183" spans="2:14" ht="15" hidden="1">
      <c r="B183" s="15" t="s">
        <v>39</v>
      </c>
      <c r="C183" s="15"/>
      <c r="D183" s="15"/>
      <c r="E183" s="16"/>
      <c r="F183" s="16"/>
      <c r="G183" s="15"/>
      <c r="H183" s="16"/>
      <c r="I183" s="16"/>
      <c r="J183" s="24"/>
      <c r="K183" s="16"/>
      <c r="N183" s="23"/>
    </row>
    <row r="184" spans="1:19" ht="15" hidden="1">
      <c r="A184" s="39" t="s">
        <v>1</v>
      </c>
      <c r="B184" s="39" t="s">
        <v>22</v>
      </c>
      <c r="C184" s="41" t="s">
        <v>2</v>
      </c>
      <c r="D184" s="42"/>
      <c r="E184" s="43"/>
      <c r="F184" s="17"/>
      <c r="G184" s="44" t="s">
        <v>3</v>
      </c>
      <c r="H184" s="45"/>
      <c r="I184" s="46"/>
      <c r="J184" s="22"/>
      <c r="K184" s="47" t="s">
        <v>4</v>
      </c>
      <c r="L184" s="47"/>
      <c r="M184" s="47"/>
      <c r="N184" s="27"/>
      <c r="O184" s="47" t="s">
        <v>35</v>
      </c>
      <c r="P184" s="47"/>
      <c r="Q184" s="47"/>
      <c r="R184" s="33" t="s">
        <v>44</v>
      </c>
      <c r="S184" s="33"/>
    </row>
    <row r="185" spans="1:20" ht="60" hidden="1">
      <c r="A185" s="40"/>
      <c r="B185" s="40"/>
      <c r="C185" s="4" t="s">
        <v>5</v>
      </c>
      <c r="D185" s="4" t="s">
        <v>6</v>
      </c>
      <c r="E185" s="4" t="s">
        <v>7</v>
      </c>
      <c r="F185" s="25" t="s">
        <v>22</v>
      </c>
      <c r="G185" s="5" t="s">
        <v>5</v>
      </c>
      <c r="H185" s="5" t="s">
        <v>40</v>
      </c>
      <c r="I185" s="5" t="s">
        <v>7</v>
      </c>
      <c r="J185" s="25" t="s">
        <v>22</v>
      </c>
      <c r="K185" s="32" t="s">
        <v>5</v>
      </c>
      <c r="L185" s="32" t="s">
        <v>6</v>
      </c>
      <c r="M185" s="32" t="s">
        <v>7</v>
      </c>
      <c r="N185" s="25" t="s">
        <v>22</v>
      </c>
      <c r="O185" s="6" t="s">
        <v>5</v>
      </c>
      <c r="P185" s="6" t="s">
        <v>6</v>
      </c>
      <c r="Q185" s="6" t="s">
        <v>7</v>
      </c>
      <c r="R185" s="6" t="s">
        <v>42</v>
      </c>
      <c r="S185" s="36" t="s">
        <v>45</v>
      </c>
      <c r="T185" s="37" t="s">
        <v>46</v>
      </c>
    </row>
    <row r="186" spans="1:20" ht="15" hidden="1">
      <c r="A186" s="7" t="s">
        <v>8</v>
      </c>
      <c r="B186" s="8">
        <f>E168</f>
        <v>50410.92000000001</v>
      </c>
      <c r="C186" s="8">
        <v>29749.93</v>
      </c>
      <c r="D186" s="8">
        <v>30654.86</v>
      </c>
      <c r="E186" s="8">
        <f>B186+C186-D186</f>
        <v>49505.990000000005</v>
      </c>
      <c r="F186" s="18">
        <f>I168</f>
        <v>2788.9200000000005</v>
      </c>
      <c r="G186" s="9">
        <v>464.82</v>
      </c>
      <c r="H186" s="9">
        <f>G186*2</f>
        <v>929.64</v>
      </c>
      <c r="I186" s="8">
        <f>F186+G186-H186</f>
        <v>2324.100000000001</v>
      </c>
      <c r="J186" s="18">
        <f>M168</f>
        <v>0</v>
      </c>
      <c r="K186" s="10">
        <v>0</v>
      </c>
      <c r="L186" s="10"/>
      <c r="M186" s="10">
        <f>J186+K186-L186</f>
        <v>0</v>
      </c>
      <c r="N186" s="11">
        <f>Q168</f>
        <v>18.460000000000022</v>
      </c>
      <c r="O186" s="11">
        <v>283.64</v>
      </c>
      <c r="P186" s="11">
        <v>296.83</v>
      </c>
      <c r="Q186" s="11">
        <f>N186+O186-P186</f>
        <v>5.270000000000039</v>
      </c>
      <c r="R186" s="34">
        <f>P150+P168+P186</f>
        <v>505.83</v>
      </c>
      <c r="S186" s="35">
        <f>D186+H186+R186</f>
        <v>32090.33</v>
      </c>
      <c r="T186" s="35">
        <f>L150+L168+L186</f>
        <v>0</v>
      </c>
    </row>
    <row r="187" spans="1:20" ht="15" hidden="1">
      <c r="A187" s="7" t="s">
        <v>9</v>
      </c>
      <c r="B187" s="8">
        <f aca="true" t="shared" si="82" ref="B187:B199">E169</f>
        <v>31949.339999999997</v>
      </c>
      <c r="C187" s="8">
        <v>16594.2</v>
      </c>
      <c r="D187" s="8">
        <v>13775.8</v>
      </c>
      <c r="E187" s="8">
        <f aca="true" t="shared" si="83" ref="E187:E198">B187+C187-D187</f>
        <v>34767.73999999999</v>
      </c>
      <c r="F187" s="18">
        <f aca="true" t="shared" si="84" ref="F187:F199">I169</f>
        <v>21693.96</v>
      </c>
      <c r="G187" s="9">
        <v>3615.66</v>
      </c>
      <c r="H187" s="9">
        <f aca="true" t="shared" si="85" ref="H187:H199">G187*2</f>
        <v>7231.32</v>
      </c>
      <c r="I187" s="8">
        <f aca="true" t="shared" si="86" ref="I187:I199">F187+G187-H187</f>
        <v>18078.3</v>
      </c>
      <c r="J187" s="18">
        <f aca="true" t="shared" si="87" ref="J187:J199">M169</f>
        <v>0</v>
      </c>
      <c r="K187" s="10">
        <v>0</v>
      </c>
      <c r="L187" s="10"/>
      <c r="M187" s="10">
        <f aca="true" t="shared" si="88" ref="M187:M199">J187+K187-L187</f>
        <v>0</v>
      </c>
      <c r="N187" s="11">
        <f aca="true" t="shared" si="89" ref="N187:N199">Q169</f>
        <v>13.160000000000004</v>
      </c>
      <c r="O187" s="11">
        <v>41.32</v>
      </c>
      <c r="P187" s="11">
        <v>34.55</v>
      </c>
      <c r="Q187" s="11">
        <f aca="true" t="shared" si="90" ref="Q187:Q199">N187+O187-P187</f>
        <v>19.930000000000007</v>
      </c>
      <c r="R187" s="34">
        <f aca="true" t="shared" si="91" ref="R187:R199">P151+P169+P187</f>
        <v>165.57</v>
      </c>
      <c r="S187" s="35">
        <f aca="true" t="shared" si="92" ref="S187:S199">D187+H187+R187</f>
        <v>21172.69</v>
      </c>
      <c r="T187" s="35">
        <f aca="true" t="shared" si="93" ref="T187:T199">L151+L169+L187</f>
        <v>0</v>
      </c>
    </row>
    <row r="188" spans="1:20" ht="15" hidden="1">
      <c r="A188" s="7" t="s">
        <v>10</v>
      </c>
      <c r="B188" s="8">
        <f t="shared" si="82"/>
        <v>11209.400000000009</v>
      </c>
      <c r="C188" s="8">
        <v>7794.18</v>
      </c>
      <c r="D188" s="8">
        <v>6714.2</v>
      </c>
      <c r="E188" s="8">
        <f t="shared" si="83"/>
        <v>12289.380000000008</v>
      </c>
      <c r="F188" s="18">
        <f t="shared" si="84"/>
        <v>0</v>
      </c>
      <c r="G188" s="9">
        <v>0</v>
      </c>
      <c r="H188" s="9">
        <f t="shared" si="85"/>
        <v>0</v>
      </c>
      <c r="I188" s="8">
        <f t="shared" si="86"/>
        <v>0</v>
      </c>
      <c r="J188" s="18">
        <f t="shared" si="87"/>
        <v>0</v>
      </c>
      <c r="K188" s="10">
        <v>0</v>
      </c>
      <c r="L188" s="10"/>
      <c r="M188" s="10">
        <f t="shared" si="88"/>
        <v>0</v>
      </c>
      <c r="N188" s="11">
        <f t="shared" si="89"/>
        <v>0.8800000000000026</v>
      </c>
      <c r="O188" s="11">
        <v>27.47</v>
      </c>
      <c r="P188" s="11">
        <v>28</v>
      </c>
      <c r="Q188" s="11">
        <f t="shared" si="90"/>
        <v>0.3500000000000014</v>
      </c>
      <c r="R188" s="34">
        <f t="shared" si="91"/>
        <v>69</v>
      </c>
      <c r="S188" s="35">
        <f t="shared" si="92"/>
        <v>6783.2</v>
      </c>
      <c r="T188" s="35">
        <f t="shared" si="93"/>
        <v>0</v>
      </c>
    </row>
    <row r="189" spans="1:20" ht="15" hidden="1">
      <c r="A189" s="7" t="s">
        <v>11</v>
      </c>
      <c r="B189" s="8">
        <f t="shared" si="82"/>
        <v>13277.08</v>
      </c>
      <c r="C189" s="8">
        <f aca="true" t="shared" si="94" ref="C189:C195">C171</f>
        <v>7768.21</v>
      </c>
      <c r="D189" s="8">
        <v>5591.28</v>
      </c>
      <c r="E189" s="8">
        <f t="shared" si="83"/>
        <v>15454.010000000002</v>
      </c>
      <c r="F189" s="18">
        <f t="shared" si="84"/>
        <v>0</v>
      </c>
      <c r="G189" s="9"/>
      <c r="H189" s="9">
        <f t="shared" si="85"/>
        <v>0</v>
      </c>
      <c r="I189" s="8">
        <f t="shared" si="86"/>
        <v>0</v>
      </c>
      <c r="J189" s="18">
        <f t="shared" si="87"/>
        <v>0</v>
      </c>
      <c r="K189" s="10">
        <v>0</v>
      </c>
      <c r="L189" s="10"/>
      <c r="M189" s="10">
        <f t="shared" si="88"/>
        <v>0</v>
      </c>
      <c r="N189" s="11">
        <f t="shared" si="89"/>
        <v>0.05999999999999517</v>
      </c>
      <c r="O189" s="11">
        <v>11.75</v>
      </c>
      <c r="P189" s="11">
        <v>8.84</v>
      </c>
      <c r="Q189" s="11">
        <f t="shared" si="90"/>
        <v>2.9699999999999953</v>
      </c>
      <c r="R189" s="34">
        <f t="shared" si="91"/>
        <v>90.42</v>
      </c>
      <c r="S189" s="35">
        <f t="shared" si="92"/>
        <v>5681.7</v>
      </c>
      <c r="T189" s="35">
        <f t="shared" si="93"/>
        <v>0</v>
      </c>
    </row>
    <row r="190" spans="1:20" ht="15" hidden="1">
      <c r="A190" s="7" t="s">
        <v>12</v>
      </c>
      <c r="B190" s="8">
        <f t="shared" si="82"/>
        <v>61547.38999999997</v>
      </c>
      <c r="C190" s="8">
        <f t="shared" si="94"/>
        <v>43957.67</v>
      </c>
      <c r="D190" s="8">
        <v>42379.28</v>
      </c>
      <c r="E190" s="8">
        <f t="shared" si="83"/>
        <v>63125.77999999997</v>
      </c>
      <c r="F190" s="18">
        <f t="shared" si="84"/>
        <v>4111.74</v>
      </c>
      <c r="G190" s="9">
        <v>685.29</v>
      </c>
      <c r="H190" s="9">
        <f t="shared" si="85"/>
        <v>1370.58</v>
      </c>
      <c r="I190" s="8">
        <f t="shared" si="86"/>
        <v>3426.45</v>
      </c>
      <c r="J190" s="18">
        <f t="shared" si="87"/>
        <v>1526.3999999999996</v>
      </c>
      <c r="K190" s="10">
        <v>1526.4</v>
      </c>
      <c r="L190" s="10"/>
      <c r="M190" s="10">
        <f t="shared" si="88"/>
        <v>3052.7999999999997</v>
      </c>
      <c r="N190" s="11">
        <f t="shared" si="89"/>
        <v>6.2399999999999665</v>
      </c>
      <c r="O190" s="11">
        <v>146.93</v>
      </c>
      <c r="P190" s="11">
        <v>146.92</v>
      </c>
      <c r="Q190" s="11">
        <f t="shared" si="90"/>
        <v>6.249999999999972</v>
      </c>
      <c r="R190" s="34">
        <f t="shared" si="91"/>
        <v>411.29999999999995</v>
      </c>
      <c r="S190" s="35">
        <f t="shared" si="92"/>
        <v>44161.16</v>
      </c>
      <c r="T190" s="35">
        <f t="shared" si="93"/>
        <v>6105.6</v>
      </c>
    </row>
    <row r="191" spans="1:20" ht="15" hidden="1">
      <c r="A191" s="7" t="s">
        <v>13</v>
      </c>
      <c r="B191" s="8">
        <f t="shared" si="82"/>
        <v>41619.879999999976</v>
      </c>
      <c r="C191" s="8">
        <f t="shared" si="94"/>
        <v>26257.26</v>
      </c>
      <c r="D191" s="8">
        <v>23683.45</v>
      </c>
      <c r="E191" s="8">
        <f t="shared" si="83"/>
        <v>44193.68999999997</v>
      </c>
      <c r="F191" s="18">
        <f t="shared" si="84"/>
        <v>1046.22</v>
      </c>
      <c r="G191" s="9">
        <v>174.37</v>
      </c>
      <c r="H191" s="9">
        <f t="shared" si="85"/>
        <v>348.74</v>
      </c>
      <c r="I191" s="8">
        <f t="shared" si="86"/>
        <v>871.8500000000001</v>
      </c>
      <c r="J191" s="18">
        <f t="shared" si="87"/>
        <v>0</v>
      </c>
      <c r="K191" s="10">
        <v>645.01</v>
      </c>
      <c r="L191" s="10">
        <v>645.01</v>
      </c>
      <c r="M191" s="10">
        <f t="shared" si="88"/>
        <v>0</v>
      </c>
      <c r="N191" s="11">
        <f t="shared" si="89"/>
        <v>1.9300000000000068</v>
      </c>
      <c r="O191" s="11">
        <v>118.67</v>
      </c>
      <c r="P191" s="11">
        <v>119.03</v>
      </c>
      <c r="Q191" s="11">
        <f t="shared" si="90"/>
        <v>1.5700000000000074</v>
      </c>
      <c r="R191" s="34">
        <f t="shared" si="91"/>
        <v>328.02</v>
      </c>
      <c r="S191" s="35">
        <f t="shared" si="92"/>
        <v>24360.210000000003</v>
      </c>
      <c r="T191" s="35">
        <f t="shared" si="93"/>
        <v>2580.04</v>
      </c>
    </row>
    <row r="192" spans="1:20" ht="15" hidden="1">
      <c r="A192" s="7" t="s">
        <v>14</v>
      </c>
      <c r="B192" s="8">
        <f t="shared" si="82"/>
        <v>48691.67000000001</v>
      </c>
      <c r="C192" s="8">
        <f t="shared" si="94"/>
        <v>32813.36</v>
      </c>
      <c r="D192" s="8">
        <v>31157.48</v>
      </c>
      <c r="E192" s="8">
        <f t="shared" si="83"/>
        <v>50347.55000000002</v>
      </c>
      <c r="F192" s="18">
        <f t="shared" si="84"/>
        <v>2963.76</v>
      </c>
      <c r="G192" s="9">
        <v>493.96</v>
      </c>
      <c r="H192" s="9">
        <f t="shared" si="85"/>
        <v>987.92</v>
      </c>
      <c r="I192" s="8">
        <f t="shared" si="86"/>
        <v>2469.8</v>
      </c>
      <c r="J192" s="18">
        <f t="shared" si="87"/>
        <v>1958.3499999999995</v>
      </c>
      <c r="K192" s="10">
        <v>1226.95</v>
      </c>
      <c r="L192" s="10">
        <v>2643.64</v>
      </c>
      <c r="M192" s="10">
        <f t="shared" si="88"/>
        <v>541.6599999999994</v>
      </c>
      <c r="N192" s="11">
        <f t="shared" si="89"/>
        <v>9.920000000000016</v>
      </c>
      <c r="O192" s="11">
        <v>130.02</v>
      </c>
      <c r="P192" s="11">
        <v>133.25</v>
      </c>
      <c r="Q192" s="11">
        <f t="shared" si="90"/>
        <v>6.690000000000026</v>
      </c>
      <c r="R192" s="34">
        <f t="shared" si="91"/>
        <v>286.09000000000003</v>
      </c>
      <c r="S192" s="35">
        <f t="shared" si="92"/>
        <v>32431.489999999998</v>
      </c>
      <c r="T192" s="35">
        <f t="shared" si="93"/>
        <v>4366.139999999999</v>
      </c>
    </row>
    <row r="193" spans="1:20" ht="15" hidden="1">
      <c r="A193" s="7" t="s">
        <v>15</v>
      </c>
      <c r="B193" s="8">
        <f t="shared" si="82"/>
        <v>66119.88000000005</v>
      </c>
      <c r="C193" s="8">
        <f t="shared" si="94"/>
        <v>34693.8</v>
      </c>
      <c r="D193" s="8">
        <v>31796.14</v>
      </c>
      <c r="E193" s="8">
        <f t="shared" si="83"/>
        <v>69017.54000000005</v>
      </c>
      <c r="F193" s="18">
        <f t="shared" si="84"/>
        <v>1036.68</v>
      </c>
      <c r="G193" s="9">
        <v>172.78</v>
      </c>
      <c r="H193" s="9">
        <f t="shared" si="85"/>
        <v>345.56</v>
      </c>
      <c r="I193" s="8">
        <f t="shared" si="86"/>
        <v>863.9000000000001</v>
      </c>
      <c r="J193" s="18">
        <f t="shared" si="87"/>
        <v>11392.349999999999</v>
      </c>
      <c r="K193" s="10">
        <v>1957.82</v>
      </c>
      <c r="L193" s="10"/>
      <c r="M193" s="10">
        <f t="shared" si="88"/>
        <v>13350.169999999998</v>
      </c>
      <c r="N193" s="11">
        <f t="shared" si="89"/>
        <v>8.730000000000004</v>
      </c>
      <c r="O193" s="11">
        <v>166.2</v>
      </c>
      <c r="P193" s="11">
        <v>167.91</v>
      </c>
      <c r="Q193" s="11">
        <f t="shared" si="90"/>
        <v>7.02000000000001</v>
      </c>
      <c r="R193" s="34">
        <f t="shared" si="91"/>
        <v>349.71000000000004</v>
      </c>
      <c r="S193" s="35">
        <f t="shared" si="92"/>
        <v>32491.41</v>
      </c>
      <c r="T193" s="35">
        <f t="shared" si="93"/>
        <v>0</v>
      </c>
    </row>
    <row r="194" spans="1:20" ht="15" hidden="1">
      <c r="A194" s="7" t="s">
        <v>16</v>
      </c>
      <c r="B194" s="8">
        <f t="shared" si="82"/>
        <v>29956.759999999987</v>
      </c>
      <c r="C194" s="8">
        <f t="shared" si="94"/>
        <v>28233.1</v>
      </c>
      <c r="D194" s="8">
        <v>25315.89</v>
      </c>
      <c r="E194" s="8">
        <f t="shared" si="83"/>
        <v>32873.96999999999</v>
      </c>
      <c r="F194" s="18">
        <f t="shared" si="84"/>
        <v>0</v>
      </c>
      <c r="G194" s="9">
        <v>0</v>
      </c>
      <c r="H194" s="9">
        <f t="shared" si="85"/>
        <v>0</v>
      </c>
      <c r="I194" s="8">
        <f t="shared" si="86"/>
        <v>0</v>
      </c>
      <c r="J194" s="18">
        <f t="shared" si="87"/>
        <v>279.84</v>
      </c>
      <c r="K194" s="10">
        <v>279.84</v>
      </c>
      <c r="L194" s="10"/>
      <c r="M194" s="10">
        <f t="shared" si="88"/>
        <v>559.68</v>
      </c>
      <c r="N194" s="11">
        <f t="shared" si="89"/>
        <v>0.6099999999999994</v>
      </c>
      <c r="O194" s="11">
        <v>85.49</v>
      </c>
      <c r="P194" s="11">
        <v>84.64</v>
      </c>
      <c r="Q194" s="11">
        <f t="shared" si="90"/>
        <v>1.4599999999999937</v>
      </c>
      <c r="R194" s="34">
        <f t="shared" si="91"/>
        <v>222.54000000000002</v>
      </c>
      <c r="S194" s="35">
        <f t="shared" si="92"/>
        <v>25538.43</v>
      </c>
      <c r="T194" s="35">
        <f t="shared" si="93"/>
        <v>2238.72</v>
      </c>
    </row>
    <row r="195" spans="1:20" ht="15" hidden="1">
      <c r="A195" s="7" t="s">
        <v>17</v>
      </c>
      <c r="B195" s="8">
        <f t="shared" si="82"/>
        <v>44413.110000000015</v>
      </c>
      <c r="C195" s="8">
        <f t="shared" si="94"/>
        <v>36749.14</v>
      </c>
      <c r="D195" s="8">
        <v>32846.4</v>
      </c>
      <c r="E195" s="8">
        <f t="shared" si="83"/>
        <v>48315.85000000001</v>
      </c>
      <c r="F195" s="18">
        <f t="shared" si="84"/>
        <v>3819.1799999999985</v>
      </c>
      <c r="G195" s="9">
        <v>636.53</v>
      </c>
      <c r="H195" s="9">
        <f t="shared" si="85"/>
        <v>1273.06</v>
      </c>
      <c r="I195" s="8">
        <f t="shared" si="86"/>
        <v>3182.6499999999983</v>
      </c>
      <c r="J195" s="18">
        <f t="shared" si="87"/>
        <v>-619.57</v>
      </c>
      <c r="K195" s="10">
        <v>619.57</v>
      </c>
      <c r="L195" s="10"/>
      <c r="M195" s="10">
        <f t="shared" si="88"/>
        <v>0</v>
      </c>
      <c r="N195" s="11">
        <f t="shared" si="89"/>
        <v>0.549999999999983</v>
      </c>
      <c r="O195" s="11">
        <v>85.98</v>
      </c>
      <c r="P195" s="11">
        <v>77.14</v>
      </c>
      <c r="Q195" s="11">
        <f t="shared" si="90"/>
        <v>9.389999999999986</v>
      </c>
      <c r="R195" s="34">
        <f t="shared" si="91"/>
        <v>326.39</v>
      </c>
      <c r="S195" s="35">
        <f t="shared" si="92"/>
        <v>34445.85</v>
      </c>
      <c r="T195" s="35">
        <f t="shared" si="93"/>
        <v>1239.14</v>
      </c>
    </row>
    <row r="196" spans="1:20" ht="15" hidden="1">
      <c r="A196" s="7" t="s">
        <v>18</v>
      </c>
      <c r="B196" s="8">
        <f t="shared" si="82"/>
        <v>111191.55999999997</v>
      </c>
      <c r="C196" s="8">
        <v>77140.98</v>
      </c>
      <c r="D196" s="8">
        <v>70571.65</v>
      </c>
      <c r="E196" s="8">
        <f t="shared" si="83"/>
        <v>117760.88999999998</v>
      </c>
      <c r="F196" s="18">
        <f t="shared" si="84"/>
        <v>14872.859999999999</v>
      </c>
      <c r="G196" s="9">
        <v>2478.81</v>
      </c>
      <c r="H196" s="9">
        <f t="shared" si="85"/>
        <v>4957.62</v>
      </c>
      <c r="I196" s="8">
        <f t="shared" si="86"/>
        <v>12394.05</v>
      </c>
      <c r="J196" s="18">
        <f t="shared" si="87"/>
        <v>1372.7</v>
      </c>
      <c r="K196" s="10">
        <v>686.35</v>
      </c>
      <c r="L196" s="10">
        <v>1372.7</v>
      </c>
      <c r="M196" s="10">
        <f t="shared" si="88"/>
        <v>686.3500000000001</v>
      </c>
      <c r="N196" s="11">
        <f t="shared" si="89"/>
        <v>41.34000000000003</v>
      </c>
      <c r="O196" s="11">
        <v>213.49</v>
      </c>
      <c r="P196" s="11">
        <v>211.23</v>
      </c>
      <c r="Q196" s="11">
        <f t="shared" si="90"/>
        <v>43.60000000000005</v>
      </c>
      <c r="R196" s="34">
        <f t="shared" si="91"/>
        <v>934.13</v>
      </c>
      <c r="S196" s="35">
        <f t="shared" si="92"/>
        <v>76463.4</v>
      </c>
      <c r="T196" s="35">
        <f t="shared" si="93"/>
        <v>1372.7</v>
      </c>
    </row>
    <row r="197" spans="1:20" ht="15" hidden="1">
      <c r="A197" s="7" t="s">
        <v>19</v>
      </c>
      <c r="B197" s="8">
        <f t="shared" si="82"/>
        <v>64240.80000000004</v>
      </c>
      <c r="C197" s="8">
        <v>50872.05</v>
      </c>
      <c r="D197" s="8">
        <v>47269.37</v>
      </c>
      <c r="E197" s="8">
        <f t="shared" si="83"/>
        <v>67843.48000000004</v>
      </c>
      <c r="F197" s="18">
        <f t="shared" si="84"/>
        <v>17267.400000000005</v>
      </c>
      <c r="G197" s="9">
        <v>2877.9</v>
      </c>
      <c r="H197" s="9">
        <f t="shared" si="85"/>
        <v>5755.8</v>
      </c>
      <c r="I197" s="8">
        <f t="shared" si="86"/>
        <v>14389.500000000007</v>
      </c>
      <c r="J197" s="18">
        <f t="shared" si="87"/>
        <v>4765.76</v>
      </c>
      <c r="K197" s="10">
        <v>675.75</v>
      </c>
      <c r="L197" s="10">
        <v>675.75</v>
      </c>
      <c r="M197" s="10">
        <f t="shared" si="88"/>
        <v>4765.76</v>
      </c>
      <c r="N197" s="11">
        <f t="shared" si="89"/>
        <v>58.119999999999976</v>
      </c>
      <c r="O197" s="11">
        <v>117.22</v>
      </c>
      <c r="P197" s="11">
        <v>116.79</v>
      </c>
      <c r="Q197" s="11">
        <f t="shared" si="90"/>
        <v>58.54999999999997</v>
      </c>
      <c r="R197" s="34">
        <f t="shared" si="91"/>
        <v>373.77000000000004</v>
      </c>
      <c r="S197" s="35">
        <f t="shared" si="92"/>
        <v>53398.94</v>
      </c>
      <c r="T197" s="35">
        <f t="shared" si="93"/>
        <v>1282.0700000000002</v>
      </c>
    </row>
    <row r="198" spans="1:20" ht="15" hidden="1">
      <c r="A198" s="7" t="s">
        <v>20</v>
      </c>
      <c r="B198" s="8">
        <f t="shared" si="82"/>
        <v>49892.950000000026</v>
      </c>
      <c r="C198" s="8">
        <v>33909.4</v>
      </c>
      <c r="D198" s="8">
        <v>34063.09</v>
      </c>
      <c r="E198" s="8">
        <f t="shared" si="83"/>
        <v>49739.26000000004</v>
      </c>
      <c r="F198" s="18">
        <f t="shared" si="84"/>
        <v>8519.22</v>
      </c>
      <c r="G198" s="9">
        <v>1419.87</v>
      </c>
      <c r="H198" s="9">
        <f t="shared" si="85"/>
        <v>2839.74</v>
      </c>
      <c r="I198" s="8">
        <f t="shared" si="86"/>
        <v>7099.35</v>
      </c>
      <c r="J198" s="18">
        <f t="shared" si="87"/>
        <v>0</v>
      </c>
      <c r="K198" s="10">
        <v>0</v>
      </c>
      <c r="L198" s="10"/>
      <c r="M198" s="10">
        <f t="shared" si="88"/>
        <v>0</v>
      </c>
      <c r="N198" s="11">
        <f t="shared" si="89"/>
        <v>8.280000000000001</v>
      </c>
      <c r="O198" s="11">
        <v>108.06</v>
      </c>
      <c r="P198" s="11">
        <v>103.33</v>
      </c>
      <c r="Q198" s="11">
        <f t="shared" si="90"/>
        <v>13.010000000000005</v>
      </c>
      <c r="R198" s="34">
        <f t="shared" si="91"/>
        <v>240.87</v>
      </c>
      <c r="S198" s="35">
        <f t="shared" si="92"/>
        <v>37143.7</v>
      </c>
      <c r="T198" s="35">
        <f t="shared" si="93"/>
        <v>0</v>
      </c>
    </row>
    <row r="199" spans="1:20" ht="15" hidden="1">
      <c r="A199" s="12" t="s">
        <v>21</v>
      </c>
      <c r="B199" s="8">
        <f t="shared" si="82"/>
        <v>624520.7400000001</v>
      </c>
      <c r="C199" s="13">
        <f>SUM(C186:C198)</f>
        <v>426533.27999999997</v>
      </c>
      <c r="D199" s="13">
        <f>SUM(D186:D198)</f>
        <v>395818.89</v>
      </c>
      <c r="E199" s="13">
        <f>SUM(E186:E198)</f>
        <v>655235.1300000001</v>
      </c>
      <c r="F199" s="18">
        <f t="shared" si="84"/>
        <v>78119.93999999999</v>
      </c>
      <c r="G199" s="13">
        <f>SUM(G186:G198)</f>
        <v>13019.989999999998</v>
      </c>
      <c r="H199" s="9">
        <f t="shared" si="85"/>
        <v>26039.979999999996</v>
      </c>
      <c r="I199" s="8">
        <f t="shared" si="86"/>
        <v>65099.95</v>
      </c>
      <c r="J199" s="18">
        <f t="shared" si="87"/>
        <v>20675.829999999994</v>
      </c>
      <c r="K199" s="13">
        <f>SUM(K186:K198)</f>
        <v>7617.69</v>
      </c>
      <c r="L199" s="13">
        <f>SUM(L186:L198)</f>
        <v>5337.099999999999</v>
      </c>
      <c r="M199" s="10">
        <f t="shared" si="88"/>
        <v>22956.419999999995</v>
      </c>
      <c r="N199" s="11">
        <f t="shared" si="89"/>
        <v>168.2800000000002</v>
      </c>
      <c r="O199" s="14">
        <f>SUM(O186:O198)</f>
        <v>1536.24</v>
      </c>
      <c r="P199" s="14">
        <f>SUM(P186:P198)</f>
        <v>1528.4599999999998</v>
      </c>
      <c r="Q199" s="11">
        <f t="shared" si="90"/>
        <v>176.0600000000004</v>
      </c>
      <c r="R199" s="34">
        <f t="shared" si="91"/>
        <v>4303.639999999999</v>
      </c>
      <c r="S199" s="35">
        <f t="shared" si="92"/>
        <v>426162.51</v>
      </c>
      <c r="T199" s="35">
        <f t="shared" si="93"/>
        <v>19184.41</v>
      </c>
    </row>
    <row r="200" spans="4:20" ht="15" hidden="1">
      <c r="D200" t="s">
        <v>6</v>
      </c>
      <c r="H200" t="s">
        <v>43</v>
      </c>
      <c r="L200" t="s">
        <v>43</v>
      </c>
      <c r="P200" t="s">
        <v>6</v>
      </c>
      <c r="R200" t="s">
        <v>43</v>
      </c>
      <c r="T200" t="s">
        <v>43</v>
      </c>
    </row>
    <row r="201" ht="15" hidden="1"/>
    <row r="202" ht="15" hidden="1"/>
    <row r="203" ht="15" hidden="1"/>
    <row r="204" ht="15" hidden="1"/>
  </sheetData>
  <sheetProtection/>
  <mergeCells count="67">
    <mergeCell ref="A58:A59"/>
    <mergeCell ref="O22:Q22"/>
    <mergeCell ref="A4:A5"/>
    <mergeCell ref="B4:B5"/>
    <mergeCell ref="C4:E4"/>
    <mergeCell ref="G4:I4"/>
    <mergeCell ref="K4:M4"/>
    <mergeCell ref="O4:Q4"/>
    <mergeCell ref="A22:A23"/>
    <mergeCell ref="B22:B23"/>
    <mergeCell ref="A40:A41"/>
    <mergeCell ref="B40:B41"/>
    <mergeCell ref="C40:E40"/>
    <mergeCell ref="G40:I40"/>
    <mergeCell ref="K40:M40"/>
    <mergeCell ref="C22:E22"/>
    <mergeCell ref="B58:B59"/>
    <mergeCell ref="C58:E58"/>
    <mergeCell ref="G58:I58"/>
    <mergeCell ref="K58:M58"/>
    <mergeCell ref="O94:Q94"/>
    <mergeCell ref="O76:Q76"/>
    <mergeCell ref="C94:E94"/>
    <mergeCell ref="G94:I94"/>
    <mergeCell ref="K94:M94"/>
    <mergeCell ref="A76:A77"/>
    <mergeCell ref="B76:B77"/>
    <mergeCell ref="C76:E76"/>
    <mergeCell ref="G76:I76"/>
    <mergeCell ref="K76:M76"/>
    <mergeCell ref="A130:A131"/>
    <mergeCell ref="B130:B131"/>
    <mergeCell ref="C130:E130"/>
    <mergeCell ref="A94:A95"/>
    <mergeCell ref="B94:B95"/>
    <mergeCell ref="A166:A167"/>
    <mergeCell ref="B166:B167"/>
    <mergeCell ref="C166:E166"/>
    <mergeCell ref="O130:Q130"/>
    <mergeCell ref="A112:A113"/>
    <mergeCell ref="B112:B113"/>
    <mergeCell ref="C112:E112"/>
    <mergeCell ref="G112:I112"/>
    <mergeCell ref="K112:M112"/>
    <mergeCell ref="O112:Q112"/>
    <mergeCell ref="A148:A149"/>
    <mergeCell ref="B148:B149"/>
    <mergeCell ref="C148:E148"/>
    <mergeCell ref="G148:I148"/>
    <mergeCell ref="K148:M148"/>
    <mergeCell ref="O148:Q148"/>
    <mergeCell ref="G166:I166"/>
    <mergeCell ref="K166:M166"/>
    <mergeCell ref="G130:I130"/>
    <mergeCell ref="K130:M130"/>
    <mergeCell ref="R4:T4"/>
    <mergeCell ref="O166:Q166"/>
    <mergeCell ref="G22:I22"/>
    <mergeCell ref="K22:M22"/>
    <mergeCell ref="O58:Q58"/>
    <mergeCell ref="O40:Q40"/>
    <mergeCell ref="A184:A185"/>
    <mergeCell ref="B184:B185"/>
    <mergeCell ref="C184:E184"/>
    <mergeCell ref="G184:I184"/>
    <mergeCell ref="K184:M184"/>
    <mergeCell ref="O184:Q184"/>
  </mergeCells>
  <printOptions/>
  <pageMargins left="0.11811023622047245" right="0.11811023622047245" top="0" bottom="0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Q23" sqref="Q23"/>
    </sheetView>
  </sheetViews>
  <sheetFormatPr defaultColWidth="9.140625" defaultRowHeight="15"/>
  <sheetData>
    <row r="1" spans="2:7" ht="15">
      <c r="B1" s="15"/>
      <c r="C1" s="1"/>
      <c r="D1" s="1"/>
      <c r="G1" s="1"/>
    </row>
    <row r="2" spans="2:7" ht="15.75">
      <c r="B2" s="2"/>
      <c r="C2" s="2"/>
      <c r="D2" s="2"/>
      <c r="E2" s="3"/>
      <c r="F2" s="3"/>
      <c r="G2" s="3"/>
    </row>
    <row r="4" spans="1:20" ht="15">
      <c r="A4" s="39"/>
      <c r="B4" s="39"/>
      <c r="C4" s="41"/>
      <c r="D4" s="42"/>
      <c r="E4" s="43"/>
      <c r="F4" s="17"/>
      <c r="G4" s="44"/>
      <c r="H4" s="45"/>
      <c r="I4" s="46"/>
      <c r="J4" s="22"/>
      <c r="K4" s="47"/>
      <c r="L4" s="47"/>
      <c r="M4" s="47"/>
      <c r="N4" s="27"/>
      <c r="O4" s="47"/>
      <c r="P4" s="47"/>
      <c r="Q4" s="47"/>
      <c r="R4" s="47"/>
      <c r="S4" s="47"/>
      <c r="T4" s="47"/>
    </row>
    <row r="5" spans="1:20" ht="15">
      <c r="A5" s="40"/>
      <c r="B5" s="40"/>
      <c r="C5" s="4"/>
      <c r="D5" s="4"/>
      <c r="E5" s="4"/>
      <c r="F5" s="25"/>
      <c r="G5" s="5"/>
      <c r="H5" s="5"/>
      <c r="I5" s="6"/>
      <c r="J5" s="25"/>
      <c r="K5" s="28"/>
      <c r="L5" s="28"/>
      <c r="M5" s="6"/>
      <c r="N5" s="27"/>
      <c r="O5" s="6"/>
      <c r="P5" s="6"/>
      <c r="Q5" s="6"/>
      <c r="R5" s="6"/>
      <c r="S5" s="6"/>
      <c r="T5" s="6"/>
    </row>
    <row r="6" spans="1:20" ht="15">
      <c r="A6" s="7"/>
      <c r="B6" s="8"/>
      <c r="C6" s="8"/>
      <c r="D6" s="8"/>
      <c r="E6" s="8"/>
      <c r="F6" s="26"/>
      <c r="G6" s="8"/>
      <c r="H6" s="8"/>
      <c r="I6" s="8"/>
      <c r="J6" s="26"/>
      <c r="K6" s="8"/>
      <c r="L6" s="8"/>
      <c r="M6" s="8"/>
      <c r="N6" s="18"/>
      <c r="O6" s="8"/>
      <c r="P6" s="8"/>
      <c r="Q6" s="8"/>
      <c r="R6" s="30"/>
      <c r="S6" s="30"/>
      <c r="T6" s="30"/>
    </row>
    <row r="7" spans="1:20" ht="15">
      <c r="A7" s="7"/>
      <c r="B7" s="8"/>
      <c r="C7" s="8"/>
      <c r="D7" s="8"/>
      <c r="E7" s="8"/>
      <c r="F7" s="18"/>
      <c r="G7" s="8"/>
      <c r="H7" s="8"/>
      <c r="I7" s="8"/>
      <c r="J7" s="18"/>
      <c r="K7" s="8"/>
      <c r="L7" s="8"/>
      <c r="M7" s="8"/>
      <c r="N7" s="18"/>
      <c r="O7" s="8"/>
      <c r="P7" s="8"/>
      <c r="Q7" s="8"/>
      <c r="R7" s="30"/>
      <c r="S7" s="30"/>
      <c r="T7" s="30"/>
    </row>
    <row r="8" spans="1:20" ht="15">
      <c r="A8" s="7"/>
      <c r="B8" s="8"/>
      <c r="C8" s="8"/>
      <c r="D8" s="8"/>
      <c r="E8" s="8"/>
      <c r="F8" s="18"/>
      <c r="G8" s="8"/>
      <c r="H8" s="8"/>
      <c r="I8" s="8"/>
      <c r="J8" s="18"/>
      <c r="K8" s="8"/>
      <c r="L8" s="8"/>
      <c r="M8" s="8"/>
      <c r="N8" s="18"/>
      <c r="O8" s="8"/>
      <c r="P8" s="8"/>
      <c r="Q8" s="8"/>
      <c r="R8" s="30"/>
      <c r="S8" s="30"/>
      <c r="T8" s="30"/>
    </row>
    <row r="9" spans="1:20" ht="15">
      <c r="A9" s="7"/>
      <c r="B9" s="8"/>
      <c r="C9" s="8"/>
      <c r="D9" s="8"/>
      <c r="E9" s="8"/>
      <c r="F9" s="18"/>
      <c r="G9" s="8"/>
      <c r="H9" s="8"/>
      <c r="I9" s="8"/>
      <c r="J9" s="18"/>
      <c r="K9" s="8"/>
      <c r="L9" s="8"/>
      <c r="M9" s="8"/>
      <c r="N9" s="18"/>
      <c r="O9" s="8"/>
      <c r="P9" s="8"/>
      <c r="Q9" s="8"/>
      <c r="R9" s="30"/>
      <c r="S9" s="30"/>
      <c r="T9" s="30"/>
    </row>
    <row r="10" spans="1:20" ht="15">
      <c r="A10" s="7"/>
      <c r="B10" s="8"/>
      <c r="C10" s="8"/>
      <c r="D10" s="8"/>
      <c r="E10" s="8"/>
      <c r="F10" s="18"/>
      <c r="G10" s="8"/>
      <c r="H10" s="8"/>
      <c r="I10" s="8"/>
      <c r="J10" s="18"/>
      <c r="K10" s="8"/>
      <c r="L10" s="8"/>
      <c r="M10" s="8"/>
      <c r="N10" s="18"/>
      <c r="O10" s="8"/>
      <c r="P10" s="8"/>
      <c r="Q10" s="8"/>
      <c r="R10" s="30"/>
      <c r="S10" s="30"/>
      <c r="T10" s="30"/>
    </row>
    <row r="11" spans="1:20" ht="15">
      <c r="A11" s="7"/>
      <c r="B11" s="8"/>
      <c r="C11" s="8"/>
      <c r="D11" s="8"/>
      <c r="E11" s="8"/>
      <c r="F11" s="18"/>
      <c r="G11" s="8"/>
      <c r="H11" s="8"/>
      <c r="I11" s="8"/>
      <c r="J11" s="18"/>
      <c r="K11" s="8"/>
      <c r="L11" s="8"/>
      <c r="M11" s="8"/>
      <c r="N11" s="18"/>
      <c r="O11" s="8"/>
      <c r="P11" s="8"/>
      <c r="Q11" s="8"/>
      <c r="R11" s="30"/>
      <c r="S11" s="30"/>
      <c r="T11" s="30"/>
    </row>
    <row r="12" spans="1:20" ht="15">
      <c r="A12" s="7"/>
      <c r="B12" s="8"/>
      <c r="C12" s="8"/>
      <c r="D12" s="8"/>
      <c r="E12" s="8"/>
      <c r="F12" s="18"/>
      <c r="G12" s="8"/>
      <c r="H12" s="8"/>
      <c r="I12" s="8"/>
      <c r="J12" s="18"/>
      <c r="K12" s="8"/>
      <c r="L12" s="8"/>
      <c r="M12" s="8"/>
      <c r="N12" s="18"/>
      <c r="O12" s="8"/>
      <c r="P12" s="8"/>
      <c r="Q12" s="8"/>
      <c r="R12" s="30"/>
      <c r="S12" s="30"/>
      <c r="T12" s="30"/>
    </row>
    <row r="13" spans="1:20" ht="15">
      <c r="A13" s="7"/>
      <c r="B13" s="8"/>
      <c r="C13" s="8"/>
      <c r="D13" s="8"/>
      <c r="E13" s="8"/>
      <c r="F13" s="18"/>
      <c r="G13" s="8"/>
      <c r="H13" s="8"/>
      <c r="I13" s="8"/>
      <c r="J13" s="18"/>
      <c r="K13" s="8"/>
      <c r="L13" s="8"/>
      <c r="M13" s="8"/>
      <c r="N13" s="18"/>
      <c r="O13" s="8"/>
      <c r="P13" s="8"/>
      <c r="Q13" s="8"/>
      <c r="R13" s="30"/>
      <c r="S13" s="30"/>
      <c r="T13" s="30"/>
    </row>
    <row r="14" spans="1:20" ht="15">
      <c r="A14" s="7"/>
      <c r="B14" s="8"/>
      <c r="C14" s="8"/>
      <c r="D14" s="8"/>
      <c r="E14" s="8"/>
      <c r="F14" s="18"/>
      <c r="G14" s="8"/>
      <c r="H14" s="8"/>
      <c r="I14" s="8"/>
      <c r="J14" s="18"/>
      <c r="K14" s="8"/>
      <c r="L14" s="8"/>
      <c r="M14" s="8"/>
      <c r="N14" s="18"/>
      <c r="O14" s="8"/>
      <c r="P14" s="8"/>
      <c r="Q14" s="8"/>
      <c r="R14" s="30"/>
      <c r="S14" s="30"/>
      <c r="T14" s="30"/>
    </row>
    <row r="15" spans="1:20" ht="15">
      <c r="A15" s="7"/>
      <c r="B15" s="8"/>
      <c r="C15" s="8"/>
      <c r="D15" s="8"/>
      <c r="E15" s="8"/>
      <c r="F15" s="18"/>
      <c r="G15" s="8"/>
      <c r="H15" s="8"/>
      <c r="I15" s="8"/>
      <c r="J15" s="18"/>
      <c r="K15" s="8"/>
      <c r="L15" s="8"/>
      <c r="M15" s="8"/>
      <c r="N15" s="18"/>
      <c r="O15" s="8"/>
      <c r="P15" s="8"/>
      <c r="Q15" s="8"/>
      <c r="R15" s="30"/>
      <c r="S15" s="30"/>
      <c r="T15" s="30"/>
    </row>
    <row r="16" spans="1:20" ht="15">
      <c r="A16" s="7"/>
      <c r="B16" s="8"/>
      <c r="C16" s="8"/>
      <c r="D16" s="8"/>
      <c r="E16" s="8"/>
      <c r="F16" s="18"/>
      <c r="G16" s="8"/>
      <c r="H16" s="8"/>
      <c r="I16" s="8"/>
      <c r="J16" s="18"/>
      <c r="K16" s="8"/>
      <c r="L16" s="8"/>
      <c r="M16" s="8"/>
      <c r="N16" s="18"/>
      <c r="O16" s="8"/>
      <c r="P16" s="8"/>
      <c r="Q16" s="8"/>
      <c r="R16" s="30"/>
      <c r="S16" s="30"/>
      <c r="T16" s="30"/>
    </row>
    <row r="17" spans="1:20" ht="15">
      <c r="A17" s="7"/>
      <c r="B17" s="8"/>
      <c r="C17" s="8"/>
      <c r="D17" s="8"/>
      <c r="E17" s="8"/>
      <c r="F17" s="18"/>
      <c r="G17" s="8"/>
      <c r="H17" s="8"/>
      <c r="I17" s="8"/>
      <c r="J17" s="18"/>
      <c r="K17" s="8"/>
      <c r="L17" s="8"/>
      <c r="M17" s="8"/>
      <c r="N17" s="18"/>
      <c r="O17" s="8"/>
      <c r="P17" s="8"/>
      <c r="Q17" s="8"/>
      <c r="R17" s="30"/>
      <c r="S17" s="30"/>
      <c r="T17" s="30"/>
    </row>
    <row r="18" spans="1:20" ht="15">
      <c r="A18" s="7"/>
      <c r="B18" s="8"/>
      <c r="C18" s="8"/>
      <c r="D18" s="8"/>
      <c r="E18" s="8"/>
      <c r="F18" s="18"/>
      <c r="G18" s="8"/>
      <c r="H18" s="8"/>
      <c r="I18" s="8"/>
      <c r="J18" s="18"/>
      <c r="K18" s="8"/>
      <c r="L18" s="8"/>
      <c r="M18" s="8"/>
      <c r="N18" s="18"/>
      <c r="O18" s="8"/>
      <c r="P18" s="8"/>
      <c r="Q18" s="8"/>
      <c r="R18" s="30"/>
      <c r="S18" s="30"/>
      <c r="T18" s="30"/>
    </row>
    <row r="19" spans="1:20" ht="15">
      <c r="A19" s="12"/>
      <c r="B19" s="13"/>
      <c r="C19" s="30"/>
      <c r="D19" s="30"/>
      <c r="E19" s="30"/>
      <c r="F19" s="19"/>
      <c r="G19" s="30"/>
      <c r="H19" s="30"/>
      <c r="I19" s="30"/>
      <c r="J19" s="19"/>
      <c r="K19" s="30"/>
      <c r="L19" s="30"/>
      <c r="M19" s="30"/>
      <c r="N19" s="31"/>
      <c r="O19" s="30"/>
      <c r="P19" s="30"/>
      <c r="Q19" s="30"/>
      <c r="R19" s="30"/>
      <c r="S19" s="30"/>
      <c r="T19" s="30"/>
    </row>
  </sheetData>
  <sheetProtection/>
  <mergeCells count="7">
    <mergeCell ref="R4:T4"/>
    <mergeCell ref="A4:A5"/>
    <mergeCell ref="B4:B5"/>
    <mergeCell ref="C4:E4"/>
    <mergeCell ref="G4:I4"/>
    <mergeCell ref="K4:M4"/>
    <mergeCell ref="O4:Q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2015-07-29T07:46:53Z</dcterms:modified>
  <cp:category/>
  <cp:version/>
  <cp:contentType/>
  <cp:contentStatus/>
</cp:coreProperties>
</file>